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435" tabRatio="882"/>
  </bookViews>
  <sheets>
    <sheet name="ORÇAMENTO" sheetId="21" r:id="rId1"/>
    <sheet name="TIRANTE" sheetId="31" state="hidden" r:id="rId2"/>
    <sheet name="ESCADA" sheetId="28" state="hidden" r:id="rId3"/>
    <sheet name="ESTRUTURA DE APOIO" sheetId="29" state="hidden" r:id="rId4"/>
    <sheet name="MURO DE CONCRETO ATIRANTADO" sheetId="30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\\\\\0kgfnj">#REF!</definedName>
    <definedName name="\0">#REF!</definedName>
    <definedName name="\a">#REF!</definedName>
    <definedName name="\b">#REF!</definedName>
    <definedName name="\c">#REF!</definedName>
    <definedName name="\d">#REF!</definedName>
    <definedName name="\df">#N/A</definedName>
    <definedName name="\e">#REF!</definedName>
    <definedName name="\f">#REF!</definedName>
    <definedName name="\PRINT_BALANCO">#REF!</definedName>
    <definedName name="\r">#REF!</definedName>
    <definedName name="_________________________________INV12">#REF!</definedName>
    <definedName name="_________________________________INV13">#REF!</definedName>
    <definedName name="_________________________________inv2">'[1]CONSOL DRE GERAL'!$B$2:$L$99</definedName>
    <definedName name="________________________________INV12">#REF!</definedName>
    <definedName name="________________________________INV13">#REF!</definedName>
    <definedName name="________________________________inv2">'[1]CONSOL DRE GERAL'!$B$2:$L$99</definedName>
    <definedName name="_______________________________INV12">#REF!</definedName>
    <definedName name="_______________________________INV13">#REF!</definedName>
    <definedName name="_______________________________inv2">'[1]CONSOL DRE GERAL'!$B$2:$L$99</definedName>
    <definedName name="______________________________INV12">#REF!</definedName>
    <definedName name="______________________________INV13">#REF!</definedName>
    <definedName name="______________________________inv2">'[1]CONSOL DRE GERAL'!$B$2:$L$99</definedName>
    <definedName name="_____________________________INV12">#REF!</definedName>
    <definedName name="_____________________________INV13">#REF!</definedName>
    <definedName name="_____________________________inv2">'[1]CONSOL DRE GERAL'!$B$2:$L$99</definedName>
    <definedName name="_____________________________la29" hidden="1">#REF!</definedName>
    <definedName name="_____________________________la3" hidden="1">#REF!</definedName>
    <definedName name="_____________________________la31" hidden="1">#REF!</definedName>
    <definedName name="_____________________________la32" hidden="1">#REF!</definedName>
    <definedName name="_____________________________la4" hidden="1">#REF!</definedName>
    <definedName name="_____________________________la5" hidden="1">#REF!</definedName>
    <definedName name="_____________________________la6" hidden="1">#REF!</definedName>
    <definedName name="_____________________________la7" hidden="1">#REF!</definedName>
    <definedName name="_____________________________la8" hidden="1">#REF!</definedName>
    <definedName name="_____________________________la9" hidden="1">#REF!</definedName>
    <definedName name="_____________________________lb1" hidden="1">#REF!</definedName>
    <definedName name="_____________________________lb10" hidden="1">#REF!</definedName>
    <definedName name="_____________________________lb11" hidden="1">#REF!</definedName>
    <definedName name="_____________________________lb12" hidden="1">#REF!</definedName>
    <definedName name="_____________________________lb13" hidden="1">#REF!</definedName>
    <definedName name="_____________________________lb14" hidden="1">#REF!</definedName>
    <definedName name="_____________________________lb15" hidden="1">#REF!</definedName>
    <definedName name="_____________________________lb16" hidden="1">#REF!</definedName>
    <definedName name="_____________________________lb17" hidden="1">#REF!</definedName>
    <definedName name="_____________________________lb18" hidden="1">#REF!</definedName>
    <definedName name="_____________________________lb19" hidden="1">#REF!</definedName>
    <definedName name="_____________________________lb2" hidden="1">#REF!</definedName>
    <definedName name="_____________________________lb20" hidden="1">#REF!</definedName>
    <definedName name="_____________________________lb21" hidden="1">#REF!</definedName>
    <definedName name="_____________________________lb22" hidden="1">#REF!</definedName>
    <definedName name="_____________________________lb23" hidden="1">#REF!</definedName>
    <definedName name="_____________________________lb24" hidden="1">#REF!</definedName>
    <definedName name="_____________________________lb25" hidden="1">#REF!</definedName>
    <definedName name="_____________________________lb27" hidden="1">#REF!</definedName>
    <definedName name="_____________________________lb28" hidden="1">#REF!</definedName>
    <definedName name="_____________________________lb29" hidden="1">#REF!</definedName>
    <definedName name="_____________________________lb3" hidden="1">#REF!</definedName>
    <definedName name="_____________________________lb30" hidden="1">#REF!</definedName>
    <definedName name="_____________________________lb31" hidden="1">#REF!</definedName>
    <definedName name="_____________________________lb32" hidden="1">#REF!</definedName>
    <definedName name="_____________________________lb4" hidden="1">#REF!</definedName>
    <definedName name="_____________________________lb5" hidden="1">#REF!</definedName>
    <definedName name="_____________________________lb6" hidden="1">#REF!</definedName>
    <definedName name="_____________________________lb7" hidden="1">#REF!</definedName>
    <definedName name="_____________________________lb8" hidden="1">#REF!</definedName>
    <definedName name="_____________________________lb9" hidden="1">#REF!</definedName>
    <definedName name="_____________________________lbc1" hidden="1">#REF!</definedName>
    <definedName name="_____________________________lbc10" hidden="1">#REF!</definedName>
    <definedName name="_____________________________lbc11" hidden="1">#REF!</definedName>
    <definedName name="_____________________________lbc12" hidden="1">#REF!</definedName>
    <definedName name="_____________________________lbc13" hidden="1">#REF!</definedName>
    <definedName name="_____________________________lbc14" hidden="1">#REF!</definedName>
    <definedName name="_____________________________lbc15" hidden="1">#REF!</definedName>
    <definedName name="_____________________________lbc16" hidden="1">#REF!</definedName>
    <definedName name="_____________________________lbc17" hidden="1">#REF!</definedName>
    <definedName name="_____________________________lbc18" hidden="1">#REF!</definedName>
    <definedName name="_____________________________lbc19" hidden="1">#REF!</definedName>
    <definedName name="_____________________________lbc2" hidden="1">#REF!</definedName>
    <definedName name="_____________________________lbc20" hidden="1">#REF!</definedName>
    <definedName name="_____________________________lbc21" hidden="1">#REF!</definedName>
    <definedName name="_____________________________lbc22" hidden="1">#REF!</definedName>
    <definedName name="_____________________________lbc23" hidden="1">#REF!</definedName>
    <definedName name="_____________________________lbc24" hidden="1">#REF!</definedName>
    <definedName name="_____________________________lbc25" hidden="1">#REF!</definedName>
    <definedName name="_____________________________lbc26" hidden="1">#REF!</definedName>
    <definedName name="_____________________________lbc27" hidden="1">#REF!</definedName>
    <definedName name="_____________________________lbc28" hidden="1">#REF!</definedName>
    <definedName name="_____________________________lbc29" hidden="1">#REF!</definedName>
    <definedName name="_____________________________lbc3" hidden="1">#REF!</definedName>
    <definedName name="_____________________________lbc31" hidden="1">#REF!</definedName>
    <definedName name="_____________________________lbc32" hidden="1">#REF!</definedName>
    <definedName name="_____________________________lbc4" hidden="1">#REF!</definedName>
    <definedName name="_____________________________lbc5" hidden="1">#REF!</definedName>
    <definedName name="_____________________________lbc6" hidden="1">#REF!</definedName>
    <definedName name="_____________________________lbc7" hidden="1">#REF!</definedName>
    <definedName name="_____________________________lbc8" hidden="1">#REF!</definedName>
    <definedName name="_____________________________lbc9" hidden="1">#REF!</definedName>
    <definedName name="_____________________________ld26" hidden="1">#REF!</definedName>
    <definedName name="_____________________________ld31" hidden="1">#REF!</definedName>
    <definedName name="_____________________________le31" hidden="1">#REF!</definedName>
    <definedName name="_____________________________lf31" hidden="1">#REF!</definedName>
    <definedName name="_____________________________x10" hidden="1">#REF!</definedName>
    <definedName name="_____________________________x11" hidden="1">#REF!</definedName>
    <definedName name="_____________________________x12" hidden="1">#REF!</definedName>
    <definedName name="_____________________________x13" hidden="1">#REF!</definedName>
    <definedName name="_____________________________x14" hidden="1">#REF!</definedName>
    <definedName name="_____________________________x15" hidden="1">#REF!</definedName>
    <definedName name="_____________________________x16" hidden="1">#REF!</definedName>
    <definedName name="_____________________________x17" hidden="1">#REF!</definedName>
    <definedName name="_____________________________x18" hidden="1">#REF!</definedName>
    <definedName name="_____________________________x19" hidden="1">#REF!</definedName>
    <definedName name="_____________________________x20" hidden="1">#REF!</definedName>
    <definedName name="_____________________________x21" hidden="1">#REF!</definedName>
    <definedName name="_____________________________x22" hidden="1">#REF!</definedName>
    <definedName name="_____________________________x23" hidden="1">#REF!</definedName>
    <definedName name="_____________________________x24" hidden="1">#REF!</definedName>
    <definedName name="_____________________________x25" hidden="1">#REF!</definedName>
    <definedName name="_____________________________x28" hidden="1">#REF!</definedName>
    <definedName name="_____________________________x29" hidden="1">#REF!</definedName>
    <definedName name="_____________________________x32" hidden="1">#REF!</definedName>
    <definedName name="_____________________________x4" hidden="1">#REF!</definedName>
    <definedName name="_____________________________x5" hidden="1">#REF!</definedName>
    <definedName name="_____________________________x6" hidden="1">#REF!</definedName>
    <definedName name="_____________________________x7" hidden="1">#REF!</definedName>
    <definedName name="_____________________________x8" hidden="1">#REF!</definedName>
    <definedName name="_____________________________x9" hidden="1">#REF!</definedName>
    <definedName name="____________________________INV12">#REF!</definedName>
    <definedName name="____________________________INV13">#REF!</definedName>
    <definedName name="____________________________inv2">'[1]CONSOL DRE GERAL'!$B$2:$L$99</definedName>
    <definedName name="____________________________la29" hidden="1">#REF!</definedName>
    <definedName name="____________________________la3" hidden="1">#REF!</definedName>
    <definedName name="____________________________la31" hidden="1">#REF!</definedName>
    <definedName name="____________________________la32" hidden="1">#REF!</definedName>
    <definedName name="____________________________la4" hidden="1">#REF!</definedName>
    <definedName name="____________________________la5" hidden="1">#REF!</definedName>
    <definedName name="____________________________la6" hidden="1">#REF!</definedName>
    <definedName name="____________________________la7" hidden="1">#REF!</definedName>
    <definedName name="____________________________la8" hidden="1">#REF!</definedName>
    <definedName name="____________________________la9" hidden="1">#REF!</definedName>
    <definedName name="____________________________lb1" hidden="1">#REF!</definedName>
    <definedName name="____________________________lb10" hidden="1">#REF!</definedName>
    <definedName name="____________________________lb11" hidden="1">#REF!</definedName>
    <definedName name="____________________________lb12" hidden="1">#REF!</definedName>
    <definedName name="____________________________lb13" hidden="1">#REF!</definedName>
    <definedName name="____________________________lb14" hidden="1">#REF!</definedName>
    <definedName name="____________________________lb15" hidden="1">#REF!</definedName>
    <definedName name="____________________________lb16" hidden="1">#REF!</definedName>
    <definedName name="____________________________lb17" hidden="1">#REF!</definedName>
    <definedName name="____________________________lb18" hidden="1">#REF!</definedName>
    <definedName name="____________________________lb19" hidden="1">#REF!</definedName>
    <definedName name="____________________________lb2" hidden="1">#REF!</definedName>
    <definedName name="____________________________lb20" hidden="1">#REF!</definedName>
    <definedName name="____________________________lb21" hidden="1">#REF!</definedName>
    <definedName name="____________________________lb22" hidden="1">#REF!</definedName>
    <definedName name="____________________________lb23" hidden="1">#REF!</definedName>
    <definedName name="____________________________lb24" hidden="1">#REF!</definedName>
    <definedName name="____________________________lb25" hidden="1">#REF!</definedName>
    <definedName name="____________________________lb27" hidden="1">#REF!</definedName>
    <definedName name="____________________________lb28" hidden="1">#REF!</definedName>
    <definedName name="____________________________lb29" hidden="1">#REF!</definedName>
    <definedName name="____________________________lb3" hidden="1">#REF!</definedName>
    <definedName name="____________________________lb30" hidden="1">#REF!</definedName>
    <definedName name="____________________________lb31" hidden="1">#REF!</definedName>
    <definedName name="____________________________lb32" hidden="1">#REF!</definedName>
    <definedName name="____________________________lb4" hidden="1">#REF!</definedName>
    <definedName name="____________________________lb5" hidden="1">#REF!</definedName>
    <definedName name="____________________________lb6" hidden="1">#REF!</definedName>
    <definedName name="____________________________lb7" hidden="1">#REF!</definedName>
    <definedName name="____________________________lb8" hidden="1">#REF!</definedName>
    <definedName name="____________________________lb9" hidden="1">#REF!</definedName>
    <definedName name="____________________________lbc1" hidden="1">#REF!</definedName>
    <definedName name="____________________________lbc10" hidden="1">#REF!</definedName>
    <definedName name="____________________________lbc11" hidden="1">#REF!</definedName>
    <definedName name="____________________________lbc12" hidden="1">#REF!</definedName>
    <definedName name="____________________________lbc13" hidden="1">#REF!</definedName>
    <definedName name="____________________________lbc14" hidden="1">#REF!</definedName>
    <definedName name="____________________________lbc15" hidden="1">#REF!</definedName>
    <definedName name="____________________________lbc16" hidden="1">#REF!</definedName>
    <definedName name="____________________________lbc17" hidden="1">#REF!</definedName>
    <definedName name="____________________________lbc18" hidden="1">#REF!</definedName>
    <definedName name="____________________________lbc19" hidden="1">#REF!</definedName>
    <definedName name="____________________________lbc2" hidden="1">#REF!</definedName>
    <definedName name="____________________________lbc20" hidden="1">#REF!</definedName>
    <definedName name="____________________________lbc21" hidden="1">#REF!</definedName>
    <definedName name="____________________________lbc22" hidden="1">#REF!</definedName>
    <definedName name="____________________________lbc23" hidden="1">#REF!</definedName>
    <definedName name="____________________________lbc24" hidden="1">#REF!</definedName>
    <definedName name="____________________________lbc25" hidden="1">#REF!</definedName>
    <definedName name="____________________________lbc26" hidden="1">#REF!</definedName>
    <definedName name="____________________________lbc27" hidden="1">#REF!</definedName>
    <definedName name="____________________________lbc28" hidden="1">#REF!</definedName>
    <definedName name="____________________________lbc29" hidden="1">#REF!</definedName>
    <definedName name="____________________________lbc3" hidden="1">#REF!</definedName>
    <definedName name="____________________________lbc31" hidden="1">#REF!</definedName>
    <definedName name="____________________________lbc32" hidden="1">#REF!</definedName>
    <definedName name="____________________________lbc4" hidden="1">#REF!</definedName>
    <definedName name="____________________________lbc5" hidden="1">#REF!</definedName>
    <definedName name="____________________________lbc6" hidden="1">#REF!</definedName>
    <definedName name="____________________________lbc7" hidden="1">#REF!</definedName>
    <definedName name="____________________________lbc8" hidden="1">#REF!</definedName>
    <definedName name="____________________________lbc9" hidden="1">#REF!</definedName>
    <definedName name="____________________________ld26" hidden="1">#REF!</definedName>
    <definedName name="____________________________ld31" hidden="1">#REF!</definedName>
    <definedName name="____________________________le31" hidden="1">#REF!</definedName>
    <definedName name="____________________________lf31" hidden="1">#REF!</definedName>
    <definedName name="____________________________x10" hidden="1">#REF!</definedName>
    <definedName name="____________________________x11" hidden="1">#REF!</definedName>
    <definedName name="____________________________x12" hidden="1">#REF!</definedName>
    <definedName name="____________________________x13" hidden="1">#REF!</definedName>
    <definedName name="____________________________x14" hidden="1">#REF!</definedName>
    <definedName name="____________________________x15" hidden="1">#REF!</definedName>
    <definedName name="____________________________x16" hidden="1">#REF!</definedName>
    <definedName name="____________________________x17" hidden="1">#REF!</definedName>
    <definedName name="____________________________x18" hidden="1">#REF!</definedName>
    <definedName name="____________________________x19" hidden="1">#REF!</definedName>
    <definedName name="____________________________x20" hidden="1">#REF!</definedName>
    <definedName name="____________________________x21" hidden="1">#REF!</definedName>
    <definedName name="____________________________x22" hidden="1">#REF!</definedName>
    <definedName name="____________________________x23" hidden="1">#REF!</definedName>
    <definedName name="____________________________x24" hidden="1">#REF!</definedName>
    <definedName name="____________________________x25" hidden="1">#REF!</definedName>
    <definedName name="____________________________x28" hidden="1">#REF!</definedName>
    <definedName name="____________________________x29" hidden="1">#REF!</definedName>
    <definedName name="____________________________x32" hidden="1">#REF!</definedName>
    <definedName name="____________________________x4" hidden="1">#REF!</definedName>
    <definedName name="____________________________x5" hidden="1">#REF!</definedName>
    <definedName name="____________________________x6" hidden="1">#REF!</definedName>
    <definedName name="____________________________x7" hidden="1">#REF!</definedName>
    <definedName name="____________________________x8" hidden="1">#REF!</definedName>
    <definedName name="____________________________x9" hidden="1">#REF!</definedName>
    <definedName name="___________________________INV12">#REF!</definedName>
    <definedName name="___________________________INV13">#REF!</definedName>
    <definedName name="___________________________inv2">'[1]CONSOL DRE GERAL'!$B$2:$L$99</definedName>
    <definedName name="___________________________la29" hidden="1">#REF!</definedName>
    <definedName name="___________________________la3" hidden="1">#REF!</definedName>
    <definedName name="___________________________la31" hidden="1">#REF!</definedName>
    <definedName name="___________________________la32" hidden="1">#REF!</definedName>
    <definedName name="___________________________la4" hidden="1">#REF!</definedName>
    <definedName name="___________________________la5" hidden="1">#REF!</definedName>
    <definedName name="___________________________la6" hidden="1">#REF!</definedName>
    <definedName name="___________________________la7" hidden="1">#REF!</definedName>
    <definedName name="___________________________la8" hidden="1">#REF!</definedName>
    <definedName name="___________________________la9" hidden="1">#REF!</definedName>
    <definedName name="___________________________lb1" hidden="1">#REF!</definedName>
    <definedName name="___________________________lb10" hidden="1">#REF!</definedName>
    <definedName name="___________________________lb11" hidden="1">#REF!</definedName>
    <definedName name="___________________________lb12" hidden="1">#REF!</definedName>
    <definedName name="___________________________lb13" hidden="1">#REF!</definedName>
    <definedName name="___________________________lb14" hidden="1">#REF!</definedName>
    <definedName name="___________________________lb15" hidden="1">#REF!</definedName>
    <definedName name="___________________________lb16" hidden="1">#REF!</definedName>
    <definedName name="___________________________lb17" hidden="1">#REF!</definedName>
    <definedName name="___________________________lb18" hidden="1">#REF!</definedName>
    <definedName name="___________________________lb19" hidden="1">#REF!</definedName>
    <definedName name="___________________________lb2" hidden="1">#REF!</definedName>
    <definedName name="___________________________lb20" hidden="1">#REF!</definedName>
    <definedName name="___________________________lb21" hidden="1">#REF!</definedName>
    <definedName name="___________________________lb22" hidden="1">#REF!</definedName>
    <definedName name="___________________________lb23" hidden="1">#REF!</definedName>
    <definedName name="___________________________lb24" hidden="1">#REF!</definedName>
    <definedName name="___________________________lb25" hidden="1">#REF!</definedName>
    <definedName name="___________________________lb27" hidden="1">#REF!</definedName>
    <definedName name="___________________________lb28" hidden="1">#REF!</definedName>
    <definedName name="___________________________lb29" hidden="1">#REF!</definedName>
    <definedName name="___________________________lb3" hidden="1">#REF!</definedName>
    <definedName name="___________________________lb30" hidden="1">#REF!</definedName>
    <definedName name="___________________________lb31" hidden="1">#REF!</definedName>
    <definedName name="___________________________lb32" hidden="1">#REF!</definedName>
    <definedName name="___________________________lb4" hidden="1">#REF!</definedName>
    <definedName name="___________________________lb5" hidden="1">#REF!</definedName>
    <definedName name="___________________________lb6" hidden="1">#REF!</definedName>
    <definedName name="___________________________lb7" hidden="1">#REF!</definedName>
    <definedName name="___________________________lb8" hidden="1">#REF!</definedName>
    <definedName name="___________________________lb9" hidden="1">#REF!</definedName>
    <definedName name="___________________________lbc1" hidden="1">#REF!</definedName>
    <definedName name="___________________________lbc10" hidden="1">#REF!</definedName>
    <definedName name="___________________________lbc11" hidden="1">#REF!</definedName>
    <definedName name="___________________________lbc12" hidden="1">#REF!</definedName>
    <definedName name="___________________________lbc13" hidden="1">#REF!</definedName>
    <definedName name="___________________________lbc14" hidden="1">#REF!</definedName>
    <definedName name="___________________________lbc15" hidden="1">#REF!</definedName>
    <definedName name="___________________________lbc16" hidden="1">#REF!</definedName>
    <definedName name="___________________________lbc17" hidden="1">#REF!</definedName>
    <definedName name="___________________________lbc18" hidden="1">#REF!</definedName>
    <definedName name="___________________________lbc19" hidden="1">#REF!</definedName>
    <definedName name="___________________________lbc2" hidden="1">#REF!</definedName>
    <definedName name="___________________________lbc20" hidden="1">#REF!</definedName>
    <definedName name="___________________________lbc21" hidden="1">#REF!</definedName>
    <definedName name="___________________________lbc22" hidden="1">#REF!</definedName>
    <definedName name="___________________________lbc23" hidden="1">#REF!</definedName>
    <definedName name="___________________________lbc24" hidden="1">#REF!</definedName>
    <definedName name="___________________________lbc25" hidden="1">#REF!</definedName>
    <definedName name="___________________________lbc26" hidden="1">#REF!</definedName>
    <definedName name="___________________________lbc27" hidden="1">#REF!</definedName>
    <definedName name="___________________________lbc28" hidden="1">#REF!</definedName>
    <definedName name="___________________________lbc29" hidden="1">#REF!</definedName>
    <definedName name="___________________________lbc3" hidden="1">#REF!</definedName>
    <definedName name="___________________________lbc31" hidden="1">#REF!</definedName>
    <definedName name="___________________________lbc32" hidden="1">#REF!</definedName>
    <definedName name="___________________________lbc4" hidden="1">#REF!</definedName>
    <definedName name="___________________________lbc5" hidden="1">#REF!</definedName>
    <definedName name="___________________________lbc6" hidden="1">#REF!</definedName>
    <definedName name="___________________________lbc7" hidden="1">#REF!</definedName>
    <definedName name="___________________________lbc8" hidden="1">#REF!</definedName>
    <definedName name="___________________________lbc9" hidden="1">#REF!</definedName>
    <definedName name="___________________________ld26" hidden="1">#REF!</definedName>
    <definedName name="___________________________ld31" hidden="1">#REF!</definedName>
    <definedName name="___________________________le31" hidden="1">#REF!</definedName>
    <definedName name="___________________________lf31" hidden="1">#REF!</definedName>
    <definedName name="___________________________x10" hidden="1">#REF!</definedName>
    <definedName name="___________________________x11" hidden="1">#REF!</definedName>
    <definedName name="___________________________x12" hidden="1">#REF!</definedName>
    <definedName name="___________________________x13" hidden="1">#REF!</definedName>
    <definedName name="___________________________x14" hidden="1">#REF!</definedName>
    <definedName name="___________________________x15" hidden="1">#REF!</definedName>
    <definedName name="___________________________x16" hidden="1">#REF!</definedName>
    <definedName name="___________________________x17" hidden="1">#REF!</definedName>
    <definedName name="___________________________x18" hidden="1">#REF!</definedName>
    <definedName name="___________________________x19" hidden="1">#REF!</definedName>
    <definedName name="___________________________x20" hidden="1">#REF!</definedName>
    <definedName name="___________________________x21" hidden="1">#REF!</definedName>
    <definedName name="___________________________x22" hidden="1">#REF!</definedName>
    <definedName name="___________________________x23" hidden="1">#REF!</definedName>
    <definedName name="___________________________x24" hidden="1">#REF!</definedName>
    <definedName name="___________________________x25" hidden="1">#REF!</definedName>
    <definedName name="___________________________x28" hidden="1">#REF!</definedName>
    <definedName name="___________________________x29" hidden="1">#REF!</definedName>
    <definedName name="___________________________x32" hidden="1">#REF!</definedName>
    <definedName name="___________________________x4" hidden="1">#REF!</definedName>
    <definedName name="___________________________x5" hidden="1">#REF!</definedName>
    <definedName name="___________________________x6" hidden="1">#REF!</definedName>
    <definedName name="___________________________x7" hidden="1">#REF!</definedName>
    <definedName name="___________________________x8" hidden="1">#REF!</definedName>
    <definedName name="___________________________x9" hidden="1">#REF!</definedName>
    <definedName name="__________________________INV12">#REF!</definedName>
    <definedName name="__________________________INV13">#REF!</definedName>
    <definedName name="__________________________inv2">'[1]CONSOL DRE GERAL'!$B$2:$L$99</definedName>
    <definedName name="__________________________la29" hidden="1">#REF!</definedName>
    <definedName name="__________________________la3" hidden="1">#REF!</definedName>
    <definedName name="__________________________la31" hidden="1">#REF!</definedName>
    <definedName name="__________________________la32" hidden="1">#REF!</definedName>
    <definedName name="__________________________la4" hidden="1">#REF!</definedName>
    <definedName name="__________________________la5" hidden="1">#REF!</definedName>
    <definedName name="__________________________la6" hidden="1">#REF!</definedName>
    <definedName name="__________________________la7" hidden="1">#REF!</definedName>
    <definedName name="__________________________la8" hidden="1">#REF!</definedName>
    <definedName name="__________________________la9" hidden="1">#REF!</definedName>
    <definedName name="__________________________lb1" hidden="1">#REF!</definedName>
    <definedName name="__________________________lb10" hidden="1">#REF!</definedName>
    <definedName name="__________________________lb11" hidden="1">#REF!</definedName>
    <definedName name="__________________________lb12" hidden="1">#REF!</definedName>
    <definedName name="__________________________lb13" hidden="1">#REF!</definedName>
    <definedName name="__________________________lb14" hidden="1">#REF!</definedName>
    <definedName name="__________________________lb15" hidden="1">#REF!</definedName>
    <definedName name="__________________________lb16" hidden="1">#REF!</definedName>
    <definedName name="__________________________lb17" hidden="1">#REF!</definedName>
    <definedName name="__________________________lb18" hidden="1">#REF!</definedName>
    <definedName name="__________________________lb19" hidden="1">#REF!</definedName>
    <definedName name="__________________________lb2" hidden="1">#REF!</definedName>
    <definedName name="__________________________lb20" hidden="1">#REF!</definedName>
    <definedName name="__________________________lb21" hidden="1">#REF!</definedName>
    <definedName name="__________________________lb22" hidden="1">#REF!</definedName>
    <definedName name="__________________________lb23" hidden="1">#REF!</definedName>
    <definedName name="__________________________lb24" hidden="1">#REF!</definedName>
    <definedName name="__________________________lb25" hidden="1">#REF!</definedName>
    <definedName name="__________________________lb27" hidden="1">#REF!</definedName>
    <definedName name="__________________________lb28" hidden="1">#REF!</definedName>
    <definedName name="__________________________lb29" hidden="1">#REF!</definedName>
    <definedName name="__________________________lb3" hidden="1">#REF!</definedName>
    <definedName name="__________________________lb30" hidden="1">#REF!</definedName>
    <definedName name="__________________________lb31" hidden="1">#REF!</definedName>
    <definedName name="__________________________lb32" hidden="1">#REF!</definedName>
    <definedName name="__________________________lb4" hidden="1">#REF!</definedName>
    <definedName name="__________________________lb5" hidden="1">#REF!</definedName>
    <definedName name="__________________________lb6" hidden="1">#REF!</definedName>
    <definedName name="__________________________lb7" hidden="1">#REF!</definedName>
    <definedName name="__________________________lb8" hidden="1">#REF!</definedName>
    <definedName name="__________________________lb9" hidden="1">#REF!</definedName>
    <definedName name="__________________________lbc1" hidden="1">#REF!</definedName>
    <definedName name="__________________________lbc10" hidden="1">#REF!</definedName>
    <definedName name="__________________________lbc11" hidden="1">#REF!</definedName>
    <definedName name="__________________________lbc12" hidden="1">#REF!</definedName>
    <definedName name="__________________________lbc13" hidden="1">#REF!</definedName>
    <definedName name="__________________________lbc14" hidden="1">#REF!</definedName>
    <definedName name="__________________________lbc15" hidden="1">#REF!</definedName>
    <definedName name="__________________________lbc16" hidden="1">#REF!</definedName>
    <definedName name="__________________________lbc17" hidden="1">#REF!</definedName>
    <definedName name="__________________________lbc18" hidden="1">#REF!</definedName>
    <definedName name="__________________________lbc19" hidden="1">#REF!</definedName>
    <definedName name="__________________________lbc2" hidden="1">#REF!</definedName>
    <definedName name="__________________________lbc20" hidden="1">#REF!</definedName>
    <definedName name="__________________________lbc21" hidden="1">#REF!</definedName>
    <definedName name="__________________________lbc22" hidden="1">#REF!</definedName>
    <definedName name="__________________________lbc23" hidden="1">#REF!</definedName>
    <definedName name="__________________________lbc24" hidden="1">#REF!</definedName>
    <definedName name="__________________________lbc25" hidden="1">#REF!</definedName>
    <definedName name="__________________________lbc26" hidden="1">#REF!</definedName>
    <definedName name="__________________________lbc27" hidden="1">#REF!</definedName>
    <definedName name="__________________________lbc28" hidden="1">#REF!</definedName>
    <definedName name="__________________________lbc29" hidden="1">#REF!</definedName>
    <definedName name="__________________________lbc3" hidden="1">#REF!</definedName>
    <definedName name="__________________________lbc31" hidden="1">#REF!</definedName>
    <definedName name="__________________________lbc32" hidden="1">#REF!</definedName>
    <definedName name="__________________________lbc4" hidden="1">#REF!</definedName>
    <definedName name="__________________________lbc5" hidden="1">#REF!</definedName>
    <definedName name="__________________________lbc6" hidden="1">#REF!</definedName>
    <definedName name="__________________________lbc7" hidden="1">#REF!</definedName>
    <definedName name="__________________________lbc8" hidden="1">#REF!</definedName>
    <definedName name="__________________________lbc9" hidden="1">#REF!</definedName>
    <definedName name="__________________________ld26" hidden="1">#REF!</definedName>
    <definedName name="__________________________ld31" hidden="1">#REF!</definedName>
    <definedName name="__________________________le31" hidden="1">#REF!</definedName>
    <definedName name="__________________________lf31" hidden="1">#REF!</definedName>
    <definedName name="__________________________x10" hidden="1">#REF!</definedName>
    <definedName name="__________________________x11" hidden="1">#REF!</definedName>
    <definedName name="__________________________x12" hidden="1">#REF!</definedName>
    <definedName name="__________________________x13" hidden="1">#REF!</definedName>
    <definedName name="__________________________x14" hidden="1">#REF!</definedName>
    <definedName name="__________________________x15" hidden="1">#REF!</definedName>
    <definedName name="__________________________x16" hidden="1">#REF!</definedName>
    <definedName name="__________________________x17" hidden="1">#REF!</definedName>
    <definedName name="__________________________x18" hidden="1">#REF!</definedName>
    <definedName name="__________________________x19" hidden="1">#REF!</definedName>
    <definedName name="__________________________x20" hidden="1">#REF!</definedName>
    <definedName name="__________________________x21" hidden="1">#REF!</definedName>
    <definedName name="__________________________x22" hidden="1">#REF!</definedName>
    <definedName name="__________________________x23" hidden="1">#REF!</definedName>
    <definedName name="__________________________x24" hidden="1">#REF!</definedName>
    <definedName name="__________________________x25" hidden="1">#REF!</definedName>
    <definedName name="__________________________x28" hidden="1">#REF!</definedName>
    <definedName name="__________________________x29" hidden="1">#REF!</definedName>
    <definedName name="__________________________x32" hidden="1">#REF!</definedName>
    <definedName name="__________________________x4" hidden="1">#REF!</definedName>
    <definedName name="__________________________x5" hidden="1">#REF!</definedName>
    <definedName name="__________________________x6" hidden="1">#REF!</definedName>
    <definedName name="__________________________x7" hidden="1">#REF!</definedName>
    <definedName name="__________________________x8" hidden="1">#REF!</definedName>
    <definedName name="__________________________x9" hidden="1">#REF!</definedName>
    <definedName name="_________________________INV12">#REF!</definedName>
    <definedName name="_________________________INV13">#REF!</definedName>
    <definedName name="_________________________inv2">'[1]CONSOL DRE GERAL'!$B$2:$L$99</definedName>
    <definedName name="_________________________la29" hidden="1">#REF!</definedName>
    <definedName name="_________________________la3" hidden="1">#REF!</definedName>
    <definedName name="_________________________la31" hidden="1">#REF!</definedName>
    <definedName name="_________________________la32" hidden="1">#REF!</definedName>
    <definedName name="_________________________la4" hidden="1">#REF!</definedName>
    <definedName name="_________________________la5" hidden="1">#REF!</definedName>
    <definedName name="_________________________la6" hidden="1">#REF!</definedName>
    <definedName name="_________________________la7" hidden="1">#REF!</definedName>
    <definedName name="_________________________la8" hidden="1">#REF!</definedName>
    <definedName name="_________________________la9" hidden="1">#REF!</definedName>
    <definedName name="_________________________lb1" hidden="1">#REF!</definedName>
    <definedName name="_________________________lb10" hidden="1">#REF!</definedName>
    <definedName name="_________________________lb11" hidden="1">#REF!</definedName>
    <definedName name="_________________________lb12" hidden="1">#REF!</definedName>
    <definedName name="_________________________lb13" hidden="1">#REF!</definedName>
    <definedName name="_________________________lb14" hidden="1">#REF!</definedName>
    <definedName name="_________________________lb15" hidden="1">#REF!</definedName>
    <definedName name="_________________________lb16" hidden="1">#REF!</definedName>
    <definedName name="_________________________lb17" hidden="1">#REF!</definedName>
    <definedName name="_________________________lb18" hidden="1">#REF!</definedName>
    <definedName name="_________________________lb19" hidden="1">#REF!</definedName>
    <definedName name="_________________________lb2" hidden="1">#REF!</definedName>
    <definedName name="_________________________lb20" hidden="1">#REF!</definedName>
    <definedName name="_________________________lb21" hidden="1">#REF!</definedName>
    <definedName name="_________________________lb22" hidden="1">#REF!</definedName>
    <definedName name="_________________________lb23" hidden="1">#REF!</definedName>
    <definedName name="_________________________lb24" hidden="1">#REF!</definedName>
    <definedName name="_________________________lb25" hidden="1">#REF!</definedName>
    <definedName name="_________________________lb27" hidden="1">#REF!</definedName>
    <definedName name="_________________________lb28" hidden="1">#REF!</definedName>
    <definedName name="_________________________lb29" hidden="1">#REF!</definedName>
    <definedName name="_________________________lb3" hidden="1">#REF!</definedName>
    <definedName name="_________________________lb30" hidden="1">#REF!</definedName>
    <definedName name="_________________________lb31" hidden="1">#REF!</definedName>
    <definedName name="_________________________lb32" hidden="1">#REF!</definedName>
    <definedName name="_________________________lb4" hidden="1">#REF!</definedName>
    <definedName name="_________________________lb5" hidden="1">#REF!</definedName>
    <definedName name="_________________________lb6" hidden="1">#REF!</definedName>
    <definedName name="_________________________lb7" hidden="1">#REF!</definedName>
    <definedName name="_________________________lb8" hidden="1">#REF!</definedName>
    <definedName name="_________________________lb9" hidden="1">#REF!</definedName>
    <definedName name="_________________________lbc1" hidden="1">#REF!</definedName>
    <definedName name="_________________________lbc10" hidden="1">#REF!</definedName>
    <definedName name="_________________________lbc11" hidden="1">#REF!</definedName>
    <definedName name="_________________________lbc12" hidden="1">#REF!</definedName>
    <definedName name="_________________________lbc13" hidden="1">#REF!</definedName>
    <definedName name="_________________________lbc14" hidden="1">#REF!</definedName>
    <definedName name="_________________________lbc15" hidden="1">#REF!</definedName>
    <definedName name="_________________________lbc16" hidden="1">#REF!</definedName>
    <definedName name="_________________________lbc17" hidden="1">#REF!</definedName>
    <definedName name="_________________________lbc18" hidden="1">#REF!</definedName>
    <definedName name="_________________________lbc19" hidden="1">#REF!</definedName>
    <definedName name="_________________________lbc2" hidden="1">#REF!</definedName>
    <definedName name="_________________________lbc20" hidden="1">#REF!</definedName>
    <definedName name="_________________________lbc21" hidden="1">#REF!</definedName>
    <definedName name="_________________________lbc22" hidden="1">#REF!</definedName>
    <definedName name="_________________________lbc23" hidden="1">#REF!</definedName>
    <definedName name="_________________________lbc24" hidden="1">#REF!</definedName>
    <definedName name="_________________________lbc25" hidden="1">#REF!</definedName>
    <definedName name="_________________________lbc26" hidden="1">#REF!</definedName>
    <definedName name="_________________________lbc27" hidden="1">#REF!</definedName>
    <definedName name="_________________________lbc28" hidden="1">#REF!</definedName>
    <definedName name="_________________________lbc29" hidden="1">#REF!</definedName>
    <definedName name="_________________________lbc3" hidden="1">#REF!</definedName>
    <definedName name="_________________________lbc31" hidden="1">#REF!</definedName>
    <definedName name="_________________________lbc32" hidden="1">#REF!</definedName>
    <definedName name="_________________________lbc4" hidden="1">#REF!</definedName>
    <definedName name="_________________________lbc5" hidden="1">#REF!</definedName>
    <definedName name="_________________________lbc6" hidden="1">#REF!</definedName>
    <definedName name="_________________________lbc7" hidden="1">#REF!</definedName>
    <definedName name="_________________________lbc8" hidden="1">#REF!</definedName>
    <definedName name="_________________________lbc9" hidden="1">#REF!</definedName>
    <definedName name="_________________________ld26" hidden="1">#REF!</definedName>
    <definedName name="_________________________ld31" hidden="1">#REF!</definedName>
    <definedName name="_________________________le31" hidden="1">#REF!</definedName>
    <definedName name="_________________________lf31" hidden="1">#REF!</definedName>
    <definedName name="_________________________x10" hidden="1">#REF!</definedName>
    <definedName name="_________________________x11" hidden="1">#REF!</definedName>
    <definedName name="_________________________x12" hidden="1">#REF!</definedName>
    <definedName name="_________________________x13" hidden="1">#REF!</definedName>
    <definedName name="_________________________x14" hidden="1">#REF!</definedName>
    <definedName name="_________________________x15" hidden="1">#REF!</definedName>
    <definedName name="_________________________x16" hidden="1">#REF!</definedName>
    <definedName name="_________________________x17" hidden="1">#REF!</definedName>
    <definedName name="_________________________x18" hidden="1">#REF!</definedName>
    <definedName name="_________________________x19" hidden="1">#REF!</definedName>
    <definedName name="_________________________x20" hidden="1">#REF!</definedName>
    <definedName name="_________________________x21" hidden="1">#REF!</definedName>
    <definedName name="_________________________x22" hidden="1">#REF!</definedName>
    <definedName name="_________________________x23" hidden="1">#REF!</definedName>
    <definedName name="_________________________x24" hidden="1">#REF!</definedName>
    <definedName name="_________________________x25" hidden="1">#REF!</definedName>
    <definedName name="_________________________x28" hidden="1">#REF!</definedName>
    <definedName name="_________________________x29" hidden="1">#REF!</definedName>
    <definedName name="_________________________x32" hidden="1">#REF!</definedName>
    <definedName name="_________________________x4" hidden="1">#REF!</definedName>
    <definedName name="_________________________x5" hidden="1">#REF!</definedName>
    <definedName name="_________________________x6" hidden="1">#REF!</definedName>
    <definedName name="_________________________x7" hidden="1">#REF!</definedName>
    <definedName name="_________________________x8" hidden="1">#REF!</definedName>
    <definedName name="_________________________x9" hidden="1">#REF!</definedName>
    <definedName name="________________________INV12">#REF!</definedName>
    <definedName name="________________________INV13">#REF!</definedName>
    <definedName name="________________________inv2">'[1]CONSOL DRE GERAL'!$B$2:$L$99</definedName>
    <definedName name="________________________la29" hidden="1">#REF!</definedName>
    <definedName name="________________________la3" hidden="1">#REF!</definedName>
    <definedName name="________________________la31" hidden="1">#REF!</definedName>
    <definedName name="________________________la32" hidden="1">#REF!</definedName>
    <definedName name="________________________la4" hidden="1">#REF!</definedName>
    <definedName name="________________________la5" hidden="1">#REF!</definedName>
    <definedName name="________________________la6" hidden="1">#REF!</definedName>
    <definedName name="________________________la7" hidden="1">#REF!</definedName>
    <definedName name="________________________la8" hidden="1">#REF!</definedName>
    <definedName name="________________________la9" hidden="1">#REF!</definedName>
    <definedName name="________________________lb1" hidden="1">#REF!</definedName>
    <definedName name="________________________lb10" hidden="1">#REF!</definedName>
    <definedName name="________________________lb11" hidden="1">#REF!</definedName>
    <definedName name="________________________lb12" hidden="1">#REF!</definedName>
    <definedName name="________________________lb13" hidden="1">#REF!</definedName>
    <definedName name="________________________lb14" hidden="1">#REF!</definedName>
    <definedName name="________________________lb15" hidden="1">#REF!</definedName>
    <definedName name="________________________lb16" hidden="1">#REF!</definedName>
    <definedName name="________________________lb17" hidden="1">#REF!</definedName>
    <definedName name="________________________lb18" hidden="1">#REF!</definedName>
    <definedName name="________________________lb19" hidden="1">#REF!</definedName>
    <definedName name="________________________lb2" hidden="1">#REF!</definedName>
    <definedName name="________________________lb20" hidden="1">#REF!</definedName>
    <definedName name="________________________lb21" hidden="1">#REF!</definedName>
    <definedName name="________________________lb22" hidden="1">#REF!</definedName>
    <definedName name="________________________lb23" hidden="1">#REF!</definedName>
    <definedName name="________________________lb24" hidden="1">#REF!</definedName>
    <definedName name="________________________lb25" hidden="1">#REF!</definedName>
    <definedName name="________________________lb27" hidden="1">#REF!</definedName>
    <definedName name="________________________lb28" hidden="1">#REF!</definedName>
    <definedName name="________________________lb29" hidden="1">#REF!</definedName>
    <definedName name="________________________lb3" hidden="1">#REF!</definedName>
    <definedName name="________________________lb30" hidden="1">#REF!</definedName>
    <definedName name="________________________lb31" hidden="1">#REF!</definedName>
    <definedName name="________________________lb32" hidden="1">#REF!</definedName>
    <definedName name="________________________lb4" hidden="1">#REF!</definedName>
    <definedName name="________________________lb5" hidden="1">#REF!</definedName>
    <definedName name="________________________lb6" hidden="1">#REF!</definedName>
    <definedName name="________________________lb7" hidden="1">#REF!</definedName>
    <definedName name="________________________lb8" hidden="1">#REF!</definedName>
    <definedName name="________________________lb9" hidden="1">#REF!</definedName>
    <definedName name="________________________lbc1" hidden="1">#REF!</definedName>
    <definedName name="________________________lbc10" hidden="1">#REF!</definedName>
    <definedName name="________________________lbc11" hidden="1">#REF!</definedName>
    <definedName name="________________________lbc12" hidden="1">#REF!</definedName>
    <definedName name="________________________lbc13" hidden="1">#REF!</definedName>
    <definedName name="________________________lbc14" hidden="1">#REF!</definedName>
    <definedName name="________________________lbc15" hidden="1">#REF!</definedName>
    <definedName name="________________________lbc16" hidden="1">#REF!</definedName>
    <definedName name="________________________lbc17" hidden="1">#REF!</definedName>
    <definedName name="________________________lbc18" hidden="1">#REF!</definedName>
    <definedName name="________________________lbc19" hidden="1">#REF!</definedName>
    <definedName name="________________________lbc2" hidden="1">#REF!</definedName>
    <definedName name="________________________lbc20" hidden="1">#REF!</definedName>
    <definedName name="________________________lbc21" hidden="1">#REF!</definedName>
    <definedName name="________________________lbc22" hidden="1">#REF!</definedName>
    <definedName name="________________________lbc23" hidden="1">#REF!</definedName>
    <definedName name="________________________lbc24" hidden="1">#REF!</definedName>
    <definedName name="________________________lbc25" hidden="1">#REF!</definedName>
    <definedName name="________________________lbc26" hidden="1">#REF!</definedName>
    <definedName name="________________________lbc27" hidden="1">#REF!</definedName>
    <definedName name="________________________lbc28" hidden="1">#REF!</definedName>
    <definedName name="________________________lbc29" hidden="1">#REF!</definedName>
    <definedName name="________________________lbc3" hidden="1">#REF!</definedName>
    <definedName name="________________________lbc31" hidden="1">#REF!</definedName>
    <definedName name="________________________lbc32" hidden="1">#REF!</definedName>
    <definedName name="________________________lbc4" hidden="1">#REF!</definedName>
    <definedName name="________________________lbc5" hidden="1">#REF!</definedName>
    <definedName name="________________________lbc6" hidden="1">#REF!</definedName>
    <definedName name="________________________lbc7" hidden="1">#REF!</definedName>
    <definedName name="________________________lbc8" hidden="1">#REF!</definedName>
    <definedName name="________________________lbc9" hidden="1">#REF!</definedName>
    <definedName name="________________________ld26" hidden="1">#REF!</definedName>
    <definedName name="________________________ld31" hidden="1">#REF!</definedName>
    <definedName name="________________________le31" hidden="1">#REF!</definedName>
    <definedName name="________________________lf31" hidden="1">#REF!</definedName>
    <definedName name="________________________x10" hidden="1">#REF!</definedName>
    <definedName name="________________________x11" hidden="1">#REF!</definedName>
    <definedName name="________________________x12" hidden="1">#REF!</definedName>
    <definedName name="________________________x13" hidden="1">#REF!</definedName>
    <definedName name="________________________x14" hidden="1">#REF!</definedName>
    <definedName name="________________________x15" hidden="1">#REF!</definedName>
    <definedName name="________________________x16" hidden="1">#REF!</definedName>
    <definedName name="________________________x17" hidden="1">#REF!</definedName>
    <definedName name="________________________x18" hidden="1">#REF!</definedName>
    <definedName name="________________________x19" hidden="1">#REF!</definedName>
    <definedName name="________________________x20" hidden="1">#REF!</definedName>
    <definedName name="________________________x21" hidden="1">#REF!</definedName>
    <definedName name="________________________x22" hidden="1">#REF!</definedName>
    <definedName name="________________________x23" hidden="1">#REF!</definedName>
    <definedName name="________________________x24" hidden="1">#REF!</definedName>
    <definedName name="________________________x25" hidden="1">#REF!</definedName>
    <definedName name="________________________x28" hidden="1">#REF!</definedName>
    <definedName name="________________________x29" hidden="1">#REF!</definedName>
    <definedName name="________________________x32" hidden="1">#REF!</definedName>
    <definedName name="________________________x4" hidden="1">#REF!</definedName>
    <definedName name="________________________x5" hidden="1">#REF!</definedName>
    <definedName name="________________________x6" hidden="1">#REF!</definedName>
    <definedName name="________________________x7" hidden="1">#REF!</definedName>
    <definedName name="________________________x8" hidden="1">#REF!</definedName>
    <definedName name="________________________x9" hidden="1">#REF!</definedName>
    <definedName name="_______________________INV12">#REF!</definedName>
    <definedName name="_______________________INV13">#REF!</definedName>
    <definedName name="_______________________inv2">'[1]CONSOL DRE GERAL'!$B$2:$L$99</definedName>
    <definedName name="_______________________la29" hidden="1">#REF!</definedName>
    <definedName name="_______________________la3" hidden="1">#REF!</definedName>
    <definedName name="_______________________la31" hidden="1">#REF!</definedName>
    <definedName name="_______________________la32" hidden="1">#REF!</definedName>
    <definedName name="_______________________la4" hidden="1">#REF!</definedName>
    <definedName name="_______________________la5" hidden="1">#REF!</definedName>
    <definedName name="_______________________la6" hidden="1">#REF!</definedName>
    <definedName name="_______________________la7" hidden="1">#REF!</definedName>
    <definedName name="_______________________la8" hidden="1">#REF!</definedName>
    <definedName name="_______________________la9" hidden="1">#REF!</definedName>
    <definedName name="_______________________lb1" hidden="1">#REF!</definedName>
    <definedName name="_______________________lb10" hidden="1">#REF!</definedName>
    <definedName name="_______________________lb11" hidden="1">#REF!</definedName>
    <definedName name="_______________________lb12" hidden="1">#REF!</definedName>
    <definedName name="_______________________lb13" hidden="1">#REF!</definedName>
    <definedName name="_______________________lb14" hidden="1">#REF!</definedName>
    <definedName name="_______________________lb15" hidden="1">#REF!</definedName>
    <definedName name="_______________________lb16" hidden="1">#REF!</definedName>
    <definedName name="_______________________lb17" hidden="1">#REF!</definedName>
    <definedName name="_______________________lb18" hidden="1">#REF!</definedName>
    <definedName name="_______________________lb19" hidden="1">#REF!</definedName>
    <definedName name="_______________________lb2" hidden="1">#REF!</definedName>
    <definedName name="_______________________lb20" hidden="1">#REF!</definedName>
    <definedName name="_______________________lb21" hidden="1">#REF!</definedName>
    <definedName name="_______________________lb22" hidden="1">#REF!</definedName>
    <definedName name="_______________________lb23" hidden="1">#REF!</definedName>
    <definedName name="_______________________lb24" hidden="1">#REF!</definedName>
    <definedName name="_______________________lb25" hidden="1">#REF!</definedName>
    <definedName name="_______________________lb27" hidden="1">#REF!</definedName>
    <definedName name="_______________________lb28" hidden="1">#REF!</definedName>
    <definedName name="_______________________lb29" hidden="1">#REF!</definedName>
    <definedName name="_______________________lb3" hidden="1">#REF!</definedName>
    <definedName name="_______________________lb30" hidden="1">#REF!</definedName>
    <definedName name="_______________________lb31" hidden="1">#REF!</definedName>
    <definedName name="_______________________lb32" hidden="1">#REF!</definedName>
    <definedName name="_______________________lb4" hidden="1">#REF!</definedName>
    <definedName name="_______________________lb5" hidden="1">#REF!</definedName>
    <definedName name="_______________________lb6" hidden="1">#REF!</definedName>
    <definedName name="_______________________lb7" hidden="1">#REF!</definedName>
    <definedName name="_______________________lb8" hidden="1">#REF!</definedName>
    <definedName name="_______________________lb9" hidden="1">#REF!</definedName>
    <definedName name="_______________________lbc1" hidden="1">#REF!</definedName>
    <definedName name="_______________________lbc10" hidden="1">#REF!</definedName>
    <definedName name="_______________________lbc11" hidden="1">#REF!</definedName>
    <definedName name="_______________________lbc12" hidden="1">#REF!</definedName>
    <definedName name="_______________________lbc13" hidden="1">#REF!</definedName>
    <definedName name="_______________________lbc14" hidden="1">#REF!</definedName>
    <definedName name="_______________________lbc15" hidden="1">#REF!</definedName>
    <definedName name="_______________________lbc16" hidden="1">#REF!</definedName>
    <definedName name="_______________________lbc17" hidden="1">#REF!</definedName>
    <definedName name="_______________________lbc18" hidden="1">#REF!</definedName>
    <definedName name="_______________________lbc19" hidden="1">#REF!</definedName>
    <definedName name="_______________________lbc2" hidden="1">#REF!</definedName>
    <definedName name="_______________________lbc20" hidden="1">#REF!</definedName>
    <definedName name="_______________________lbc21" hidden="1">#REF!</definedName>
    <definedName name="_______________________lbc22" hidden="1">#REF!</definedName>
    <definedName name="_______________________lbc23" hidden="1">#REF!</definedName>
    <definedName name="_______________________lbc24" hidden="1">#REF!</definedName>
    <definedName name="_______________________lbc25" hidden="1">#REF!</definedName>
    <definedName name="_______________________lbc26" hidden="1">#REF!</definedName>
    <definedName name="_______________________lbc27" hidden="1">#REF!</definedName>
    <definedName name="_______________________lbc28" hidden="1">#REF!</definedName>
    <definedName name="_______________________lbc29" hidden="1">#REF!</definedName>
    <definedName name="_______________________lbc3" hidden="1">#REF!</definedName>
    <definedName name="_______________________lbc31" hidden="1">#REF!</definedName>
    <definedName name="_______________________lbc32" hidden="1">#REF!</definedName>
    <definedName name="_______________________lbc4" hidden="1">#REF!</definedName>
    <definedName name="_______________________lbc5" hidden="1">#REF!</definedName>
    <definedName name="_______________________lbc6" hidden="1">#REF!</definedName>
    <definedName name="_______________________lbc7" hidden="1">#REF!</definedName>
    <definedName name="_______________________lbc8" hidden="1">#REF!</definedName>
    <definedName name="_______________________lbc9" hidden="1">#REF!</definedName>
    <definedName name="_______________________ld26" hidden="1">#REF!</definedName>
    <definedName name="_______________________ld31" hidden="1">#REF!</definedName>
    <definedName name="_______________________le31" hidden="1">#REF!</definedName>
    <definedName name="_______________________lf31" hidden="1">#REF!</definedName>
    <definedName name="_______________________x10" hidden="1">#REF!</definedName>
    <definedName name="_______________________x11" hidden="1">#REF!</definedName>
    <definedName name="_______________________x12" hidden="1">#REF!</definedName>
    <definedName name="_______________________x13" hidden="1">#REF!</definedName>
    <definedName name="_______________________x14" hidden="1">#REF!</definedName>
    <definedName name="_______________________x15" hidden="1">#REF!</definedName>
    <definedName name="_______________________x16" hidden="1">#REF!</definedName>
    <definedName name="_______________________x17" hidden="1">#REF!</definedName>
    <definedName name="_______________________x18" hidden="1">#REF!</definedName>
    <definedName name="_______________________x19" hidden="1">#REF!</definedName>
    <definedName name="_______________________x20" hidden="1">#REF!</definedName>
    <definedName name="_______________________x21" hidden="1">#REF!</definedName>
    <definedName name="_______________________x22" hidden="1">#REF!</definedName>
    <definedName name="_______________________x23" hidden="1">#REF!</definedName>
    <definedName name="_______________________x24" hidden="1">#REF!</definedName>
    <definedName name="_______________________x25" hidden="1">#REF!</definedName>
    <definedName name="_______________________x28" hidden="1">#REF!</definedName>
    <definedName name="_______________________x29" hidden="1">#REF!</definedName>
    <definedName name="_______________________x32" hidden="1">#REF!</definedName>
    <definedName name="_______________________x4" hidden="1">#REF!</definedName>
    <definedName name="_______________________x5" hidden="1">#REF!</definedName>
    <definedName name="_______________________x6" hidden="1">#REF!</definedName>
    <definedName name="_______________________x7" hidden="1">#REF!</definedName>
    <definedName name="_______________________x8" hidden="1">#REF!</definedName>
    <definedName name="_______________________x9" hidden="1">#REF!</definedName>
    <definedName name="______________________INV12">#REF!</definedName>
    <definedName name="______________________INV13">#REF!</definedName>
    <definedName name="______________________inv2">'[1]CONSOL DRE GERAL'!$B$2:$L$99</definedName>
    <definedName name="______________________la29" hidden="1">#REF!</definedName>
    <definedName name="______________________la3" hidden="1">#REF!</definedName>
    <definedName name="______________________la31" hidden="1">#REF!</definedName>
    <definedName name="______________________la32" hidden="1">#REF!</definedName>
    <definedName name="______________________la4" hidden="1">#REF!</definedName>
    <definedName name="______________________la5" hidden="1">#REF!</definedName>
    <definedName name="______________________la6" hidden="1">#REF!</definedName>
    <definedName name="______________________la7" hidden="1">#REF!</definedName>
    <definedName name="______________________la8" hidden="1">#REF!</definedName>
    <definedName name="______________________la9" hidden="1">#REF!</definedName>
    <definedName name="______________________lb1" hidden="1">#REF!</definedName>
    <definedName name="______________________lb10" hidden="1">#REF!</definedName>
    <definedName name="______________________lb11" hidden="1">#REF!</definedName>
    <definedName name="______________________lb12" hidden="1">#REF!</definedName>
    <definedName name="______________________lb13" hidden="1">#REF!</definedName>
    <definedName name="______________________lb14" hidden="1">#REF!</definedName>
    <definedName name="______________________lb15" hidden="1">#REF!</definedName>
    <definedName name="______________________lb16" hidden="1">#REF!</definedName>
    <definedName name="______________________lb17" hidden="1">#REF!</definedName>
    <definedName name="______________________lb18" hidden="1">#REF!</definedName>
    <definedName name="______________________lb19" hidden="1">#REF!</definedName>
    <definedName name="______________________lb2" hidden="1">#REF!</definedName>
    <definedName name="______________________lb20" hidden="1">#REF!</definedName>
    <definedName name="______________________lb21" hidden="1">#REF!</definedName>
    <definedName name="______________________lb22" hidden="1">#REF!</definedName>
    <definedName name="______________________lb23" hidden="1">#REF!</definedName>
    <definedName name="______________________lb24" hidden="1">#REF!</definedName>
    <definedName name="______________________lb25" hidden="1">#REF!</definedName>
    <definedName name="______________________lb27" hidden="1">#REF!</definedName>
    <definedName name="______________________lb28" hidden="1">#REF!</definedName>
    <definedName name="______________________lb29" hidden="1">#REF!</definedName>
    <definedName name="______________________lb3" hidden="1">#REF!</definedName>
    <definedName name="______________________lb30" hidden="1">#REF!</definedName>
    <definedName name="______________________lb31" hidden="1">#REF!</definedName>
    <definedName name="______________________lb32" hidden="1">#REF!</definedName>
    <definedName name="______________________lb4" hidden="1">#REF!</definedName>
    <definedName name="______________________lb5" hidden="1">#REF!</definedName>
    <definedName name="______________________lb6" hidden="1">#REF!</definedName>
    <definedName name="______________________lb7" hidden="1">#REF!</definedName>
    <definedName name="______________________lb8" hidden="1">#REF!</definedName>
    <definedName name="______________________lb9" hidden="1">#REF!</definedName>
    <definedName name="______________________lbc1" hidden="1">#REF!</definedName>
    <definedName name="______________________lbc10" hidden="1">#REF!</definedName>
    <definedName name="______________________lbc11" hidden="1">#REF!</definedName>
    <definedName name="______________________lbc12" hidden="1">#REF!</definedName>
    <definedName name="______________________lbc13" hidden="1">#REF!</definedName>
    <definedName name="______________________lbc14" hidden="1">#REF!</definedName>
    <definedName name="______________________lbc15" hidden="1">#REF!</definedName>
    <definedName name="______________________lbc16" hidden="1">#REF!</definedName>
    <definedName name="______________________lbc17" hidden="1">#REF!</definedName>
    <definedName name="______________________lbc18" hidden="1">#REF!</definedName>
    <definedName name="______________________lbc19" hidden="1">#REF!</definedName>
    <definedName name="______________________lbc2" hidden="1">#REF!</definedName>
    <definedName name="______________________lbc20" hidden="1">#REF!</definedName>
    <definedName name="______________________lbc21" hidden="1">#REF!</definedName>
    <definedName name="______________________lbc22" hidden="1">#REF!</definedName>
    <definedName name="______________________lbc23" hidden="1">#REF!</definedName>
    <definedName name="______________________lbc24" hidden="1">#REF!</definedName>
    <definedName name="______________________lbc25" hidden="1">#REF!</definedName>
    <definedName name="______________________lbc26" hidden="1">#REF!</definedName>
    <definedName name="______________________lbc27" hidden="1">#REF!</definedName>
    <definedName name="______________________lbc28" hidden="1">#REF!</definedName>
    <definedName name="______________________lbc29" hidden="1">#REF!</definedName>
    <definedName name="______________________lbc3" hidden="1">#REF!</definedName>
    <definedName name="______________________lbc31" hidden="1">#REF!</definedName>
    <definedName name="______________________lbc32" hidden="1">#REF!</definedName>
    <definedName name="______________________lbc4" hidden="1">#REF!</definedName>
    <definedName name="______________________lbc5" hidden="1">#REF!</definedName>
    <definedName name="______________________lbc6" hidden="1">#REF!</definedName>
    <definedName name="______________________lbc7" hidden="1">#REF!</definedName>
    <definedName name="______________________lbc8" hidden="1">#REF!</definedName>
    <definedName name="______________________lbc9" hidden="1">#REF!</definedName>
    <definedName name="______________________ld26" hidden="1">#REF!</definedName>
    <definedName name="______________________ld31" hidden="1">#REF!</definedName>
    <definedName name="______________________le31" hidden="1">#REF!</definedName>
    <definedName name="______________________lf31" hidden="1">#REF!</definedName>
    <definedName name="______________________x10" hidden="1">#REF!</definedName>
    <definedName name="______________________x11" hidden="1">#REF!</definedName>
    <definedName name="______________________x12" hidden="1">#REF!</definedName>
    <definedName name="______________________x13" hidden="1">#REF!</definedName>
    <definedName name="______________________x14" hidden="1">#REF!</definedName>
    <definedName name="______________________x15" hidden="1">#REF!</definedName>
    <definedName name="______________________x16" hidden="1">#REF!</definedName>
    <definedName name="______________________x17" hidden="1">#REF!</definedName>
    <definedName name="______________________x18" hidden="1">#REF!</definedName>
    <definedName name="______________________x19" hidden="1">#REF!</definedName>
    <definedName name="______________________x20" hidden="1">#REF!</definedName>
    <definedName name="______________________x21" hidden="1">#REF!</definedName>
    <definedName name="______________________x22" hidden="1">#REF!</definedName>
    <definedName name="______________________x23" hidden="1">#REF!</definedName>
    <definedName name="______________________x24" hidden="1">#REF!</definedName>
    <definedName name="______________________x25" hidden="1">#REF!</definedName>
    <definedName name="______________________x28" hidden="1">#REF!</definedName>
    <definedName name="______________________x29" hidden="1">#REF!</definedName>
    <definedName name="______________________x32" hidden="1">#REF!</definedName>
    <definedName name="______________________x4" hidden="1">#REF!</definedName>
    <definedName name="______________________x5" hidden="1">#REF!</definedName>
    <definedName name="______________________x6" hidden="1">#REF!</definedName>
    <definedName name="______________________x7" hidden="1">#REF!</definedName>
    <definedName name="______________________x8" hidden="1">#REF!</definedName>
    <definedName name="______________________x9" hidden="1">#REF!</definedName>
    <definedName name="_____________________INV12">#REF!</definedName>
    <definedName name="_____________________INV13">#REF!</definedName>
    <definedName name="_____________________inv2">'[1]CONSOL DRE GERAL'!$B$2:$L$99</definedName>
    <definedName name="_____________________la29" hidden="1">#REF!</definedName>
    <definedName name="_____________________la3" hidden="1">#REF!</definedName>
    <definedName name="_____________________la31" hidden="1">#REF!</definedName>
    <definedName name="_____________________la32" hidden="1">#REF!</definedName>
    <definedName name="_____________________la4" hidden="1">#REF!</definedName>
    <definedName name="_____________________la5" hidden="1">#REF!</definedName>
    <definedName name="_____________________la6" hidden="1">#REF!</definedName>
    <definedName name="_____________________la7" hidden="1">#REF!</definedName>
    <definedName name="_____________________la8" hidden="1">#REF!</definedName>
    <definedName name="_____________________la9" hidden="1">#REF!</definedName>
    <definedName name="_____________________lb1" hidden="1">#REF!</definedName>
    <definedName name="_____________________lb10" hidden="1">#REF!</definedName>
    <definedName name="_____________________lb11" hidden="1">#REF!</definedName>
    <definedName name="_____________________lb12" hidden="1">#REF!</definedName>
    <definedName name="_____________________lb13" hidden="1">#REF!</definedName>
    <definedName name="_____________________lb14" hidden="1">#REF!</definedName>
    <definedName name="_____________________lb15" hidden="1">#REF!</definedName>
    <definedName name="_____________________lb16" hidden="1">#REF!</definedName>
    <definedName name="_____________________lb17" hidden="1">#REF!</definedName>
    <definedName name="_____________________lb18" hidden="1">#REF!</definedName>
    <definedName name="_____________________lb19" hidden="1">#REF!</definedName>
    <definedName name="_____________________lb2" hidden="1">#REF!</definedName>
    <definedName name="_____________________lb20" hidden="1">#REF!</definedName>
    <definedName name="_____________________lb21" hidden="1">#REF!</definedName>
    <definedName name="_____________________lb22" hidden="1">#REF!</definedName>
    <definedName name="_____________________lb23" hidden="1">#REF!</definedName>
    <definedName name="_____________________lb24" hidden="1">#REF!</definedName>
    <definedName name="_____________________lb25" hidden="1">#REF!</definedName>
    <definedName name="_____________________lb27" hidden="1">#REF!</definedName>
    <definedName name="_____________________lb28" hidden="1">#REF!</definedName>
    <definedName name="_____________________lb29" hidden="1">#REF!</definedName>
    <definedName name="_____________________lb3" hidden="1">#REF!</definedName>
    <definedName name="_____________________lb30" hidden="1">#REF!</definedName>
    <definedName name="_____________________lb31" hidden="1">#REF!</definedName>
    <definedName name="_____________________lb32" hidden="1">#REF!</definedName>
    <definedName name="_____________________lb4" hidden="1">#REF!</definedName>
    <definedName name="_____________________lb5" hidden="1">#REF!</definedName>
    <definedName name="_____________________lb6" hidden="1">#REF!</definedName>
    <definedName name="_____________________lb7" hidden="1">#REF!</definedName>
    <definedName name="_____________________lb8" hidden="1">#REF!</definedName>
    <definedName name="_____________________lb9" hidden="1">#REF!</definedName>
    <definedName name="_____________________lbc1" hidden="1">#REF!</definedName>
    <definedName name="_____________________lbc10" hidden="1">#REF!</definedName>
    <definedName name="_____________________lbc11" hidden="1">#REF!</definedName>
    <definedName name="_____________________lbc12" hidden="1">#REF!</definedName>
    <definedName name="_____________________lbc13" hidden="1">#REF!</definedName>
    <definedName name="_____________________lbc14" hidden="1">#REF!</definedName>
    <definedName name="_____________________lbc15" hidden="1">#REF!</definedName>
    <definedName name="_____________________lbc16" hidden="1">#REF!</definedName>
    <definedName name="_____________________lbc17" hidden="1">#REF!</definedName>
    <definedName name="_____________________lbc18" hidden="1">#REF!</definedName>
    <definedName name="_____________________lbc19" hidden="1">#REF!</definedName>
    <definedName name="_____________________lbc2" hidden="1">#REF!</definedName>
    <definedName name="_____________________lbc20" hidden="1">#REF!</definedName>
    <definedName name="_____________________lbc21" hidden="1">#REF!</definedName>
    <definedName name="_____________________lbc22" hidden="1">#REF!</definedName>
    <definedName name="_____________________lbc23" hidden="1">#REF!</definedName>
    <definedName name="_____________________lbc24" hidden="1">#REF!</definedName>
    <definedName name="_____________________lbc25" hidden="1">#REF!</definedName>
    <definedName name="_____________________lbc26" hidden="1">#REF!</definedName>
    <definedName name="_____________________lbc27" hidden="1">#REF!</definedName>
    <definedName name="_____________________lbc28" hidden="1">#REF!</definedName>
    <definedName name="_____________________lbc29" hidden="1">#REF!</definedName>
    <definedName name="_____________________lbc3" hidden="1">#REF!</definedName>
    <definedName name="_____________________lbc31" hidden="1">#REF!</definedName>
    <definedName name="_____________________lbc32" hidden="1">#REF!</definedName>
    <definedName name="_____________________lbc4" hidden="1">#REF!</definedName>
    <definedName name="_____________________lbc5" hidden="1">#REF!</definedName>
    <definedName name="_____________________lbc6" hidden="1">#REF!</definedName>
    <definedName name="_____________________lbc7" hidden="1">#REF!</definedName>
    <definedName name="_____________________lbc8" hidden="1">#REF!</definedName>
    <definedName name="_____________________lbc9" hidden="1">#REF!</definedName>
    <definedName name="_____________________ld26" hidden="1">#REF!</definedName>
    <definedName name="_____________________ld31" hidden="1">#REF!</definedName>
    <definedName name="_____________________le31" hidden="1">#REF!</definedName>
    <definedName name="_____________________lf31" hidden="1">#REF!</definedName>
    <definedName name="_____________________x10" hidden="1">#REF!</definedName>
    <definedName name="_____________________x11" hidden="1">#REF!</definedName>
    <definedName name="_____________________x12" hidden="1">#REF!</definedName>
    <definedName name="_____________________x13" hidden="1">#REF!</definedName>
    <definedName name="_____________________x14" hidden="1">#REF!</definedName>
    <definedName name="_____________________x15" hidden="1">#REF!</definedName>
    <definedName name="_____________________x16" hidden="1">#REF!</definedName>
    <definedName name="_____________________x17" hidden="1">#REF!</definedName>
    <definedName name="_____________________x18" hidden="1">#REF!</definedName>
    <definedName name="_____________________x19" hidden="1">#REF!</definedName>
    <definedName name="_____________________x20" hidden="1">#REF!</definedName>
    <definedName name="_____________________x21" hidden="1">#REF!</definedName>
    <definedName name="_____________________x22" hidden="1">#REF!</definedName>
    <definedName name="_____________________x23" hidden="1">#REF!</definedName>
    <definedName name="_____________________x24" hidden="1">#REF!</definedName>
    <definedName name="_____________________x25" hidden="1">#REF!</definedName>
    <definedName name="_____________________x28" hidden="1">#REF!</definedName>
    <definedName name="_____________________x29" hidden="1">#REF!</definedName>
    <definedName name="_____________________x32" hidden="1">#REF!</definedName>
    <definedName name="_____________________x4" hidden="1">#REF!</definedName>
    <definedName name="_____________________x5" hidden="1">#REF!</definedName>
    <definedName name="_____________________x6" hidden="1">#REF!</definedName>
    <definedName name="_____________________x7" hidden="1">#REF!</definedName>
    <definedName name="_____________________x8" hidden="1">#REF!</definedName>
    <definedName name="_____________________x9" hidden="1">#REF!</definedName>
    <definedName name="____________________INV12">#REF!</definedName>
    <definedName name="____________________INV13">#REF!</definedName>
    <definedName name="____________________inv2">'[1]CONSOL DRE GERAL'!$B$2:$L$99</definedName>
    <definedName name="____________________la29" hidden="1">#REF!</definedName>
    <definedName name="____________________la3" hidden="1">#REF!</definedName>
    <definedName name="____________________la31" hidden="1">#REF!</definedName>
    <definedName name="____________________la32" hidden="1">#REF!</definedName>
    <definedName name="____________________la4" hidden="1">#REF!</definedName>
    <definedName name="____________________la5" hidden="1">#REF!</definedName>
    <definedName name="____________________la6" hidden="1">#REF!</definedName>
    <definedName name="____________________la7" hidden="1">#REF!</definedName>
    <definedName name="____________________la8" hidden="1">#REF!</definedName>
    <definedName name="____________________la9" hidden="1">#REF!</definedName>
    <definedName name="____________________lb1" hidden="1">#REF!</definedName>
    <definedName name="____________________lb10" hidden="1">#REF!</definedName>
    <definedName name="____________________lb11" hidden="1">#REF!</definedName>
    <definedName name="____________________lb12" hidden="1">#REF!</definedName>
    <definedName name="____________________lb13" hidden="1">#REF!</definedName>
    <definedName name="____________________lb14" hidden="1">#REF!</definedName>
    <definedName name="____________________lb15" hidden="1">#REF!</definedName>
    <definedName name="____________________lb16" hidden="1">#REF!</definedName>
    <definedName name="____________________lb17" hidden="1">#REF!</definedName>
    <definedName name="____________________lb18" hidden="1">#REF!</definedName>
    <definedName name="____________________lb19" hidden="1">#REF!</definedName>
    <definedName name="____________________lb2" hidden="1">#REF!</definedName>
    <definedName name="____________________lb20" hidden="1">#REF!</definedName>
    <definedName name="____________________lb21" hidden="1">#REF!</definedName>
    <definedName name="____________________lb22" hidden="1">#REF!</definedName>
    <definedName name="____________________lb23" hidden="1">#REF!</definedName>
    <definedName name="____________________lb24" hidden="1">#REF!</definedName>
    <definedName name="____________________lb25" hidden="1">#REF!</definedName>
    <definedName name="____________________lb27" hidden="1">#REF!</definedName>
    <definedName name="____________________lb28" hidden="1">#REF!</definedName>
    <definedName name="____________________lb29" hidden="1">#REF!</definedName>
    <definedName name="____________________lb3" hidden="1">#REF!</definedName>
    <definedName name="____________________lb30" hidden="1">#REF!</definedName>
    <definedName name="____________________lb31" hidden="1">#REF!</definedName>
    <definedName name="____________________lb32" hidden="1">#REF!</definedName>
    <definedName name="____________________lb4" hidden="1">#REF!</definedName>
    <definedName name="____________________lb5" hidden="1">#REF!</definedName>
    <definedName name="____________________lb6" hidden="1">#REF!</definedName>
    <definedName name="____________________lb7" hidden="1">#REF!</definedName>
    <definedName name="____________________lb8" hidden="1">#REF!</definedName>
    <definedName name="____________________lb9" hidden="1">#REF!</definedName>
    <definedName name="____________________lbc1" hidden="1">#REF!</definedName>
    <definedName name="____________________lbc10" hidden="1">#REF!</definedName>
    <definedName name="____________________lbc11" hidden="1">#REF!</definedName>
    <definedName name="____________________lbc12" hidden="1">#REF!</definedName>
    <definedName name="____________________lbc13" hidden="1">#REF!</definedName>
    <definedName name="____________________lbc14" hidden="1">#REF!</definedName>
    <definedName name="____________________lbc15" hidden="1">#REF!</definedName>
    <definedName name="____________________lbc16" hidden="1">#REF!</definedName>
    <definedName name="____________________lbc17" hidden="1">#REF!</definedName>
    <definedName name="____________________lbc18" hidden="1">#REF!</definedName>
    <definedName name="____________________lbc19" hidden="1">#REF!</definedName>
    <definedName name="____________________lbc2" hidden="1">#REF!</definedName>
    <definedName name="____________________lbc20" hidden="1">#REF!</definedName>
    <definedName name="____________________lbc21" hidden="1">#REF!</definedName>
    <definedName name="____________________lbc22" hidden="1">#REF!</definedName>
    <definedName name="____________________lbc23" hidden="1">#REF!</definedName>
    <definedName name="____________________lbc24" hidden="1">#REF!</definedName>
    <definedName name="____________________lbc25" hidden="1">#REF!</definedName>
    <definedName name="____________________lbc26" hidden="1">#REF!</definedName>
    <definedName name="____________________lbc27" hidden="1">#REF!</definedName>
    <definedName name="____________________lbc28" hidden="1">#REF!</definedName>
    <definedName name="____________________lbc29" hidden="1">#REF!</definedName>
    <definedName name="____________________lbc3" hidden="1">#REF!</definedName>
    <definedName name="____________________lbc31" hidden="1">#REF!</definedName>
    <definedName name="____________________lbc32" hidden="1">#REF!</definedName>
    <definedName name="____________________lbc4" hidden="1">#REF!</definedName>
    <definedName name="____________________lbc5" hidden="1">#REF!</definedName>
    <definedName name="____________________lbc6" hidden="1">#REF!</definedName>
    <definedName name="____________________lbc7" hidden="1">#REF!</definedName>
    <definedName name="____________________lbc8" hidden="1">#REF!</definedName>
    <definedName name="____________________lbc9" hidden="1">#REF!</definedName>
    <definedName name="____________________ld26" hidden="1">#REF!</definedName>
    <definedName name="____________________ld31" hidden="1">#REF!</definedName>
    <definedName name="____________________le31" hidden="1">#REF!</definedName>
    <definedName name="____________________lf31" hidden="1">#REF!</definedName>
    <definedName name="____________________x10" hidden="1">#REF!</definedName>
    <definedName name="____________________x11" hidden="1">#REF!</definedName>
    <definedName name="____________________x12" hidden="1">#REF!</definedName>
    <definedName name="____________________x13" hidden="1">#REF!</definedName>
    <definedName name="____________________x14" hidden="1">#REF!</definedName>
    <definedName name="____________________x15" hidden="1">#REF!</definedName>
    <definedName name="____________________x16" hidden="1">#REF!</definedName>
    <definedName name="____________________x17" hidden="1">#REF!</definedName>
    <definedName name="____________________x18" hidden="1">#REF!</definedName>
    <definedName name="____________________x19" hidden="1">#REF!</definedName>
    <definedName name="____________________x20" hidden="1">#REF!</definedName>
    <definedName name="____________________x21" hidden="1">#REF!</definedName>
    <definedName name="____________________x22" hidden="1">#REF!</definedName>
    <definedName name="____________________x23" hidden="1">#REF!</definedName>
    <definedName name="____________________x24" hidden="1">#REF!</definedName>
    <definedName name="____________________x25" hidden="1">#REF!</definedName>
    <definedName name="____________________x28" hidden="1">#REF!</definedName>
    <definedName name="____________________x29" hidden="1">#REF!</definedName>
    <definedName name="____________________x32" hidden="1">#REF!</definedName>
    <definedName name="____________________x4" hidden="1">#REF!</definedName>
    <definedName name="____________________x5" hidden="1">#REF!</definedName>
    <definedName name="____________________x6" hidden="1">#REF!</definedName>
    <definedName name="____________________x7" hidden="1">#REF!</definedName>
    <definedName name="____________________x8" hidden="1">#REF!</definedName>
    <definedName name="____________________x9" hidden="1">#REF!</definedName>
    <definedName name="___________________INV12">#REF!</definedName>
    <definedName name="___________________INV13">#REF!</definedName>
    <definedName name="___________________inv2">'[1]CONSOL DRE GERAL'!$B$2:$L$99</definedName>
    <definedName name="___________________la29" hidden="1">#REF!</definedName>
    <definedName name="___________________la3" hidden="1">#REF!</definedName>
    <definedName name="___________________la31" hidden="1">#REF!</definedName>
    <definedName name="___________________la32" hidden="1">#REF!</definedName>
    <definedName name="___________________la4" hidden="1">#REF!</definedName>
    <definedName name="___________________la5" hidden="1">#REF!</definedName>
    <definedName name="___________________la6" hidden="1">#REF!</definedName>
    <definedName name="___________________la7" hidden="1">#REF!</definedName>
    <definedName name="___________________la8" hidden="1">#REF!</definedName>
    <definedName name="___________________la9" hidden="1">#REF!</definedName>
    <definedName name="___________________lb1" hidden="1">#REF!</definedName>
    <definedName name="___________________lb10" hidden="1">#REF!</definedName>
    <definedName name="___________________lb11" hidden="1">#REF!</definedName>
    <definedName name="___________________lb12" hidden="1">#REF!</definedName>
    <definedName name="___________________lb13" hidden="1">#REF!</definedName>
    <definedName name="___________________lb14" hidden="1">#REF!</definedName>
    <definedName name="___________________lb15" hidden="1">#REF!</definedName>
    <definedName name="___________________lb16" hidden="1">#REF!</definedName>
    <definedName name="___________________lb17" hidden="1">#REF!</definedName>
    <definedName name="___________________lb18" hidden="1">#REF!</definedName>
    <definedName name="___________________lb19" hidden="1">#REF!</definedName>
    <definedName name="___________________lb2" hidden="1">#REF!</definedName>
    <definedName name="___________________lb20" hidden="1">#REF!</definedName>
    <definedName name="___________________lb21" hidden="1">#REF!</definedName>
    <definedName name="___________________lb22" hidden="1">#REF!</definedName>
    <definedName name="___________________lb23" hidden="1">#REF!</definedName>
    <definedName name="___________________lb24" hidden="1">#REF!</definedName>
    <definedName name="___________________lb25" hidden="1">#REF!</definedName>
    <definedName name="___________________lb27" hidden="1">#REF!</definedName>
    <definedName name="___________________lb28" hidden="1">#REF!</definedName>
    <definedName name="___________________lb29" hidden="1">#REF!</definedName>
    <definedName name="___________________lb3" hidden="1">#REF!</definedName>
    <definedName name="___________________lb30" hidden="1">#REF!</definedName>
    <definedName name="___________________lb31" hidden="1">#REF!</definedName>
    <definedName name="___________________lb32" hidden="1">#REF!</definedName>
    <definedName name="___________________lb4" hidden="1">#REF!</definedName>
    <definedName name="___________________lb5" hidden="1">#REF!</definedName>
    <definedName name="___________________lb6" hidden="1">#REF!</definedName>
    <definedName name="___________________lb7" hidden="1">#REF!</definedName>
    <definedName name="___________________lb8" hidden="1">#REF!</definedName>
    <definedName name="___________________lb9" hidden="1">#REF!</definedName>
    <definedName name="___________________lbc1" hidden="1">#REF!</definedName>
    <definedName name="___________________lbc10" hidden="1">#REF!</definedName>
    <definedName name="___________________lbc11" hidden="1">#REF!</definedName>
    <definedName name="___________________lbc12" hidden="1">#REF!</definedName>
    <definedName name="___________________lbc13" hidden="1">#REF!</definedName>
    <definedName name="___________________lbc14" hidden="1">#REF!</definedName>
    <definedName name="___________________lbc15" hidden="1">#REF!</definedName>
    <definedName name="___________________lbc16" hidden="1">#REF!</definedName>
    <definedName name="___________________lbc17" hidden="1">#REF!</definedName>
    <definedName name="___________________lbc18" hidden="1">#REF!</definedName>
    <definedName name="___________________lbc19" hidden="1">#REF!</definedName>
    <definedName name="___________________lbc2" hidden="1">#REF!</definedName>
    <definedName name="___________________lbc20" hidden="1">#REF!</definedName>
    <definedName name="___________________lbc21" hidden="1">#REF!</definedName>
    <definedName name="___________________lbc22" hidden="1">#REF!</definedName>
    <definedName name="___________________lbc23" hidden="1">#REF!</definedName>
    <definedName name="___________________lbc24" hidden="1">#REF!</definedName>
    <definedName name="___________________lbc25" hidden="1">#REF!</definedName>
    <definedName name="___________________lbc26" hidden="1">#REF!</definedName>
    <definedName name="___________________lbc27" hidden="1">#REF!</definedName>
    <definedName name="___________________lbc28" hidden="1">#REF!</definedName>
    <definedName name="___________________lbc29" hidden="1">#REF!</definedName>
    <definedName name="___________________lbc3" hidden="1">#REF!</definedName>
    <definedName name="___________________lbc31" hidden="1">#REF!</definedName>
    <definedName name="___________________lbc32" hidden="1">#REF!</definedName>
    <definedName name="___________________lbc4" hidden="1">#REF!</definedName>
    <definedName name="___________________lbc5" hidden="1">#REF!</definedName>
    <definedName name="___________________lbc6" hidden="1">#REF!</definedName>
    <definedName name="___________________lbc7" hidden="1">#REF!</definedName>
    <definedName name="___________________lbc8" hidden="1">#REF!</definedName>
    <definedName name="___________________lbc9" hidden="1">#REF!</definedName>
    <definedName name="___________________ld26" hidden="1">#REF!</definedName>
    <definedName name="___________________ld31" hidden="1">#REF!</definedName>
    <definedName name="___________________le31" hidden="1">#REF!</definedName>
    <definedName name="___________________lf31" hidden="1">#REF!</definedName>
    <definedName name="___________________x10" hidden="1">#REF!</definedName>
    <definedName name="___________________x11" hidden="1">#REF!</definedName>
    <definedName name="___________________x12" hidden="1">#REF!</definedName>
    <definedName name="___________________x13" hidden="1">#REF!</definedName>
    <definedName name="___________________x14" hidden="1">#REF!</definedName>
    <definedName name="___________________x15" hidden="1">#REF!</definedName>
    <definedName name="___________________x16" hidden="1">#REF!</definedName>
    <definedName name="___________________x17" hidden="1">#REF!</definedName>
    <definedName name="___________________x18" hidden="1">#REF!</definedName>
    <definedName name="___________________x19" hidden="1">#REF!</definedName>
    <definedName name="___________________x20" hidden="1">#REF!</definedName>
    <definedName name="___________________x21" hidden="1">#REF!</definedName>
    <definedName name="___________________x22" hidden="1">#REF!</definedName>
    <definedName name="___________________x23" hidden="1">#REF!</definedName>
    <definedName name="___________________x24" hidden="1">#REF!</definedName>
    <definedName name="___________________x25" hidden="1">#REF!</definedName>
    <definedName name="___________________x28" hidden="1">#REF!</definedName>
    <definedName name="___________________x29" hidden="1">#REF!</definedName>
    <definedName name="___________________x32" hidden="1">#REF!</definedName>
    <definedName name="___________________x4" hidden="1">#REF!</definedName>
    <definedName name="___________________x5" hidden="1">#REF!</definedName>
    <definedName name="___________________x6" hidden="1">#REF!</definedName>
    <definedName name="___________________x7" hidden="1">#REF!</definedName>
    <definedName name="___________________x8" hidden="1">#REF!</definedName>
    <definedName name="___________________x9" hidden="1">#REF!</definedName>
    <definedName name="__________________INV12">#REF!</definedName>
    <definedName name="__________________INV13">#REF!</definedName>
    <definedName name="__________________inv2">'[1]CONSOL DRE GERAL'!$B$2:$L$99</definedName>
    <definedName name="__________________la29" hidden="1">#REF!</definedName>
    <definedName name="__________________la3" hidden="1">#REF!</definedName>
    <definedName name="__________________la31" hidden="1">#REF!</definedName>
    <definedName name="__________________la32" hidden="1">#REF!</definedName>
    <definedName name="__________________la4" hidden="1">#REF!</definedName>
    <definedName name="__________________la5" hidden="1">#REF!</definedName>
    <definedName name="__________________la6" hidden="1">#REF!</definedName>
    <definedName name="__________________la7" hidden="1">#REF!</definedName>
    <definedName name="__________________la8" hidden="1">#REF!</definedName>
    <definedName name="__________________la9" hidden="1">#REF!</definedName>
    <definedName name="__________________lb1" hidden="1">#REF!</definedName>
    <definedName name="__________________lb10" hidden="1">#REF!</definedName>
    <definedName name="__________________lb11" hidden="1">#REF!</definedName>
    <definedName name="__________________lb12" hidden="1">#REF!</definedName>
    <definedName name="__________________lb13" hidden="1">#REF!</definedName>
    <definedName name="__________________lb14" hidden="1">#REF!</definedName>
    <definedName name="__________________lb15" hidden="1">#REF!</definedName>
    <definedName name="__________________lb16" hidden="1">#REF!</definedName>
    <definedName name="__________________lb17" hidden="1">#REF!</definedName>
    <definedName name="__________________lb18" hidden="1">#REF!</definedName>
    <definedName name="__________________lb19" hidden="1">#REF!</definedName>
    <definedName name="__________________lb2" hidden="1">#REF!</definedName>
    <definedName name="__________________lb20" hidden="1">#REF!</definedName>
    <definedName name="__________________lb21" hidden="1">#REF!</definedName>
    <definedName name="__________________lb22" hidden="1">#REF!</definedName>
    <definedName name="__________________lb23" hidden="1">#REF!</definedName>
    <definedName name="__________________lb24" hidden="1">#REF!</definedName>
    <definedName name="__________________lb25" hidden="1">#REF!</definedName>
    <definedName name="__________________lb27" hidden="1">#REF!</definedName>
    <definedName name="__________________lb28" hidden="1">#REF!</definedName>
    <definedName name="__________________lb29" hidden="1">#REF!</definedName>
    <definedName name="__________________lb3" hidden="1">#REF!</definedName>
    <definedName name="__________________lb30" hidden="1">#REF!</definedName>
    <definedName name="__________________lb31" hidden="1">#REF!</definedName>
    <definedName name="__________________lb32" hidden="1">#REF!</definedName>
    <definedName name="__________________lb4" hidden="1">#REF!</definedName>
    <definedName name="__________________lb5" hidden="1">#REF!</definedName>
    <definedName name="__________________lb6" hidden="1">#REF!</definedName>
    <definedName name="__________________lb7" hidden="1">#REF!</definedName>
    <definedName name="__________________lb8" hidden="1">#REF!</definedName>
    <definedName name="__________________lb9" hidden="1">#REF!</definedName>
    <definedName name="__________________lbc1" hidden="1">#REF!</definedName>
    <definedName name="__________________lbc10" hidden="1">#REF!</definedName>
    <definedName name="__________________lbc11" hidden="1">#REF!</definedName>
    <definedName name="__________________lbc12" hidden="1">#REF!</definedName>
    <definedName name="__________________lbc13" hidden="1">#REF!</definedName>
    <definedName name="__________________lbc14" hidden="1">#REF!</definedName>
    <definedName name="__________________lbc15" hidden="1">#REF!</definedName>
    <definedName name="__________________lbc16" hidden="1">#REF!</definedName>
    <definedName name="__________________lbc17" hidden="1">#REF!</definedName>
    <definedName name="__________________lbc18" hidden="1">#REF!</definedName>
    <definedName name="__________________lbc19" hidden="1">#REF!</definedName>
    <definedName name="__________________lbc2" hidden="1">#REF!</definedName>
    <definedName name="__________________lbc20" hidden="1">#REF!</definedName>
    <definedName name="__________________lbc21" hidden="1">#REF!</definedName>
    <definedName name="__________________lbc22" hidden="1">#REF!</definedName>
    <definedName name="__________________lbc23" hidden="1">#REF!</definedName>
    <definedName name="__________________lbc24" hidden="1">#REF!</definedName>
    <definedName name="__________________lbc25" hidden="1">#REF!</definedName>
    <definedName name="__________________lbc26" hidden="1">#REF!</definedName>
    <definedName name="__________________lbc27" hidden="1">#REF!</definedName>
    <definedName name="__________________lbc28" hidden="1">#REF!</definedName>
    <definedName name="__________________lbc29" hidden="1">#REF!</definedName>
    <definedName name="__________________lbc3" hidden="1">#REF!</definedName>
    <definedName name="__________________lbc31" hidden="1">#REF!</definedName>
    <definedName name="__________________lbc32" hidden="1">#REF!</definedName>
    <definedName name="__________________lbc4" hidden="1">#REF!</definedName>
    <definedName name="__________________lbc5" hidden="1">#REF!</definedName>
    <definedName name="__________________lbc6" hidden="1">#REF!</definedName>
    <definedName name="__________________lbc7" hidden="1">#REF!</definedName>
    <definedName name="__________________lbc8" hidden="1">#REF!</definedName>
    <definedName name="__________________lbc9" hidden="1">#REF!</definedName>
    <definedName name="__________________ld26" hidden="1">#REF!</definedName>
    <definedName name="__________________ld31" hidden="1">#REF!</definedName>
    <definedName name="__________________le31" hidden="1">#REF!</definedName>
    <definedName name="__________________lf31" hidden="1">#REF!</definedName>
    <definedName name="__________________x10" hidden="1">#REF!</definedName>
    <definedName name="__________________x11" hidden="1">#REF!</definedName>
    <definedName name="__________________x12" hidden="1">#REF!</definedName>
    <definedName name="__________________x13" hidden="1">#REF!</definedName>
    <definedName name="__________________x14" hidden="1">#REF!</definedName>
    <definedName name="__________________x15" hidden="1">#REF!</definedName>
    <definedName name="__________________x16" hidden="1">#REF!</definedName>
    <definedName name="__________________x17" hidden="1">#REF!</definedName>
    <definedName name="__________________x18" hidden="1">#REF!</definedName>
    <definedName name="__________________x19" hidden="1">#REF!</definedName>
    <definedName name="__________________x20" hidden="1">#REF!</definedName>
    <definedName name="__________________x21" hidden="1">#REF!</definedName>
    <definedName name="__________________x22" hidden="1">#REF!</definedName>
    <definedName name="__________________x23" hidden="1">#REF!</definedName>
    <definedName name="__________________x24" hidden="1">#REF!</definedName>
    <definedName name="__________________x25" hidden="1">#REF!</definedName>
    <definedName name="__________________x28" hidden="1">#REF!</definedName>
    <definedName name="__________________x29" hidden="1">#REF!</definedName>
    <definedName name="__________________x32" hidden="1">#REF!</definedName>
    <definedName name="__________________x4" hidden="1">#REF!</definedName>
    <definedName name="__________________x5" hidden="1">#REF!</definedName>
    <definedName name="__________________x6" hidden="1">#REF!</definedName>
    <definedName name="__________________x7" hidden="1">#REF!</definedName>
    <definedName name="__________________x8" hidden="1">#REF!</definedName>
    <definedName name="__________________x9" hidden="1">#REF!</definedName>
    <definedName name="_________________INV12">#REF!</definedName>
    <definedName name="_________________INV13">#REF!</definedName>
    <definedName name="_________________inv2">'[1]CONSOL DRE GERAL'!$B$2:$L$99</definedName>
    <definedName name="_________________la29" hidden="1">#REF!</definedName>
    <definedName name="_________________la3" hidden="1">#REF!</definedName>
    <definedName name="_________________la31" hidden="1">#REF!</definedName>
    <definedName name="_________________la32" hidden="1">#REF!</definedName>
    <definedName name="_________________la4" hidden="1">#REF!</definedName>
    <definedName name="_________________la5" hidden="1">#REF!</definedName>
    <definedName name="_________________la6" hidden="1">#REF!</definedName>
    <definedName name="_________________la7" hidden="1">#REF!</definedName>
    <definedName name="_________________la8" hidden="1">#REF!</definedName>
    <definedName name="_________________la9" hidden="1">#REF!</definedName>
    <definedName name="_________________lb1" hidden="1">#REF!</definedName>
    <definedName name="_________________lb10" hidden="1">#REF!</definedName>
    <definedName name="_________________lb11" hidden="1">#REF!</definedName>
    <definedName name="_________________lb12" hidden="1">#REF!</definedName>
    <definedName name="_________________lb13" hidden="1">#REF!</definedName>
    <definedName name="_________________lb14" hidden="1">#REF!</definedName>
    <definedName name="_________________lb15" hidden="1">#REF!</definedName>
    <definedName name="_________________lb16" hidden="1">#REF!</definedName>
    <definedName name="_________________lb17" hidden="1">#REF!</definedName>
    <definedName name="_________________lb18" hidden="1">#REF!</definedName>
    <definedName name="_________________lb19" hidden="1">#REF!</definedName>
    <definedName name="_________________lb2" hidden="1">#REF!</definedName>
    <definedName name="_________________lb20" hidden="1">#REF!</definedName>
    <definedName name="_________________lb21" hidden="1">#REF!</definedName>
    <definedName name="_________________lb22" hidden="1">#REF!</definedName>
    <definedName name="_________________lb23" hidden="1">#REF!</definedName>
    <definedName name="_________________lb24" hidden="1">#REF!</definedName>
    <definedName name="_________________lb25" hidden="1">#REF!</definedName>
    <definedName name="_________________lb27" hidden="1">#REF!</definedName>
    <definedName name="_________________lb28" hidden="1">#REF!</definedName>
    <definedName name="_________________lb29" hidden="1">#REF!</definedName>
    <definedName name="_________________lb3" hidden="1">#REF!</definedName>
    <definedName name="_________________lb30" hidden="1">#REF!</definedName>
    <definedName name="_________________lb31" hidden="1">#REF!</definedName>
    <definedName name="_________________lb32" hidden="1">#REF!</definedName>
    <definedName name="_________________lb4" hidden="1">#REF!</definedName>
    <definedName name="_________________lb5" hidden="1">#REF!</definedName>
    <definedName name="_________________lb6" hidden="1">#REF!</definedName>
    <definedName name="_________________lb7" hidden="1">#REF!</definedName>
    <definedName name="_________________lb8" hidden="1">#REF!</definedName>
    <definedName name="_________________lb9" hidden="1">#REF!</definedName>
    <definedName name="_________________lbc1" hidden="1">#REF!</definedName>
    <definedName name="_________________lbc10" hidden="1">#REF!</definedName>
    <definedName name="_________________lbc11" hidden="1">#REF!</definedName>
    <definedName name="_________________lbc12" hidden="1">#REF!</definedName>
    <definedName name="_________________lbc13" hidden="1">#REF!</definedName>
    <definedName name="_________________lbc14" hidden="1">#REF!</definedName>
    <definedName name="_________________lbc15" hidden="1">#REF!</definedName>
    <definedName name="_________________lbc16" hidden="1">#REF!</definedName>
    <definedName name="_________________lbc17" hidden="1">#REF!</definedName>
    <definedName name="_________________lbc18" hidden="1">#REF!</definedName>
    <definedName name="_________________lbc19" hidden="1">#REF!</definedName>
    <definedName name="_________________lbc2" hidden="1">#REF!</definedName>
    <definedName name="_________________lbc20" hidden="1">#REF!</definedName>
    <definedName name="_________________lbc21" hidden="1">#REF!</definedName>
    <definedName name="_________________lbc22" hidden="1">#REF!</definedName>
    <definedName name="_________________lbc23" hidden="1">#REF!</definedName>
    <definedName name="_________________lbc24" hidden="1">#REF!</definedName>
    <definedName name="_________________lbc25" hidden="1">#REF!</definedName>
    <definedName name="_________________lbc26" hidden="1">#REF!</definedName>
    <definedName name="_________________lbc27" hidden="1">#REF!</definedName>
    <definedName name="_________________lbc28" hidden="1">#REF!</definedName>
    <definedName name="_________________lbc29" hidden="1">#REF!</definedName>
    <definedName name="_________________lbc3" hidden="1">#REF!</definedName>
    <definedName name="_________________lbc31" hidden="1">#REF!</definedName>
    <definedName name="_________________lbc32" hidden="1">#REF!</definedName>
    <definedName name="_________________lbc4" hidden="1">#REF!</definedName>
    <definedName name="_________________lbc5" hidden="1">#REF!</definedName>
    <definedName name="_________________lbc6" hidden="1">#REF!</definedName>
    <definedName name="_________________lbc7" hidden="1">#REF!</definedName>
    <definedName name="_________________lbc8" hidden="1">#REF!</definedName>
    <definedName name="_________________lbc9" hidden="1">#REF!</definedName>
    <definedName name="_________________ld26" hidden="1">#REF!</definedName>
    <definedName name="_________________ld31" hidden="1">#REF!</definedName>
    <definedName name="_________________le31" hidden="1">#REF!</definedName>
    <definedName name="_________________lf31" hidden="1">#REF!</definedName>
    <definedName name="_________________x10" hidden="1">#REF!</definedName>
    <definedName name="_________________x11" hidden="1">#REF!</definedName>
    <definedName name="_________________x12" hidden="1">#REF!</definedName>
    <definedName name="_________________x13" hidden="1">#REF!</definedName>
    <definedName name="_________________x14" hidden="1">#REF!</definedName>
    <definedName name="_________________x15" hidden="1">#REF!</definedName>
    <definedName name="_________________x16" hidden="1">#REF!</definedName>
    <definedName name="_________________x17" hidden="1">#REF!</definedName>
    <definedName name="_________________x18" hidden="1">#REF!</definedName>
    <definedName name="_________________x19" hidden="1">#REF!</definedName>
    <definedName name="_________________x20" hidden="1">#REF!</definedName>
    <definedName name="_________________x21" hidden="1">#REF!</definedName>
    <definedName name="_________________x22" hidden="1">#REF!</definedName>
    <definedName name="_________________x23" hidden="1">#REF!</definedName>
    <definedName name="_________________x24" hidden="1">#REF!</definedName>
    <definedName name="_________________x25" hidden="1">#REF!</definedName>
    <definedName name="_________________x28" hidden="1">#REF!</definedName>
    <definedName name="_________________x29" hidden="1">#REF!</definedName>
    <definedName name="_________________x32" hidden="1">#REF!</definedName>
    <definedName name="_________________x4" hidden="1">#REF!</definedName>
    <definedName name="_________________x5" hidden="1">#REF!</definedName>
    <definedName name="_________________x6" hidden="1">#REF!</definedName>
    <definedName name="_________________x7" hidden="1">#REF!</definedName>
    <definedName name="_________________x8" hidden="1">#REF!</definedName>
    <definedName name="_________________x9" hidden="1">#REF!</definedName>
    <definedName name="________________INV12">#REF!</definedName>
    <definedName name="________________INV13">#REF!</definedName>
    <definedName name="________________inv2">'[1]CONSOL DRE GERAL'!$B$2:$L$99</definedName>
    <definedName name="________________la29" hidden="1">#REF!</definedName>
    <definedName name="________________la3" hidden="1">#REF!</definedName>
    <definedName name="________________la31" hidden="1">#REF!</definedName>
    <definedName name="________________la32" hidden="1">#REF!</definedName>
    <definedName name="________________la4" hidden="1">#REF!</definedName>
    <definedName name="________________la5" hidden="1">#REF!</definedName>
    <definedName name="________________la6" hidden="1">#REF!</definedName>
    <definedName name="________________la7" hidden="1">#REF!</definedName>
    <definedName name="________________la8" hidden="1">#REF!</definedName>
    <definedName name="________________la9" hidden="1">#REF!</definedName>
    <definedName name="________________lb1" hidden="1">#REF!</definedName>
    <definedName name="________________lb10" hidden="1">#REF!</definedName>
    <definedName name="________________lb11" hidden="1">#REF!</definedName>
    <definedName name="________________lb12" hidden="1">#REF!</definedName>
    <definedName name="________________lb13" hidden="1">#REF!</definedName>
    <definedName name="________________lb14" hidden="1">#REF!</definedName>
    <definedName name="________________lb15" hidden="1">#REF!</definedName>
    <definedName name="________________lb16" hidden="1">#REF!</definedName>
    <definedName name="________________lb17" hidden="1">#REF!</definedName>
    <definedName name="________________lb18" hidden="1">#REF!</definedName>
    <definedName name="________________lb19" hidden="1">#REF!</definedName>
    <definedName name="________________lb2" hidden="1">#REF!</definedName>
    <definedName name="________________lb20" hidden="1">#REF!</definedName>
    <definedName name="________________lb21" hidden="1">#REF!</definedName>
    <definedName name="________________lb22" hidden="1">#REF!</definedName>
    <definedName name="________________lb23" hidden="1">#REF!</definedName>
    <definedName name="________________lb24" hidden="1">#REF!</definedName>
    <definedName name="________________lb25" hidden="1">#REF!</definedName>
    <definedName name="________________lb27" hidden="1">#REF!</definedName>
    <definedName name="________________lb28" hidden="1">#REF!</definedName>
    <definedName name="________________lb29" hidden="1">#REF!</definedName>
    <definedName name="________________lb3" hidden="1">#REF!</definedName>
    <definedName name="________________lb30" hidden="1">#REF!</definedName>
    <definedName name="________________lb31" hidden="1">#REF!</definedName>
    <definedName name="________________lb32" hidden="1">#REF!</definedName>
    <definedName name="________________lb4" hidden="1">#REF!</definedName>
    <definedName name="________________lb5" hidden="1">#REF!</definedName>
    <definedName name="________________lb6" hidden="1">#REF!</definedName>
    <definedName name="________________lb7" hidden="1">#REF!</definedName>
    <definedName name="________________lb8" hidden="1">#REF!</definedName>
    <definedName name="________________lb9" hidden="1">#REF!</definedName>
    <definedName name="________________lbc1" hidden="1">#REF!</definedName>
    <definedName name="________________lbc10" hidden="1">#REF!</definedName>
    <definedName name="________________lbc11" hidden="1">#REF!</definedName>
    <definedName name="________________lbc12" hidden="1">#REF!</definedName>
    <definedName name="________________lbc13" hidden="1">#REF!</definedName>
    <definedName name="________________lbc14" hidden="1">#REF!</definedName>
    <definedName name="________________lbc15" hidden="1">#REF!</definedName>
    <definedName name="________________lbc16" hidden="1">#REF!</definedName>
    <definedName name="________________lbc17" hidden="1">#REF!</definedName>
    <definedName name="________________lbc18" hidden="1">#REF!</definedName>
    <definedName name="________________lbc19" hidden="1">#REF!</definedName>
    <definedName name="________________lbc2" hidden="1">#REF!</definedName>
    <definedName name="________________lbc20" hidden="1">#REF!</definedName>
    <definedName name="________________lbc21" hidden="1">#REF!</definedName>
    <definedName name="________________lbc22" hidden="1">#REF!</definedName>
    <definedName name="________________lbc23" hidden="1">#REF!</definedName>
    <definedName name="________________lbc24" hidden="1">#REF!</definedName>
    <definedName name="________________lbc25" hidden="1">#REF!</definedName>
    <definedName name="________________lbc26" hidden="1">#REF!</definedName>
    <definedName name="________________lbc27" hidden="1">#REF!</definedName>
    <definedName name="________________lbc28" hidden="1">#REF!</definedName>
    <definedName name="________________lbc29" hidden="1">#REF!</definedName>
    <definedName name="________________lbc3" hidden="1">#REF!</definedName>
    <definedName name="________________lbc31" hidden="1">#REF!</definedName>
    <definedName name="________________lbc32" hidden="1">#REF!</definedName>
    <definedName name="________________lbc4" hidden="1">#REF!</definedName>
    <definedName name="________________lbc5" hidden="1">#REF!</definedName>
    <definedName name="________________lbc6" hidden="1">#REF!</definedName>
    <definedName name="________________lbc7" hidden="1">#REF!</definedName>
    <definedName name="________________lbc8" hidden="1">#REF!</definedName>
    <definedName name="________________lbc9" hidden="1">#REF!</definedName>
    <definedName name="________________ld26" hidden="1">#REF!</definedName>
    <definedName name="________________ld31" hidden="1">#REF!</definedName>
    <definedName name="________________le31" hidden="1">#REF!</definedName>
    <definedName name="________________lf31" hidden="1">#REF!</definedName>
    <definedName name="________________x10" hidden="1">#REF!</definedName>
    <definedName name="________________x11" hidden="1">#REF!</definedName>
    <definedName name="________________x12" hidden="1">#REF!</definedName>
    <definedName name="________________x13" hidden="1">#REF!</definedName>
    <definedName name="________________x14" hidden="1">#REF!</definedName>
    <definedName name="________________x15" hidden="1">#REF!</definedName>
    <definedName name="________________x16" hidden="1">#REF!</definedName>
    <definedName name="________________x17" hidden="1">#REF!</definedName>
    <definedName name="________________x18" hidden="1">#REF!</definedName>
    <definedName name="________________x19" hidden="1">#REF!</definedName>
    <definedName name="________________x20" hidden="1">#REF!</definedName>
    <definedName name="________________x21" hidden="1">#REF!</definedName>
    <definedName name="________________x22" hidden="1">#REF!</definedName>
    <definedName name="________________x23" hidden="1">#REF!</definedName>
    <definedName name="________________x24" hidden="1">#REF!</definedName>
    <definedName name="________________x25" hidden="1">#REF!</definedName>
    <definedName name="________________x28" hidden="1">#REF!</definedName>
    <definedName name="________________x29" hidden="1">#REF!</definedName>
    <definedName name="________________x32" hidden="1">#REF!</definedName>
    <definedName name="________________x4" hidden="1">#REF!</definedName>
    <definedName name="________________x5" hidden="1">#REF!</definedName>
    <definedName name="________________x6" hidden="1">#REF!</definedName>
    <definedName name="________________x7" hidden="1">#REF!</definedName>
    <definedName name="________________x8" hidden="1">#REF!</definedName>
    <definedName name="________________x9" hidden="1">#REF!</definedName>
    <definedName name="_______________INV12">#REF!</definedName>
    <definedName name="_______________INV13">#REF!</definedName>
    <definedName name="_______________inv2">'[1]CONSOL DRE GERAL'!$B$2:$L$99</definedName>
    <definedName name="_______________la29" hidden="1">#REF!</definedName>
    <definedName name="_______________la3" hidden="1">#REF!</definedName>
    <definedName name="_______________la31" hidden="1">#REF!</definedName>
    <definedName name="_______________la32" hidden="1">#REF!</definedName>
    <definedName name="_______________la4" hidden="1">#REF!</definedName>
    <definedName name="_______________la5" hidden="1">#REF!</definedName>
    <definedName name="_______________la6" hidden="1">#REF!</definedName>
    <definedName name="_______________la7" hidden="1">#REF!</definedName>
    <definedName name="_______________la8" hidden="1">#REF!</definedName>
    <definedName name="_______________la9" hidden="1">#REF!</definedName>
    <definedName name="_______________lb1" hidden="1">#REF!</definedName>
    <definedName name="_______________lb10" hidden="1">#REF!</definedName>
    <definedName name="_______________lb11" hidden="1">#REF!</definedName>
    <definedName name="_______________lb12" hidden="1">#REF!</definedName>
    <definedName name="_______________lb13" hidden="1">#REF!</definedName>
    <definedName name="_______________lb14" hidden="1">#REF!</definedName>
    <definedName name="_______________lb15" hidden="1">#REF!</definedName>
    <definedName name="_______________lb16" hidden="1">#REF!</definedName>
    <definedName name="_______________lb17" hidden="1">#REF!</definedName>
    <definedName name="_______________lb18" hidden="1">#REF!</definedName>
    <definedName name="_______________lb19" hidden="1">#REF!</definedName>
    <definedName name="_______________lb2" hidden="1">#REF!</definedName>
    <definedName name="_______________lb20" hidden="1">#REF!</definedName>
    <definedName name="_______________lb21" hidden="1">#REF!</definedName>
    <definedName name="_______________lb22" hidden="1">#REF!</definedName>
    <definedName name="_______________lb23" hidden="1">#REF!</definedName>
    <definedName name="_______________lb24" hidden="1">#REF!</definedName>
    <definedName name="_______________lb25" hidden="1">#REF!</definedName>
    <definedName name="_______________lb27" hidden="1">#REF!</definedName>
    <definedName name="_______________lb28" hidden="1">#REF!</definedName>
    <definedName name="_______________lb29" hidden="1">#REF!</definedName>
    <definedName name="_______________lb3" hidden="1">#REF!</definedName>
    <definedName name="_______________lb30" hidden="1">#REF!</definedName>
    <definedName name="_______________lb31" hidden="1">#REF!</definedName>
    <definedName name="_______________lb32" hidden="1">#REF!</definedName>
    <definedName name="_______________lb4" hidden="1">#REF!</definedName>
    <definedName name="_______________lb5" hidden="1">#REF!</definedName>
    <definedName name="_______________lb6" hidden="1">#REF!</definedName>
    <definedName name="_______________lb7" hidden="1">#REF!</definedName>
    <definedName name="_______________lb8" hidden="1">#REF!</definedName>
    <definedName name="_______________lb9" hidden="1">#REF!</definedName>
    <definedName name="_______________lbc1" hidden="1">#REF!</definedName>
    <definedName name="_______________lbc10" hidden="1">#REF!</definedName>
    <definedName name="_______________lbc11" hidden="1">#REF!</definedName>
    <definedName name="_______________lbc12" hidden="1">#REF!</definedName>
    <definedName name="_______________lbc13" hidden="1">#REF!</definedName>
    <definedName name="_______________lbc14" hidden="1">#REF!</definedName>
    <definedName name="_______________lbc15" hidden="1">#REF!</definedName>
    <definedName name="_______________lbc16" hidden="1">#REF!</definedName>
    <definedName name="_______________lbc17" hidden="1">#REF!</definedName>
    <definedName name="_______________lbc18" hidden="1">#REF!</definedName>
    <definedName name="_______________lbc19" hidden="1">#REF!</definedName>
    <definedName name="_______________lbc2" hidden="1">#REF!</definedName>
    <definedName name="_______________lbc20" hidden="1">#REF!</definedName>
    <definedName name="_______________lbc21" hidden="1">#REF!</definedName>
    <definedName name="_______________lbc22" hidden="1">#REF!</definedName>
    <definedName name="_______________lbc23" hidden="1">#REF!</definedName>
    <definedName name="_______________lbc24" hidden="1">#REF!</definedName>
    <definedName name="_______________lbc25" hidden="1">#REF!</definedName>
    <definedName name="_______________lbc26" hidden="1">#REF!</definedName>
    <definedName name="_______________lbc27" hidden="1">#REF!</definedName>
    <definedName name="_______________lbc28" hidden="1">#REF!</definedName>
    <definedName name="_______________lbc29" hidden="1">#REF!</definedName>
    <definedName name="_______________lbc3" hidden="1">#REF!</definedName>
    <definedName name="_______________lbc31" hidden="1">#REF!</definedName>
    <definedName name="_______________lbc32" hidden="1">#REF!</definedName>
    <definedName name="_______________lbc4" hidden="1">#REF!</definedName>
    <definedName name="_______________lbc5" hidden="1">#REF!</definedName>
    <definedName name="_______________lbc6" hidden="1">#REF!</definedName>
    <definedName name="_______________lbc7" hidden="1">#REF!</definedName>
    <definedName name="_______________lbc8" hidden="1">#REF!</definedName>
    <definedName name="_______________lbc9" hidden="1">#REF!</definedName>
    <definedName name="_______________ld26" hidden="1">#REF!</definedName>
    <definedName name="_______________ld31" hidden="1">#REF!</definedName>
    <definedName name="_______________le31" hidden="1">#REF!</definedName>
    <definedName name="_______________lf31" hidden="1">#REF!</definedName>
    <definedName name="_______________x10" hidden="1">#REF!</definedName>
    <definedName name="_______________x11" hidden="1">#REF!</definedName>
    <definedName name="_______________x12" hidden="1">#REF!</definedName>
    <definedName name="_______________x13" hidden="1">#REF!</definedName>
    <definedName name="_______________x14" hidden="1">#REF!</definedName>
    <definedName name="_______________x15" hidden="1">#REF!</definedName>
    <definedName name="_______________x16" hidden="1">#REF!</definedName>
    <definedName name="_______________x17" hidden="1">#REF!</definedName>
    <definedName name="_______________x18" hidden="1">#REF!</definedName>
    <definedName name="_______________x19" hidden="1">#REF!</definedName>
    <definedName name="_______________x20" hidden="1">#REF!</definedName>
    <definedName name="_______________x21" hidden="1">#REF!</definedName>
    <definedName name="_______________x22" hidden="1">#REF!</definedName>
    <definedName name="_______________x23" hidden="1">#REF!</definedName>
    <definedName name="_______________x24" hidden="1">#REF!</definedName>
    <definedName name="_______________x25" hidden="1">#REF!</definedName>
    <definedName name="_______________x28" hidden="1">#REF!</definedName>
    <definedName name="_______________x29" hidden="1">#REF!</definedName>
    <definedName name="_______________x32" hidden="1">#REF!</definedName>
    <definedName name="_______________x4" hidden="1">#REF!</definedName>
    <definedName name="_______________x5" hidden="1">#REF!</definedName>
    <definedName name="_______________x6" hidden="1">#REF!</definedName>
    <definedName name="_______________x7" hidden="1">#REF!</definedName>
    <definedName name="_______________x8" hidden="1">#REF!</definedName>
    <definedName name="_______________x9" hidden="1">#REF!</definedName>
    <definedName name="______________INV12">#REF!</definedName>
    <definedName name="______________INV13">#REF!</definedName>
    <definedName name="______________inv2">'[1]CONSOL DRE GERAL'!$B$2:$L$99</definedName>
    <definedName name="______________la29" hidden="1">#REF!</definedName>
    <definedName name="______________la3" hidden="1">#REF!</definedName>
    <definedName name="______________la31" hidden="1">#REF!</definedName>
    <definedName name="______________la32" hidden="1">#REF!</definedName>
    <definedName name="______________la4" hidden="1">#REF!</definedName>
    <definedName name="______________la5" hidden="1">#REF!</definedName>
    <definedName name="______________la6" hidden="1">#REF!</definedName>
    <definedName name="______________la7" hidden="1">#REF!</definedName>
    <definedName name="______________la8" hidden="1">#REF!</definedName>
    <definedName name="______________la9" hidden="1">#REF!</definedName>
    <definedName name="______________lb1" hidden="1">#REF!</definedName>
    <definedName name="______________lb10" hidden="1">#REF!</definedName>
    <definedName name="______________lb11" hidden="1">#REF!</definedName>
    <definedName name="______________lb12" hidden="1">#REF!</definedName>
    <definedName name="______________lb13" hidden="1">#REF!</definedName>
    <definedName name="______________lb14" hidden="1">#REF!</definedName>
    <definedName name="______________lb15" hidden="1">#REF!</definedName>
    <definedName name="______________lb16" hidden="1">#REF!</definedName>
    <definedName name="______________lb17" hidden="1">#REF!</definedName>
    <definedName name="______________lb18" hidden="1">#REF!</definedName>
    <definedName name="______________lb19" hidden="1">#REF!</definedName>
    <definedName name="______________lb2" hidden="1">#REF!</definedName>
    <definedName name="______________lb20" hidden="1">#REF!</definedName>
    <definedName name="______________lb21" hidden="1">#REF!</definedName>
    <definedName name="______________lb22" hidden="1">#REF!</definedName>
    <definedName name="______________lb23" hidden="1">#REF!</definedName>
    <definedName name="______________lb24" hidden="1">#REF!</definedName>
    <definedName name="______________lb25" hidden="1">#REF!</definedName>
    <definedName name="______________lb27" hidden="1">#REF!</definedName>
    <definedName name="______________lb28" hidden="1">#REF!</definedName>
    <definedName name="______________lb29" hidden="1">#REF!</definedName>
    <definedName name="______________lb3" hidden="1">#REF!</definedName>
    <definedName name="______________lb30" hidden="1">#REF!</definedName>
    <definedName name="______________lb31" hidden="1">#REF!</definedName>
    <definedName name="______________lb32" hidden="1">#REF!</definedName>
    <definedName name="______________lb4" hidden="1">#REF!</definedName>
    <definedName name="______________lb5" hidden="1">#REF!</definedName>
    <definedName name="______________lb6" hidden="1">#REF!</definedName>
    <definedName name="______________lb7" hidden="1">#REF!</definedName>
    <definedName name="______________lb8" hidden="1">#REF!</definedName>
    <definedName name="______________lb9" hidden="1">#REF!</definedName>
    <definedName name="______________lbc1" hidden="1">#REF!</definedName>
    <definedName name="______________lbc10" hidden="1">#REF!</definedName>
    <definedName name="______________lbc11" hidden="1">#REF!</definedName>
    <definedName name="______________lbc12" hidden="1">#REF!</definedName>
    <definedName name="______________lbc13" hidden="1">#REF!</definedName>
    <definedName name="______________lbc14" hidden="1">#REF!</definedName>
    <definedName name="______________lbc15" hidden="1">#REF!</definedName>
    <definedName name="______________lbc16" hidden="1">#REF!</definedName>
    <definedName name="______________lbc17" hidden="1">#REF!</definedName>
    <definedName name="______________lbc18" hidden="1">#REF!</definedName>
    <definedName name="______________lbc19" hidden="1">#REF!</definedName>
    <definedName name="______________lbc2" hidden="1">#REF!</definedName>
    <definedName name="______________lbc20" hidden="1">#REF!</definedName>
    <definedName name="______________lbc21" hidden="1">#REF!</definedName>
    <definedName name="______________lbc22" hidden="1">#REF!</definedName>
    <definedName name="______________lbc23" hidden="1">#REF!</definedName>
    <definedName name="______________lbc24" hidden="1">#REF!</definedName>
    <definedName name="______________lbc25" hidden="1">#REF!</definedName>
    <definedName name="______________lbc26" hidden="1">#REF!</definedName>
    <definedName name="______________lbc27" hidden="1">#REF!</definedName>
    <definedName name="______________lbc28" hidden="1">#REF!</definedName>
    <definedName name="______________lbc29" hidden="1">#REF!</definedName>
    <definedName name="______________lbc3" hidden="1">#REF!</definedName>
    <definedName name="______________lbc31" hidden="1">#REF!</definedName>
    <definedName name="______________lbc32" hidden="1">#REF!</definedName>
    <definedName name="______________lbc4" hidden="1">#REF!</definedName>
    <definedName name="______________lbc5" hidden="1">#REF!</definedName>
    <definedName name="______________lbc6" hidden="1">#REF!</definedName>
    <definedName name="______________lbc7" hidden="1">#REF!</definedName>
    <definedName name="______________lbc8" hidden="1">#REF!</definedName>
    <definedName name="______________lbc9" hidden="1">#REF!</definedName>
    <definedName name="______________ld26" hidden="1">#REF!</definedName>
    <definedName name="______________ld31" hidden="1">#REF!</definedName>
    <definedName name="______________le31" hidden="1">#REF!</definedName>
    <definedName name="______________lf31" hidden="1">#REF!</definedName>
    <definedName name="______________x10" hidden="1">#REF!</definedName>
    <definedName name="______________x11" hidden="1">#REF!</definedName>
    <definedName name="______________x12" hidden="1">#REF!</definedName>
    <definedName name="______________x13" hidden="1">#REF!</definedName>
    <definedName name="______________x14" hidden="1">#REF!</definedName>
    <definedName name="______________x15" hidden="1">#REF!</definedName>
    <definedName name="______________x16" hidden="1">#REF!</definedName>
    <definedName name="______________x17" hidden="1">#REF!</definedName>
    <definedName name="______________x18" hidden="1">#REF!</definedName>
    <definedName name="______________x19" hidden="1">#REF!</definedName>
    <definedName name="______________x20" hidden="1">#REF!</definedName>
    <definedName name="______________x21" hidden="1">#REF!</definedName>
    <definedName name="______________x22" hidden="1">#REF!</definedName>
    <definedName name="______________x23" hidden="1">#REF!</definedName>
    <definedName name="______________x24" hidden="1">#REF!</definedName>
    <definedName name="______________x25" hidden="1">#REF!</definedName>
    <definedName name="______________x28" hidden="1">#REF!</definedName>
    <definedName name="______________x29" hidden="1">#REF!</definedName>
    <definedName name="______________x32" hidden="1">#REF!</definedName>
    <definedName name="______________x4" hidden="1">#REF!</definedName>
    <definedName name="______________x5" hidden="1">#REF!</definedName>
    <definedName name="______________x6" hidden="1">#REF!</definedName>
    <definedName name="______________x7" hidden="1">#REF!</definedName>
    <definedName name="______________x8" hidden="1">#REF!</definedName>
    <definedName name="______________x9" hidden="1">#REF!</definedName>
    <definedName name="_____________INV12">#REF!</definedName>
    <definedName name="_____________INV13">#REF!</definedName>
    <definedName name="_____________inv2">'[1]CONSOL DRE GERAL'!$B$2:$L$99</definedName>
    <definedName name="_____________la29" hidden="1">#REF!</definedName>
    <definedName name="_____________la3" hidden="1">#REF!</definedName>
    <definedName name="_____________la31" hidden="1">#REF!</definedName>
    <definedName name="_____________la32" hidden="1">#REF!</definedName>
    <definedName name="_____________la4" hidden="1">#REF!</definedName>
    <definedName name="_____________la5" hidden="1">#REF!</definedName>
    <definedName name="_____________la6" hidden="1">#REF!</definedName>
    <definedName name="_____________la7" hidden="1">#REF!</definedName>
    <definedName name="_____________la8" hidden="1">#REF!</definedName>
    <definedName name="_____________la9" hidden="1">#REF!</definedName>
    <definedName name="_____________lb1" hidden="1">#REF!</definedName>
    <definedName name="_____________lb10" hidden="1">#REF!</definedName>
    <definedName name="_____________lb11" hidden="1">#REF!</definedName>
    <definedName name="_____________lb12" hidden="1">#REF!</definedName>
    <definedName name="_____________lb13" hidden="1">#REF!</definedName>
    <definedName name="_____________lb14" hidden="1">#REF!</definedName>
    <definedName name="_____________lb15" hidden="1">#REF!</definedName>
    <definedName name="_____________lb16" hidden="1">#REF!</definedName>
    <definedName name="_____________lb17" hidden="1">#REF!</definedName>
    <definedName name="_____________lb18" hidden="1">#REF!</definedName>
    <definedName name="_____________lb19" hidden="1">#REF!</definedName>
    <definedName name="_____________lb2" hidden="1">#REF!</definedName>
    <definedName name="_____________lb20" hidden="1">#REF!</definedName>
    <definedName name="_____________lb21" hidden="1">#REF!</definedName>
    <definedName name="_____________lb22" hidden="1">#REF!</definedName>
    <definedName name="_____________lb23" hidden="1">#REF!</definedName>
    <definedName name="_____________lb24" hidden="1">#REF!</definedName>
    <definedName name="_____________lb25" hidden="1">#REF!</definedName>
    <definedName name="_____________lb27" hidden="1">#REF!</definedName>
    <definedName name="_____________lb28" hidden="1">#REF!</definedName>
    <definedName name="_____________lb29" hidden="1">#REF!</definedName>
    <definedName name="_____________lb3" hidden="1">#REF!</definedName>
    <definedName name="_____________lb30" hidden="1">#REF!</definedName>
    <definedName name="_____________lb31" hidden="1">#REF!</definedName>
    <definedName name="_____________lb32" hidden="1">#REF!</definedName>
    <definedName name="_____________lb4" hidden="1">#REF!</definedName>
    <definedName name="_____________lb5" hidden="1">#REF!</definedName>
    <definedName name="_____________lb6" hidden="1">#REF!</definedName>
    <definedName name="_____________lb7" hidden="1">#REF!</definedName>
    <definedName name="_____________lb8" hidden="1">#REF!</definedName>
    <definedName name="_____________lb9" hidden="1">#REF!</definedName>
    <definedName name="_____________lbc1" hidden="1">#REF!</definedName>
    <definedName name="_____________lbc10" hidden="1">#REF!</definedName>
    <definedName name="_____________lbc11" hidden="1">#REF!</definedName>
    <definedName name="_____________lbc12" hidden="1">#REF!</definedName>
    <definedName name="_____________lbc13" hidden="1">#REF!</definedName>
    <definedName name="_____________lbc14" hidden="1">#REF!</definedName>
    <definedName name="_____________lbc15" hidden="1">#REF!</definedName>
    <definedName name="_____________lbc16" hidden="1">#REF!</definedName>
    <definedName name="_____________lbc17" hidden="1">#REF!</definedName>
    <definedName name="_____________lbc18" hidden="1">#REF!</definedName>
    <definedName name="_____________lbc19" hidden="1">#REF!</definedName>
    <definedName name="_____________lbc2" hidden="1">#REF!</definedName>
    <definedName name="_____________lbc20" hidden="1">#REF!</definedName>
    <definedName name="_____________lbc21" hidden="1">#REF!</definedName>
    <definedName name="_____________lbc22" hidden="1">#REF!</definedName>
    <definedName name="_____________lbc23" hidden="1">#REF!</definedName>
    <definedName name="_____________lbc24" hidden="1">#REF!</definedName>
    <definedName name="_____________lbc25" hidden="1">#REF!</definedName>
    <definedName name="_____________lbc26" hidden="1">#REF!</definedName>
    <definedName name="_____________lbc27" hidden="1">#REF!</definedName>
    <definedName name="_____________lbc28" hidden="1">#REF!</definedName>
    <definedName name="_____________lbc29" hidden="1">#REF!</definedName>
    <definedName name="_____________lbc3" hidden="1">#REF!</definedName>
    <definedName name="_____________lbc31" hidden="1">#REF!</definedName>
    <definedName name="_____________lbc32" hidden="1">#REF!</definedName>
    <definedName name="_____________lbc4" hidden="1">#REF!</definedName>
    <definedName name="_____________lbc5" hidden="1">#REF!</definedName>
    <definedName name="_____________lbc6" hidden="1">#REF!</definedName>
    <definedName name="_____________lbc7" hidden="1">#REF!</definedName>
    <definedName name="_____________lbc8" hidden="1">#REF!</definedName>
    <definedName name="_____________lbc9" hidden="1">#REF!</definedName>
    <definedName name="_____________ld26" hidden="1">#REF!</definedName>
    <definedName name="_____________ld31" hidden="1">#REF!</definedName>
    <definedName name="_____________le31" hidden="1">#REF!</definedName>
    <definedName name="_____________lf31" hidden="1">#REF!</definedName>
    <definedName name="_____________x10" hidden="1">#REF!</definedName>
    <definedName name="_____________x11" hidden="1">#REF!</definedName>
    <definedName name="_____________x12" hidden="1">#REF!</definedName>
    <definedName name="_____________x13" hidden="1">#REF!</definedName>
    <definedName name="_____________x14" hidden="1">#REF!</definedName>
    <definedName name="_____________x15" hidden="1">#REF!</definedName>
    <definedName name="_____________x16" hidden="1">#REF!</definedName>
    <definedName name="_____________x17" hidden="1">#REF!</definedName>
    <definedName name="_____________x18" hidden="1">#REF!</definedName>
    <definedName name="_____________x19" hidden="1">#REF!</definedName>
    <definedName name="_____________x20" hidden="1">#REF!</definedName>
    <definedName name="_____________x21" hidden="1">#REF!</definedName>
    <definedName name="_____________x22" hidden="1">#REF!</definedName>
    <definedName name="_____________x23" hidden="1">#REF!</definedName>
    <definedName name="_____________x24" hidden="1">#REF!</definedName>
    <definedName name="_____________x25" hidden="1">#REF!</definedName>
    <definedName name="_____________x28" hidden="1">#REF!</definedName>
    <definedName name="_____________x29" hidden="1">#REF!</definedName>
    <definedName name="_____________x32" hidden="1">#REF!</definedName>
    <definedName name="_____________x4" hidden="1">#REF!</definedName>
    <definedName name="_____________x5" hidden="1">#REF!</definedName>
    <definedName name="_____________x6" hidden="1">#REF!</definedName>
    <definedName name="_____________x7" hidden="1">#REF!</definedName>
    <definedName name="_____________x8" hidden="1">#REF!</definedName>
    <definedName name="_____________x9" hidden="1">#REF!</definedName>
    <definedName name="____________INV12">#REF!</definedName>
    <definedName name="____________INV13">#REF!</definedName>
    <definedName name="____________inv2">'[1]CONSOL DRE GERAL'!$B$2:$L$99</definedName>
    <definedName name="____________la29" hidden="1">#REF!</definedName>
    <definedName name="____________la3" hidden="1">#REF!</definedName>
    <definedName name="____________la31" hidden="1">#REF!</definedName>
    <definedName name="____________la32" hidden="1">#REF!</definedName>
    <definedName name="____________la4" hidden="1">#REF!</definedName>
    <definedName name="____________la5" hidden="1">#REF!</definedName>
    <definedName name="____________la6" hidden="1">#REF!</definedName>
    <definedName name="____________la7" hidden="1">#REF!</definedName>
    <definedName name="____________la8" hidden="1">#REF!</definedName>
    <definedName name="____________la9" hidden="1">#REF!</definedName>
    <definedName name="____________lb1" hidden="1">#REF!</definedName>
    <definedName name="____________lb10" hidden="1">#REF!</definedName>
    <definedName name="____________lb11" hidden="1">#REF!</definedName>
    <definedName name="____________lb12" hidden="1">#REF!</definedName>
    <definedName name="____________lb13" hidden="1">#REF!</definedName>
    <definedName name="____________lb14" hidden="1">#REF!</definedName>
    <definedName name="____________lb15" hidden="1">#REF!</definedName>
    <definedName name="____________lb16" hidden="1">#REF!</definedName>
    <definedName name="____________lb17" hidden="1">#REF!</definedName>
    <definedName name="____________lb18" hidden="1">#REF!</definedName>
    <definedName name="____________lb19" hidden="1">#REF!</definedName>
    <definedName name="____________lb2" hidden="1">#REF!</definedName>
    <definedName name="____________lb20" hidden="1">#REF!</definedName>
    <definedName name="____________lb21" hidden="1">#REF!</definedName>
    <definedName name="____________lb22" hidden="1">#REF!</definedName>
    <definedName name="____________lb23" hidden="1">#REF!</definedName>
    <definedName name="____________lb24" hidden="1">#REF!</definedName>
    <definedName name="____________lb25" hidden="1">#REF!</definedName>
    <definedName name="____________lb27" hidden="1">#REF!</definedName>
    <definedName name="____________lb28" hidden="1">#REF!</definedName>
    <definedName name="____________lb29" hidden="1">#REF!</definedName>
    <definedName name="____________lb3" hidden="1">#REF!</definedName>
    <definedName name="____________lb30" hidden="1">#REF!</definedName>
    <definedName name="____________lb31" hidden="1">#REF!</definedName>
    <definedName name="____________lb32" hidden="1">#REF!</definedName>
    <definedName name="____________lb4" hidden="1">#REF!</definedName>
    <definedName name="____________lb5" hidden="1">#REF!</definedName>
    <definedName name="____________lb6" hidden="1">#REF!</definedName>
    <definedName name="____________lb7" hidden="1">#REF!</definedName>
    <definedName name="____________lb8" hidden="1">#REF!</definedName>
    <definedName name="____________lb9" hidden="1">#REF!</definedName>
    <definedName name="____________lbc1" hidden="1">#REF!</definedName>
    <definedName name="____________lbc10" hidden="1">#REF!</definedName>
    <definedName name="____________lbc11" hidden="1">#REF!</definedName>
    <definedName name="____________lbc12" hidden="1">#REF!</definedName>
    <definedName name="____________lbc13" hidden="1">#REF!</definedName>
    <definedName name="____________lbc14" hidden="1">#REF!</definedName>
    <definedName name="____________lbc15" hidden="1">#REF!</definedName>
    <definedName name="____________lbc16" hidden="1">#REF!</definedName>
    <definedName name="____________lbc17" hidden="1">#REF!</definedName>
    <definedName name="____________lbc18" hidden="1">#REF!</definedName>
    <definedName name="____________lbc19" hidden="1">#REF!</definedName>
    <definedName name="____________lbc2" hidden="1">#REF!</definedName>
    <definedName name="____________lbc20" hidden="1">#REF!</definedName>
    <definedName name="____________lbc21" hidden="1">#REF!</definedName>
    <definedName name="____________lbc22" hidden="1">#REF!</definedName>
    <definedName name="____________lbc23" hidden="1">#REF!</definedName>
    <definedName name="____________lbc24" hidden="1">#REF!</definedName>
    <definedName name="____________lbc25" hidden="1">#REF!</definedName>
    <definedName name="____________lbc26" hidden="1">#REF!</definedName>
    <definedName name="____________lbc27" hidden="1">#REF!</definedName>
    <definedName name="____________lbc28" hidden="1">#REF!</definedName>
    <definedName name="____________lbc29" hidden="1">#REF!</definedName>
    <definedName name="____________lbc3" hidden="1">#REF!</definedName>
    <definedName name="____________lbc31" hidden="1">#REF!</definedName>
    <definedName name="____________lbc32" hidden="1">#REF!</definedName>
    <definedName name="____________lbc4" hidden="1">#REF!</definedName>
    <definedName name="____________lbc5" hidden="1">#REF!</definedName>
    <definedName name="____________lbc6" hidden="1">#REF!</definedName>
    <definedName name="____________lbc7" hidden="1">#REF!</definedName>
    <definedName name="____________lbc8" hidden="1">#REF!</definedName>
    <definedName name="____________lbc9" hidden="1">#REF!</definedName>
    <definedName name="____________ld26" hidden="1">#REF!</definedName>
    <definedName name="____________ld31" hidden="1">#REF!</definedName>
    <definedName name="____________le31" hidden="1">#REF!</definedName>
    <definedName name="____________lf31" hidden="1">#REF!</definedName>
    <definedName name="____________x10" hidden="1">#REF!</definedName>
    <definedName name="____________x11" hidden="1">#REF!</definedName>
    <definedName name="____________x12" hidden="1">#REF!</definedName>
    <definedName name="____________x13" hidden="1">#REF!</definedName>
    <definedName name="____________x14" hidden="1">#REF!</definedName>
    <definedName name="____________x15" hidden="1">#REF!</definedName>
    <definedName name="____________x16" hidden="1">#REF!</definedName>
    <definedName name="____________x17" hidden="1">#REF!</definedName>
    <definedName name="____________x18" hidden="1">#REF!</definedName>
    <definedName name="____________x19" hidden="1">#REF!</definedName>
    <definedName name="____________x20" hidden="1">#REF!</definedName>
    <definedName name="____________x21" hidden="1">#REF!</definedName>
    <definedName name="____________x22" hidden="1">#REF!</definedName>
    <definedName name="____________x23" hidden="1">#REF!</definedName>
    <definedName name="____________x24" hidden="1">#REF!</definedName>
    <definedName name="____________x25" hidden="1">#REF!</definedName>
    <definedName name="____________x28" hidden="1">#REF!</definedName>
    <definedName name="____________x29" hidden="1">#REF!</definedName>
    <definedName name="____________x32" hidden="1">#REF!</definedName>
    <definedName name="____________x4" hidden="1">#REF!</definedName>
    <definedName name="____________x5" hidden="1">#REF!</definedName>
    <definedName name="____________x6" hidden="1">#REF!</definedName>
    <definedName name="____________x7" hidden="1">#REF!</definedName>
    <definedName name="____________x8" hidden="1">#REF!</definedName>
    <definedName name="____________x9" hidden="1">#REF!</definedName>
    <definedName name="___________INV12">#REF!</definedName>
    <definedName name="___________INV13">#REF!</definedName>
    <definedName name="___________inv2">'[1]CONSOL DRE GERAL'!$B$2:$L$99</definedName>
    <definedName name="___________la29" hidden="1">#REF!</definedName>
    <definedName name="___________la3" hidden="1">#REF!</definedName>
    <definedName name="___________la31" hidden="1">#REF!</definedName>
    <definedName name="___________la32" hidden="1">#REF!</definedName>
    <definedName name="___________la4" hidden="1">#REF!</definedName>
    <definedName name="___________la5" hidden="1">#REF!</definedName>
    <definedName name="___________la6" hidden="1">#REF!</definedName>
    <definedName name="___________la7" hidden="1">#REF!</definedName>
    <definedName name="___________la8" hidden="1">#REF!</definedName>
    <definedName name="___________la9" hidden="1">#REF!</definedName>
    <definedName name="___________lb1" hidden="1">#REF!</definedName>
    <definedName name="___________lb10" hidden="1">#REF!</definedName>
    <definedName name="___________lb11" hidden="1">#REF!</definedName>
    <definedName name="___________lb12" hidden="1">#REF!</definedName>
    <definedName name="___________lb13" hidden="1">#REF!</definedName>
    <definedName name="___________lb14" hidden="1">#REF!</definedName>
    <definedName name="___________lb15" hidden="1">#REF!</definedName>
    <definedName name="___________lb16" hidden="1">#REF!</definedName>
    <definedName name="___________lb17" hidden="1">#REF!</definedName>
    <definedName name="___________lb18" hidden="1">#REF!</definedName>
    <definedName name="___________lb19" hidden="1">#REF!</definedName>
    <definedName name="___________lb2" hidden="1">#REF!</definedName>
    <definedName name="___________lb20" hidden="1">#REF!</definedName>
    <definedName name="___________lb21" hidden="1">#REF!</definedName>
    <definedName name="___________lb22" hidden="1">#REF!</definedName>
    <definedName name="___________lb23" hidden="1">#REF!</definedName>
    <definedName name="___________lb24" hidden="1">#REF!</definedName>
    <definedName name="___________lb25" hidden="1">#REF!</definedName>
    <definedName name="___________lb27" hidden="1">#REF!</definedName>
    <definedName name="___________lb28" hidden="1">#REF!</definedName>
    <definedName name="___________lb29" hidden="1">#REF!</definedName>
    <definedName name="___________lb3" hidden="1">#REF!</definedName>
    <definedName name="___________lb30" hidden="1">#REF!</definedName>
    <definedName name="___________lb31" hidden="1">#REF!</definedName>
    <definedName name="___________lb32" hidden="1">#REF!</definedName>
    <definedName name="___________lb4" hidden="1">#REF!</definedName>
    <definedName name="___________lb5" hidden="1">#REF!</definedName>
    <definedName name="___________lb6" hidden="1">#REF!</definedName>
    <definedName name="___________lb7" hidden="1">#REF!</definedName>
    <definedName name="___________lb8" hidden="1">#REF!</definedName>
    <definedName name="___________lb9" hidden="1">#REF!</definedName>
    <definedName name="___________lbc1" hidden="1">#REF!</definedName>
    <definedName name="___________lbc10" hidden="1">#REF!</definedName>
    <definedName name="___________lbc11" hidden="1">#REF!</definedName>
    <definedName name="___________lbc12" hidden="1">#REF!</definedName>
    <definedName name="___________lbc13" hidden="1">#REF!</definedName>
    <definedName name="___________lbc14" hidden="1">#REF!</definedName>
    <definedName name="___________lbc15" hidden="1">#REF!</definedName>
    <definedName name="___________lbc16" hidden="1">#REF!</definedName>
    <definedName name="___________lbc17" hidden="1">#REF!</definedName>
    <definedName name="___________lbc18" hidden="1">#REF!</definedName>
    <definedName name="___________lbc19" hidden="1">#REF!</definedName>
    <definedName name="___________lbc2" hidden="1">#REF!</definedName>
    <definedName name="___________lbc20" hidden="1">#REF!</definedName>
    <definedName name="___________lbc21" hidden="1">#REF!</definedName>
    <definedName name="___________lbc22" hidden="1">#REF!</definedName>
    <definedName name="___________lbc23" hidden="1">#REF!</definedName>
    <definedName name="___________lbc24" hidden="1">#REF!</definedName>
    <definedName name="___________lbc25" hidden="1">#REF!</definedName>
    <definedName name="___________lbc26" hidden="1">#REF!</definedName>
    <definedName name="___________lbc27" hidden="1">#REF!</definedName>
    <definedName name="___________lbc28" hidden="1">#REF!</definedName>
    <definedName name="___________lbc29" hidden="1">#REF!</definedName>
    <definedName name="___________lbc3" hidden="1">#REF!</definedName>
    <definedName name="___________lbc31" hidden="1">#REF!</definedName>
    <definedName name="___________lbc32" hidden="1">#REF!</definedName>
    <definedName name="___________lbc4" hidden="1">#REF!</definedName>
    <definedName name="___________lbc5" hidden="1">#REF!</definedName>
    <definedName name="___________lbc6" hidden="1">#REF!</definedName>
    <definedName name="___________lbc7" hidden="1">#REF!</definedName>
    <definedName name="___________lbc8" hidden="1">#REF!</definedName>
    <definedName name="___________lbc9" hidden="1">#REF!</definedName>
    <definedName name="___________ld26" hidden="1">#REF!</definedName>
    <definedName name="___________ld31" hidden="1">#REF!</definedName>
    <definedName name="___________le31" hidden="1">#REF!</definedName>
    <definedName name="___________lf31" hidden="1">#REF!</definedName>
    <definedName name="___________x10" hidden="1">#REF!</definedName>
    <definedName name="___________x11" hidden="1">#REF!</definedName>
    <definedName name="___________x12" hidden="1">#REF!</definedName>
    <definedName name="___________x13" hidden="1">#REF!</definedName>
    <definedName name="___________x14" hidden="1">#REF!</definedName>
    <definedName name="___________x15" hidden="1">#REF!</definedName>
    <definedName name="___________x16" hidden="1">#REF!</definedName>
    <definedName name="___________x17" hidden="1">#REF!</definedName>
    <definedName name="___________x18" hidden="1">#REF!</definedName>
    <definedName name="___________x19" hidden="1">#REF!</definedName>
    <definedName name="___________x20" hidden="1">#REF!</definedName>
    <definedName name="___________x21" hidden="1">#REF!</definedName>
    <definedName name="___________x22" hidden="1">#REF!</definedName>
    <definedName name="___________x23" hidden="1">#REF!</definedName>
    <definedName name="___________x24" hidden="1">#REF!</definedName>
    <definedName name="___________x25" hidden="1">#REF!</definedName>
    <definedName name="___________x28" hidden="1">#REF!</definedName>
    <definedName name="___________x29" hidden="1">#REF!</definedName>
    <definedName name="___________x32" hidden="1">#REF!</definedName>
    <definedName name="___________x4" hidden="1">#REF!</definedName>
    <definedName name="___________x5" hidden="1">#REF!</definedName>
    <definedName name="___________x6" hidden="1">#REF!</definedName>
    <definedName name="___________x7" hidden="1">#REF!</definedName>
    <definedName name="___________x8" hidden="1">#REF!</definedName>
    <definedName name="___________x9" hidden="1">#REF!</definedName>
    <definedName name="__________INV12">#REF!</definedName>
    <definedName name="__________INV13">#REF!</definedName>
    <definedName name="__________inv2">'[1]CONSOL DRE GERAL'!$B$2:$L$99</definedName>
    <definedName name="__________la29" hidden="1">#REF!</definedName>
    <definedName name="__________la3" hidden="1">#REF!</definedName>
    <definedName name="__________la31" hidden="1">#REF!</definedName>
    <definedName name="__________la32" hidden="1">#REF!</definedName>
    <definedName name="__________la4" hidden="1">#REF!</definedName>
    <definedName name="__________la5" hidden="1">#REF!</definedName>
    <definedName name="__________la6" hidden="1">#REF!</definedName>
    <definedName name="__________la7" hidden="1">#REF!</definedName>
    <definedName name="__________la8" hidden="1">#REF!</definedName>
    <definedName name="__________la9" hidden="1">#REF!</definedName>
    <definedName name="__________lb1" hidden="1">#REF!</definedName>
    <definedName name="__________lb10" hidden="1">#REF!</definedName>
    <definedName name="__________lb11" hidden="1">#REF!</definedName>
    <definedName name="__________lb12" hidden="1">#REF!</definedName>
    <definedName name="__________lb13" hidden="1">#REF!</definedName>
    <definedName name="__________lb14" hidden="1">#REF!</definedName>
    <definedName name="__________lb15" hidden="1">#REF!</definedName>
    <definedName name="__________lb16" hidden="1">#REF!</definedName>
    <definedName name="__________lb17" hidden="1">#REF!</definedName>
    <definedName name="__________lb18" hidden="1">#REF!</definedName>
    <definedName name="__________lb19" hidden="1">#REF!</definedName>
    <definedName name="__________lb2" hidden="1">#REF!</definedName>
    <definedName name="__________lb20" hidden="1">#REF!</definedName>
    <definedName name="__________lb21" hidden="1">#REF!</definedName>
    <definedName name="__________lb22" hidden="1">#REF!</definedName>
    <definedName name="__________lb23" hidden="1">#REF!</definedName>
    <definedName name="__________lb24" hidden="1">#REF!</definedName>
    <definedName name="__________lb25" hidden="1">#REF!</definedName>
    <definedName name="__________lb27" hidden="1">#REF!</definedName>
    <definedName name="__________lb28" hidden="1">#REF!</definedName>
    <definedName name="__________lb29" hidden="1">#REF!</definedName>
    <definedName name="__________lb3" hidden="1">#REF!</definedName>
    <definedName name="__________lb30" hidden="1">#REF!</definedName>
    <definedName name="__________lb31" hidden="1">#REF!</definedName>
    <definedName name="__________lb32" hidden="1">#REF!</definedName>
    <definedName name="__________lb4" hidden="1">#REF!</definedName>
    <definedName name="__________lb5" hidden="1">#REF!</definedName>
    <definedName name="__________lb6" hidden="1">#REF!</definedName>
    <definedName name="__________lb7" hidden="1">#REF!</definedName>
    <definedName name="__________lb8" hidden="1">#REF!</definedName>
    <definedName name="__________lb9" hidden="1">#REF!</definedName>
    <definedName name="__________lbc1" hidden="1">#REF!</definedName>
    <definedName name="__________lbc10" hidden="1">#REF!</definedName>
    <definedName name="__________lbc11" hidden="1">#REF!</definedName>
    <definedName name="__________lbc12" hidden="1">#REF!</definedName>
    <definedName name="__________lbc13" hidden="1">#REF!</definedName>
    <definedName name="__________lbc14" hidden="1">#REF!</definedName>
    <definedName name="__________lbc15" hidden="1">#REF!</definedName>
    <definedName name="__________lbc16" hidden="1">#REF!</definedName>
    <definedName name="__________lbc17" hidden="1">#REF!</definedName>
    <definedName name="__________lbc18" hidden="1">#REF!</definedName>
    <definedName name="__________lbc19" hidden="1">#REF!</definedName>
    <definedName name="__________lbc2" hidden="1">#REF!</definedName>
    <definedName name="__________lbc20" hidden="1">#REF!</definedName>
    <definedName name="__________lbc21" hidden="1">#REF!</definedName>
    <definedName name="__________lbc22" hidden="1">#REF!</definedName>
    <definedName name="__________lbc23" hidden="1">#REF!</definedName>
    <definedName name="__________lbc24" hidden="1">#REF!</definedName>
    <definedName name="__________lbc25" hidden="1">#REF!</definedName>
    <definedName name="__________lbc26" hidden="1">#REF!</definedName>
    <definedName name="__________lbc27" hidden="1">#REF!</definedName>
    <definedName name="__________lbc28" hidden="1">#REF!</definedName>
    <definedName name="__________lbc29" hidden="1">#REF!</definedName>
    <definedName name="__________lbc3" hidden="1">#REF!</definedName>
    <definedName name="__________lbc31" hidden="1">#REF!</definedName>
    <definedName name="__________lbc32" hidden="1">#REF!</definedName>
    <definedName name="__________lbc4" hidden="1">#REF!</definedName>
    <definedName name="__________lbc5" hidden="1">#REF!</definedName>
    <definedName name="__________lbc6" hidden="1">#REF!</definedName>
    <definedName name="__________lbc7" hidden="1">#REF!</definedName>
    <definedName name="__________lbc8" hidden="1">#REF!</definedName>
    <definedName name="__________lbc9" hidden="1">#REF!</definedName>
    <definedName name="__________ld26" hidden="1">#REF!</definedName>
    <definedName name="__________ld31" hidden="1">#REF!</definedName>
    <definedName name="__________le31" hidden="1">#REF!</definedName>
    <definedName name="__________lf31" hidden="1">#REF!</definedName>
    <definedName name="__________x10" hidden="1">#REF!</definedName>
    <definedName name="__________x11" hidden="1">#REF!</definedName>
    <definedName name="__________x12" hidden="1">#REF!</definedName>
    <definedName name="__________x13" hidden="1">#REF!</definedName>
    <definedName name="__________x14" hidden="1">#REF!</definedName>
    <definedName name="__________x15" hidden="1">#REF!</definedName>
    <definedName name="__________x16" hidden="1">#REF!</definedName>
    <definedName name="__________x17" hidden="1">#REF!</definedName>
    <definedName name="__________x18" hidden="1">#REF!</definedName>
    <definedName name="__________x19" hidden="1">#REF!</definedName>
    <definedName name="__________x20" hidden="1">#REF!</definedName>
    <definedName name="__________x21" hidden="1">#REF!</definedName>
    <definedName name="__________x22" hidden="1">#REF!</definedName>
    <definedName name="__________x23" hidden="1">#REF!</definedName>
    <definedName name="__________x24" hidden="1">#REF!</definedName>
    <definedName name="__________x25" hidden="1">#REF!</definedName>
    <definedName name="__________x28" hidden="1">#REF!</definedName>
    <definedName name="__________x29" hidden="1">#REF!</definedName>
    <definedName name="__________x32" hidden="1">#REF!</definedName>
    <definedName name="__________x4" hidden="1">#REF!</definedName>
    <definedName name="__________x5" hidden="1">#REF!</definedName>
    <definedName name="__________x6" hidden="1">#REF!</definedName>
    <definedName name="__________x7" hidden="1">#REF!</definedName>
    <definedName name="__________x8" hidden="1">#REF!</definedName>
    <definedName name="__________x9" hidden="1">#REF!</definedName>
    <definedName name="_________INV12">#REF!</definedName>
    <definedName name="_________INV13">#REF!</definedName>
    <definedName name="_________inv2">'[1]CONSOL DRE GERAL'!$B$2:$L$99</definedName>
    <definedName name="_________la29" hidden="1">#REF!</definedName>
    <definedName name="_________la3" hidden="1">#REF!</definedName>
    <definedName name="_________la31" hidden="1">#REF!</definedName>
    <definedName name="_________la32" hidden="1">#REF!</definedName>
    <definedName name="_________la4" hidden="1">#REF!</definedName>
    <definedName name="_________la5" hidden="1">#REF!</definedName>
    <definedName name="_________la6" hidden="1">#REF!</definedName>
    <definedName name="_________la7" hidden="1">#REF!</definedName>
    <definedName name="_________la8" hidden="1">#REF!</definedName>
    <definedName name="_________la9" hidden="1">#REF!</definedName>
    <definedName name="_________lb1" hidden="1">#REF!</definedName>
    <definedName name="_________lb10" hidden="1">#REF!</definedName>
    <definedName name="_________lb11" hidden="1">#REF!</definedName>
    <definedName name="_________lb12" hidden="1">#REF!</definedName>
    <definedName name="_________lb13" hidden="1">#REF!</definedName>
    <definedName name="_________lb14" hidden="1">#REF!</definedName>
    <definedName name="_________lb15" hidden="1">#REF!</definedName>
    <definedName name="_________lb16" hidden="1">#REF!</definedName>
    <definedName name="_________lb17" hidden="1">#REF!</definedName>
    <definedName name="_________lb18" hidden="1">#REF!</definedName>
    <definedName name="_________lb19" hidden="1">#REF!</definedName>
    <definedName name="_________lb2" hidden="1">#REF!</definedName>
    <definedName name="_________lb20" hidden="1">#REF!</definedName>
    <definedName name="_________lb21" hidden="1">#REF!</definedName>
    <definedName name="_________lb22" hidden="1">#REF!</definedName>
    <definedName name="_________lb23" hidden="1">#REF!</definedName>
    <definedName name="_________lb24" hidden="1">#REF!</definedName>
    <definedName name="_________lb25" hidden="1">#REF!</definedName>
    <definedName name="_________lb27" hidden="1">#REF!</definedName>
    <definedName name="_________lb28" hidden="1">#REF!</definedName>
    <definedName name="_________lb29" hidden="1">#REF!</definedName>
    <definedName name="_________lb3" hidden="1">#REF!</definedName>
    <definedName name="_________lb30" hidden="1">#REF!</definedName>
    <definedName name="_________lb31" hidden="1">#REF!</definedName>
    <definedName name="_________lb32" hidden="1">#REF!</definedName>
    <definedName name="_________lb4" hidden="1">#REF!</definedName>
    <definedName name="_________lb5" hidden="1">#REF!</definedName>
    <definedName name="_________lb6" hidden="1">#REF!</definedName>
    <definedName name="_________lb7" hidden="1">#REF!</definedName>
    <definedName name="_________lb8" hidden="1">#REF!</definedName>
    <definedName name="_________lb9" hidden="1">#REF!</definedName>
    <definedName name="_________lbc1" hidden="1">#REF!</definedName>
    <definedName name="_________lbc10" hidden="1">#REF!</definedName>
    <definedName name="_________lbc11" hidden="1">#REF!</definedName>
    <definedName name="_________lbc12" hidden="1">#REF!</definedName>
    <definedName name="_________lbc13" hidden="1">#REF!</definedName>
    <definedName name="_________lbc14" hidden="1">#REF!</definedName>
    <definedName name="_________lbc15" hidden="1">#REF!</definedName>
    <definedName name="_________lbc16" hidden="1">#REF!</definedName>
    <definedName name="_________lbc17" hidden="1">#REF!</definedName>
    <definedName name="_________lbc18" hidden="1">#REF!</definedName>
    <definedName name="_________lbc19" hidden="1">#REF!</definedName>
    <definedName name="_________lbc2" hidden="1">#REF!</definedName>
    <definedName name="_________lbc20" hidden="1">#REF!</definedName>
    <definedName name="_________lbc21" hidden="1">#REF!</definedName>
    <definedName name="_________lbc22" hidden="1">#REF!</definedName>
    <definedName name="_________lbc23" hidden="1">#REF!</definedName>
    <definedName name="_________lbc24" hidden="1">#REF!</definedName>
    <definedName name="_________lbc25" hidden="1">#REF!</definedName>
    <definedName name="_________lbc26" hidden="1">#REF!</definedName>
    <definedName name="_________lbc27" hidden="1">#REF!</definedName>
    <definedName name="_________lbc28" hidden="1">#REF!</definedName>
    <definedName name="_________lbc29" hidden="1">#REF!</definedName>
    <definedName name="_________lbc3" hidden="1">#REF!</definedName>
    <definedName name="_________lbc31" hidden="1">#REF!</definedName>
    <definedName name="_________lbc32" hidden="1">#REF!</definedName>
    <definedName name="_________lbc4" hidden="1">#REF!</definedName>
    <definedName name="_________lbc5" hidden="1">#REF!</definedName>
    <definedName name="_________lbc6" hidden="1">#REF!</definedName>
    <definedName name="_________lbc7" hidden="1">#REF!</definedName>
    <definedName name="_________lbc8" hidden="1">#REF!</definedName>
    <definedName name="_________lbc9" hidden="1">#REF!</definedName>
    <definedName name="_________ld26" hidden="1">#REF!</definedName>
    <definedName name="_________ld31" hidden="1">#REF!</definedName>
    <definedName name="_________le31" hidden="1">#REF!</definedName>
    <definedName name="_________lf31" hidden="1">#REF!</definedName>
    <definedName name="_________x10" hidden="1">#REF!</definedName>
    <definedName name="_________x11" hidden="1">#REF!</definedName>
    <definedName name="_________x12" hidden="1">#REF!</definedName>
    <definedName name="_________x13" hidden="1">#REF!</definedName>
    <definedName name="_________x14" hidden="1">#REF!</definedName>
    <definedName name="_________x15" hidden="1">#REF!</definedName>
    <definedName name="_________x16" hidden="1">#REF!</definedName>
    <definedName name="_________x17" hidden="1">#REF!</definedName>
    <definedName name="_________x18" hidden="1">#REF!</definedName>
    <definedName name="_________x19" hidden="1">#REF!</definedName>
    <definedName name="_________x20" hidden="1">#REF!</definedName>
    <definedName name="_________x21" hidden="1">#REF!</definedName>
    <definedName name="_________x22" hidden="1">#REF!</definedName>
    <definedName name="_________x23" hidden="1">#REF!</definedName>
    <definedName name="_________x24" hidden="1">#REF!</definedName>
    <definedName name="_________x25" hidden="1">#REF!</definedName>
    <definedName name="_________x28" hidden="1">#REF!</definedName>
    <definedName name="_________x29" hidden="1">#REF!</definedName>
    <definedName name="_________x32" hidden="1">#REF!</definedName>
    <definedName name="_________x4" hidden="1">#REF!</definedName>
    <definedName name="_________x5" hidden="1">#REF!</definedName>
    <definedName name="_________x6" hidden="1">#REF!</definedName>
    <definedName name="_________x7" hidden="1">#REF!</definedName>
    <definedName name="_________x8" hidden="1">#REF!</definedName>
    <definedName name="_________x9" hidden="1">#REF!</definedName>
    <definedName name="________INV12">#REF!</definedName>
    <definedName name="________INV13">#REF!</definedName>
    <definedName name="________inv2">'[1]CONSOL DRE GERAL'!$B$2:$L$99</definedName>
    <definedName name="________la29" hidden="1">#REF!</definedName>
    <definedName name="________la3" hidden="1">#REF!</definedName>
    <definedName name="________la31" hidden="1">#REF!</definedName>
    <definedName name="________la32" hidden="1">#REF!</definedName>
    <definedName name="________la4" hidden="1">#REF!</definedName>
    <definedName name="________la5" hidden="1">#REF!</definedName>
    <definedName name="________la6" hidden="1">#REF!</definedName>
    <definedName name="________la7" hidden="1">#REF!</definedName>
    <definedName name="________la8" hidden="1">#REF!</definedName>
    <definedName name="________la9" hidden="1">#REF!</definedName>
    <definedName name="________lb1" hidden="1">#REF!</definedName>
    <definedName name="________lb10" hidden="1">#REF!</definedName>
    <definedName name="________lb11" hidden="1">#REF!</definedName>
    <definedName name="________lb12" hidden="1">#REF!</definedName>
    <definedName name="________lb13" hidden="1">#REF!</definedName>
    <definedName name="________lb14" hidden="1">#REF!</definedName>
    <definedName name="________lb15" hidden="1">#REF!</definedName>
    <definedName name="________lb16" hidden="1">#REF!</definedName>
    <definedName name="________lb17" hidden="1">#REF!</definedName>
    <definedName name="________lb18" hidden="1">#REF!</definedName>
    <definedName name="________lb19" hidden="1">#REF!</definedName>
    <definedName name="________lb2" hidden="1">#REF!</definedName>
    <definedName name="________lb20" hidden="1">#REF!</definedName>
    <definedName name="________lb21" hidden="1">#REF!</definedName>
    <definedName name="________lb22" hidden="1">#REF!</definedName>
    <definedName name="________lb23" hidden="1">#REF!</definedName>
    <definedName name="________lb24" hidden="1">#REF!</definedName>
    <definedName name="________lb25" hidden="1">#REF!</definedName>
    <definedName name="________lb27" hidden="1">#REF!</definedName>
    <definedName name="________lb28" hidden="1">#REF!</definedName>
    <definedName name="________lb29" hidden="1">#REF!</definedName>
    <definedName name="________lb3" hidden="1">#REF!</definedName>
    <definedName name="________lb30" hidden="1">#REF!</definedName>
    <definedName name="________lb31" hidden="1">#REF!</definedName>
    <definedName name="________lb32" hidden="1">#REF!</definedName>
    <definedName name="________lb4" hidden="1">#REF!</definedName>
    <definedName name="________lb5" hidden="1">#REF!</definedName>
    <definedName name="________lb6" hidden="1">#REF!</definedName>
    <definedName name="________lb7" hidden="1">#REF!</definedName>
    <definedName name="________lb8" hidden="1">#REF!</definedName>
    <definedName name="________lb9" hidden="1">#REF!</definedName>
    <definedName name="________lbc1" hidden="1">#REF!</definedName>
    <definedName name="________lbc10" hidden="1">#REF!</definedName>
    <definedName name="________lbc11" hidden="1">#REF!</definedName>
    <definedName name="________lbc12" hidden="1">#REF!</definedName>
    <definedName name="________lbc13" hidden="1">#REF!</definedName>
    <definedName name="________lbc14" hidden="1">#REF!</definedName>
    <definedName name="________lbc15" hidden="1">#REF!</definedName>
    <definedName name="________lbc16" hidden="1">#REF!</definedName>
    <definedName name="________lbc17" hidden="1">#REF!</definedName>
    <definedName name="________lbc18" hidden="1">#REF!</definedName>
    <definedName name="________lbc19" hidden="1">#REF!</definedName>
    <definedName name="________lbc2" hidden="1">#REF!</definedName>
    <definedName name="________lbc20" hidden="1">#REF!</definedName>
    <definedName name="________lbc21" hidden="1">#REF!</definedName>
    <definedName name="________lbc22" hidden="1">#REF!</definedName>
    <definedName name="________lbc23" hidden="1">#REF!</definedName>
    <definedName name="________lbc24" hidden="1">#REF!</definedName>
    <definedName name="________lbc25" hidden="1">#REF!</definedName>
    <definedName name="________lbc26" hidden="1">#REF!</definedName>
    <definedName name="________lbc27" hidden="1">#REF!</definedName>
    <definedName name="________lbc28" hidden="1">#REF!</definedName>
    <definedName name="________lbc29" hidden="1">#REF!</definedName>
    <definedName name="________lbc3" hidden="1">#REF!</definedName>
    <definedName name="________lbc31" hidden="1">#REF!</definedName>
    <definedName name="________lbc32" hidden="1">#REF!</definedName>
    <definedName name="________lbc4" hidden="1">#REF!</definedName>
    <definedName name="________lbc5" hidden="1">#REF!</definedName>
    <definedName name="________lbc6" hidden="1">#REF!</definedName>
    <definedName name="________lbc7" hidden="1">#REF!</definedName>
    <definedName name="________lbc8" hidden="1">#REF!</definedName>
    <definedName name="________lbc9" hidden="1">#REF!</definedName>
    <definedName name="________ld26" hidden="1">#REF!</definedName>
    <definedName name="________ld31" hidden="1">#REF!</definedName>
    <definedName name="________le31" hidden="1">#REF!</definedName>
    <definedName name="________lf31" hidden="1">#REF!</definedName>
    <definedName name="________x10" hidden="1">#REF!</definedName>
    <definedName name="________x11" hidden="1">#REF!</definedName>
    <definedName name="________x12" hidden="1">#REF!</definedName>
    <definedName name="________x13" hidden="1">#REF!</definedName>
    <definedName name="________x14" hidden="1">#REF!</definedName>
    <definedName name="________x15" hidden="1">#REF!</definedName>
    <definedName name="________x16" hidden="1">#REF!</definedName>
    <definedName name="________x17" hidden="1">#REF!</definedName>
    <definedName name="________x18" hidden="1">#REF!</definedName>
    <definedName name="________x19" hidden="1">#REF!</definedName>
    <definedName name="________x20" hidden="1">#REF!</definedName>
    <definedName name="________x21" hidden="1">#REF!</definedName>
    <definedName name="________x22" hidden="1">#REF!</definedName>
    <definedName name="________x23" hidden="1">#REF!</definedName>
    <definedName name="________x24" hidden="1">#REF!</definedName>
    <definedName name="________x25" hidden="1">#REF!</definedName>
    <definedName name="________x28" hidden="1">#REF!</definedName>
    <definedName name="________x29" hidden="1">#REF!</definedName>
    <definedName name="________x32" hidden="1">#REF!</definedName>
    <definedName name="________x4" hidden="1">#REF!</definedName>
    <definedName name="________x5" hidden="1">#REF!</definedName>
    <definedName name="________x6" hidden="1">#REF!</definedName>
    <definedName name="________x7" hidden="1">#REF!</definedName>
    <definedName name="________x8" hidden="1">#REF!</definedName>
    <definedName name="________x9" hidden="1">#REF!</definedName>
    <definedName name="_______INV12">#REF!</definedName>
    <definedName name="_______INV13">#REF!</definedName>
    <definedName name="_______inv2">'[1]CONSOL DRE GERAL'!$B$2:$L$99</definedName>
    <definedName name="_______la29" hidden="1">#REF!</definedName>
    <definedName name="_______la3" hidden="1">#REF!</definedName>
    <definedName name="_______la31" hidden="1">#REF!</definedName>
    <definedName name="_______la32" hidden="1">#REF!</definedName>
    <definedName name="_______la4" hidden="1">#REF!</definedName>
    <definedName name="_______la5" hidden="1">#REF!</definedName>
    <definedName name="_______la6" hidden="1">#REF!</definedName>
    <definedName name="_______la7" hidden="1">#REF!</definedName>
    <definedName name="_______la8" hidden="1">#REF!</definedName>
    <definedName name="_______la9" hidden="1">#REF!</definedName>
    <definedName name="_______lb1" hidden="1">#REF!</definedName>
    <definedName name="_______lb10" hidden="1">#REF!</definedName>
    <definedName name="_______lb11" hidden="1">#REF!</definedName>
    <definedName name="_______lb12" hidden="1">#REF!</definedName>
    <definedName name="_______lb13" hidden="1">#REF!</definedName>
    <definedName name="_______lb14" hidden="1">#REF!</definedName>
    <definedName name="_______lb15" hidden="1">#REF!</definedName>
    <definedName name="_______lb16" hidden="1">#REF!</definedName>
    <definedName name="_______lb17" hidden="1">#REF!</definedName>
    <definedName name="_______lb18" hidden="1">#REF!</definedName>
    <definedName name="_______lb19" hidden="1">#REF!</definedName>
    <definedName name="_______lb2" hidden="1">#REF!</definedName>
    <definedName name="_______lb20" hidden="1">#REF!</definedName>
    <definedName name="_______lb21" hidden="1">#REF!</definedName>
    <definedName name="_______lb22" hidden="1">#REF!</definedName>
    <definedName name="_______lb23" hidden="1">#REF!</definedName>
    <definedName name="_______lb24" hidden="1">#REF!</definedName>
    <definedName name="_______lb25" hidden="1">#REF!</definedName>
    <definedName name="_______lb27" hidden="1">#REF!</definedName>
    <definedName name="_______lb28" hidden="1">#REF!</definedName>
    <definedName name="_______lb29" hidden="1">#REF!</definedName>
    <definedName name="_______lb3" hidden="1">#REF!</definedName>
    <definedName name="_______lb30" hidden="1">#REF!</definedName>
    <definedName name="_______lb31" hidden="1">#REF!</definedName>
    <definedName name="_______lb32" hidden="1">#REF!</definedName>
    <definedName name="_______lb4" hidden="1">#REF!</definedName>
    <definedName name="_______lb5" hidden="1">#REF!</definedName>
    <definedName name="_______lb6" hidden="1">#REF!</definedName>
    <definedName name="_______lb7" hidden="1">#REF!</definedName>
    <definedName name="_______lb8" hidden="1">#REF!</definedName>
    <definedName name="_______lb9" hidden="1">#REF!</definedName>
    <definedName name="_______lbc1" hidden="1">#REF!</definedName>
    <definedName name="_______lbc10" hidden="1">#REF!</definedName>
    <definedName name="_______lbc11" hidden="1">#REF!</definedName>
    <definedName name="_______lbc12" hidden="1">#REF!</definedName>
    <definedName name="_______lbc13" hidden="1">#REF!</definedName>
    <definedName name="_______lbc14" hidden="1">#REF!</definedName>
    <definedName name="_______lbc15" hidden="1">#REF!</definedName>
    <definedName name="_______lbc16" hidden="1">#REF!</definedName>
    <definedName name="_______lbc17" hidden="1">#REF!</definedName>
    <definedName name="_______lbc18" hidden="1">#REF!</definedName>
    <definedName name="_______lbc19" hidden="1">#REF!</definedName>
    <definedName name="_______lbc2" hidden="1">#REF!</definedName>
    <definedName name="_______lbc20" hidden="1">#REF!</definedName>
    <definedName name="_______lbc21" hidden="1">#REF!</definedName>
    <definedName name="_______lbc22" hidden="1">#REF!</definedName>
    <definedName name="_______lbc23" hidden="1">#REF!</definedName>
    <definedName name="_______lbc24" hidden="1">#REF!</definedName>
    <definedName name="_______lbc25" hidden="1">#REF!</definedName>
    <definedName name="_______lbc26" hidden="1">#REF!</definedName>
    <definedName name="_______lbc27" hidden="1">#REF!</definedName>
    <definedName name="_______lbc28" hidden="1">#REF!</definedName>
    <definedName name="_______lbc29" hidden="1">#REF!</definedName>
    <definedName name="_______lbc3" hidden="1">#REF!</definedName>
    <definedName name="_______lbc31" hidden="1">#REF!</definedName>
    <definedName name="_______lbc32" hidden="1">#REF!</definedName>
    <definedName name="_______lbc4" hidden="1">#REF!</definedName>
    <definedName name="_______lbc5" hidden="1">#REF!</definedName>
    <definedName name="_______lbc6" hidden="1">#REF!</definedName>
    <definedName name="_______lbc7" hidden="1">#REF!</definedName>
    <definedName name="_______lbc8" hidden="1">#REF!</definedName>
    <definedName name="_______lbc9" hidden="1">#REF!</definedName>
    <definedName name="_______ld26" hidden="1">#REF!</definedName>
    <definedName name="_______ld31" hidden="1">#REF!</definedName>
    <definedName name="_______le31" hidden="1">#REF!</definedName>
    <definedName name="_______lf31" hidden="1">#REF!</definedName>
    <definedName name="_______x10" hidden="1">#REF!</definedName>
    <definedName name="_______x11" hidden="1">#REF!</definedName>
    <definedName name="_______x12" hidden="1">#REF!</definedName>
    <definedName name="_______x13" hidden="1">#REF!</definedName>
    <definedName name="_______x14" hidden="1">#REF!</definedName>
    <definedName name="_______x15" hidden="1">#REF!</definedName>
    <definedName name="_______x16" hidden="1">#REF!</definedName>
    <definedName name="_______x17" hidden="1">#REF!</definedName>
    <definedName name="_______x18" hidden="1">#REF!</definedName>
    <definedName name="_______x19" hidden="1">#REF!</definedName>
    <definedName name="_______x20" hidden="1">#REF!</definedName>
    <definedName name="_______x21" hidden="1">#REF!</definedName>
    <definedName name="_______x22" hidden="1">#REF!</definedName>
    <definedName name="_______x23" hidden="1">#REF!</definedName>
    <definedName name="_______x24" hidden="1">#REF!</definedName>
    <definedName name="_______x25" hidden="1">#REF!</definedName>
    <definedName name="_______x28" hidden="1">#REF!</definedName>
    <definedName name="_______x29" hidden="1">#REF!</definedName>
    <definedName name="_______x32" hidden="1">#REF!</definedName>
    <definedName name="_______x4" hidden="1">#REF!</definedName>
    <definedName name="_______x5" hidden="1">#REF!</definedName>
    <definedName name="_______x6" hidden="1">#REF!</definedName>
    <definedName name="_______x7" hidden="1">#REF!</definedName>
    <definedName name="_______x8" hidden="1">#REF!</definedName>
    <definedName name="_______x9" hidden="1">#REF!</definedName>
    <definedName name="______INV12">#REF!</definedName>
    <definedName name="______INV13">#REF!</definedName>
    <definedName name="______inv2">'[1]CONSOL DRE GERAL'!$B$2:$L$99</definedName>
    <definedName name="______la29" hidden="1">#REF!</definedName>
    <definedName name="______la3" hidden="1">#REF!</definedName>
    <definedName name="______la31" hidden="1">#REF!</definedName>
    <definedName name="______la32" hidden="1">#REF!</definedName>
    <definedName name="______la4" hidden="1">#REF!</definedName>
    <definedName name="______la5" hidden="1">#REF!</definedName>
    <definedName name="______la6" hidden="1">#REF!</definedName>
    <definedName name="______la7" hidden="1">#REF!</definedName>
    <definedName name="______la8" hidden="1">#REF!</definedName>
    <definedName name="______la9" hidden="1">#REF!</definedName>
    <definedName name="______lb1" hidden="1">#REF!</definedName>
    <definedName name="______lb10" hidden="1">#REF!</definedName>
    <definedName name="______lb11" hidden="1">#REF!</definedName>
    <definedName name="______lb12" hidden="1">#REF!</definedName>
    <definedName name="______lb13" hidden="1">#REF!</definedName>
    <definedName name="______lb14" hidden="1">#REF!</definedName>
    <definedName name="______lb15" hidden="1">#REF!</definedName>
    <definedName name="______lb16" hidden="1">#REF!</definedName>
    <definedName name="______lb17" hidden="1">#REF!</definedName>
    <definedName name="______lb18" hidden="1">#REF!</definedName>
    <definedName name="______lb19" hidden="1">#REF!</definedName>
    <definedName name="______lb2" hidden="1">#REF!</definedName>
    <definedName name="______lb20" hidden="1">#REF!</definedName>
    <definedName name="______lb21" hidden="1">#REF!</definedName>
    <definedName name="______lb22" hidden="1">#REF!</definedName>
    <definedName name="______lb23" hidden="1">#REF!</definedName>
    <definedName name="______lb24" hidden="1">#REF!</definedName>
    <definedName name="______lb25" hidden="1">#REF!</definedName>
    <definedName name="______lb27" hidden="1">#REF!</definedName>
    <definedName name="______lb28" hidden="1">#REF!</definedName>
    <definedName name="______lb29" hidden="1">#REF!</definedName>
    <definedName name="______lb3" hidden="1">#REF!</definedName>
    <definedName name="______lb30" hidden="1">#REF!</definedName>
    <definedName name="______lb31" hidden="1">#REF!</definedName>
    <definedName name="______lb32" hidden="1">#REF!</definedName>
    <definedName name="______lb4" hidden="1">#REF!</definedName>
    <definedName name="______lb5" hidden="1">#REF!</definedName>
    <definedName name="______lb6" hidden="1">#REF!</definedName>
    <definedName name="______lb7" hidden="1">#REF!</definedName>
    <definedName name="______lb8" hidden="1">#REF!</definedName>
    <definedName name="______lb9" hidden="1">#REF!</definedName>
    <definedName name="______lbc1" hidden="1">#REF!</definedName>
    <definedName name="______lbc10" hidden="1">#REF!</definedName>
    <definedName name="______lbc11" hidden="1">#REF!</definedName>
    <definedName name="______lbc12" hidden="1">#REF!</definedName>
    <definedName name="______lbc13" hidden="1">#REF!</definedName>
    <definedName name="______lbc14" hidden="1">#REF!</definedName>
    <definedName name="______lbc15" hidden="1">#REF!</definedName>
    <definedName name="______lbc16" hidden="1">#REF!</definedName>
    <definedName name="______lbc17" hidden="1">#REF!</definedName>
    <definedName name="______lbc18" hidden="1">#REF!</definedName>
    <definedName name="______lbc19" hidden="1">#REF!</definedName>
    <definedName name="______lbc2" hidden="1">#REF!</definedName>
    <definedName name="______lbc20" hidden="1">#REF!</definedName>
    <definedName name="______lbc21" hidden="1">#REF!</definedName>
    <definedName name="______lbc22" hidden="1">#REF!</definedName>
    <definedName name="______lbc23" hidden="1">#REF!</definedName>
    <definedName name="______lbc24" hidden="1">#REF!</definedName>
    <definedName name="______lbc25" hidden="1">#REF!</definedName>
    <definedName name="______lbc26" hidden="1">#REF!</definedName>
    <definedName name="______lbc27" hidden="1">#REF!</definedName>
    <definedName name="______lbc28" hidden="1">#REF!</definedName>
    <definedName name="______lbc29" hidden="1">#REF!</definedName>
    <definedName name="______lbc3" hidden="1">#REF!</definedName>
    <definedName name="______lbc31" hidden="1">#REF!</definedName>
    <definedName name="______lbc32" hidden="1">#REF!</definedName>
    <definedName name="______lbc4" hidden="1">#REF!</definedName>
    <definedName name="______lbc5" hidden="1">#REF!</definedName>
    <definedName name="______lbc6" hidden="1">#REF!</definedName>
    <definedName name="______lbc7" hidden="1">#REF!</definedName>
    <definedName name="______lbc8" hidden="1">#REF!</definedName>
    <definedName name="______lbc9" hidden="1">#REF!</definedName>
    <definedName name="______ld26" hidden="1">#REF!</definedName>
    <definedName name="______ld31" hidden="1">#REF!</definedName>
    <definedName name="______le31" hidden="1">#REF!</definedName>
    <definedName name="______lf31" hidden="1">#REF!</definedName>
    <definedName name="______x10" hidden="1">#REF!</definedName>
    <definedName name="______x11" hidden="1">#REF!</definedName>
    <definedName name="______x12" hidden="1">#REF!</definedName>
    <definedName name="______x13" hidden="1">#REF!</definedName>
    <definedName name="______x14" hidden="1">#REF!</definedName>
    <definedName name="______x15" hidden="1">#REF!</definedName>
    <definedName name="______x16" hidden="1">#REF!</definedName>
    <definedName name="______x17" hidden="1">#REF!</definedName>
    <definedName name="______x18" hidden="1">#REF!</definedName>
    <definedName name="______x19" hidden="1">#REF!</definedName>
    <definedName name="______x20" hidden="1">#REF!</definedName>
    <definedName name="______x21" hidden="1">#REF!</definedName>
    <definedName name="______x22" hidden="1">#REF!</definedName>
    <definedName name="______x23" hidden="1">#REF!</definedName>
    <definedName name="______x24" hidden="1">#REF!</definedName>
    <definedName name="______x25" hidden="1">#REF!</definedName>
    <definedName name="______x28" hidden="1">#REF!</definedName>
    <definedName name="______x29" hidden="1">#REF!</definedName>
    <definedName name="______x32" hidden="1">#REF!</definedName>
    <definedName name="______x4" hidden="1">#REF!</definedName>
    <definedName name="______x5" hidden="1">#REF!</definedName>
    <definedName name="______x6" hidden="1">#REF!</definedName>
    <definedName name="______x7" hidden="1">#REF!</definedName>
    <definedName name="______x8" hidden="1">#REF!</definedName>
    <definedName name="______x9" hidden="1">#REF!</definedName>
    <definedName name="_____INV12">#REF!</definedName>
    <definedName name="_____INV13">#REF!</definedName>
    <definedName name="_____inv2">'[1]CONSOL DRE GERAL'!$B$2:$L$99</definedName>
    <definedName name="_____la29" hidden="1">#REF!</definedName>
    <definedName name="_____la3" hidden="1">#REF!</definedName>
    <definedName name="_____la31" hidden="1">#REF!</definedName>
    <definedName name="_____la32" hidden="1">#REF!</definedName>
    <definedName name="_____la4" hidden="1">#REF!</definedName>
    <definedName name="_____la5" hidden="1">#REF!</definedName>
    <definedName name="_____la6" hidden="1">#REF!</definedName>
    <definedName name="_____la7" hidden="1">#REF!</definedName>
    <definedName name="_____la8" hidden="1">#REF!</definedName>
    <definedName name="_____la9" hidden="1">#REF!</definedName>
    <definedName name="_____lb1" hidden="1">#REF!</definedName>
    <definedName name="_____lb10" hidden="1">#REF!</definedName>
    <definedName name="_____lb11" hidden="1">#REF!</definedName>
    <definedName name="_____lb12" hidden="1">#REF!</definedName>
    <definedName name="_____lb13" hidden="1">#REF!</definedName>
    <definedName name="_____lb14" hidden="1">#REF!</definedName>
    <definedName name="_____lb15" hidden="1">#REF!</definedName>
    <definedName name="_____lb16" hidden="1">#REF!</definedName>
    <definedName name="_____lb17" hidden="1">#REF!</definedName>
    <definedName name="_____lb18" hidden="1">#REF!</definedName>
    <definedName name="_____lb19" hidden="1">#REF!</definedName>
    <definedName name="_____lb2" hidden="1">#REF!</definedName>
    <definedName name="_____lb20" hidden="1">#REF!</definedName>
    <definedName name="_____lb21" hidden="1">#REF!</definedName>
    <definedName name="_____lb22" hidden="1">#REF!</definedName>
    <definedName name="_____lb23" hidden="1">#REF!</definedName>
    <definedName name="_____lb24" hidden="1">#REF!</definedName>
    <definedName name="_____lb25" hidden="1">#REF!</definedName>
    <definedName name="_____lb27" hidden="1">#REF!</definedName>
    <definedName name="_____lb28" hidden="1">#REF!</definedName>
    <definedName name="_____lb29" hidden="1">#REF!</definedName>
    <definedName name="_____lb3" hidden="1">#REF!</definedName>
    <definedName name="_____lb30" hidden="1">#REF!</definedName>
    <definedName name="_____lb31" hidden="1">#REF!</definedName>
    <definedName name="_____lb32" hidden="1">#REF!</definedName>
    <definedName name="_____lb4" hidden="1">#REF!</definedName>
    <definedName name="_____lb5" hidden="1">#REF!</definedName>
    <definedName name="_____lb6" hidden="1">#REF!</definedName>
    <definedName name="_____lb7" hidden="1">#REF!</definedName>
    <definedName name="_____lb8" hidden="1">#REF!</definedName>
    <definedName name="_____lb9" hidden="1">#REF!</definedName>
    <definedName name="_____lbc1" hidden="1">#REF!</definedName>
    <definedName name="_____lbc10" hidden="1">#REF!</definedName>
    <definedName name="_____lbc11" hidden="1">#REF!</definedName>
    <definedName name="_____lbc12" hidden="1">#REF!</definedName>
    <definedName name="_____lbc13" hidden="1">#REF!</definedName>
    <definedName name="_____lbc14" hidden="1">#REF!</definedName>
    <definedName name="_____lbc15" hidden="1">#REF!</definedName>
    <definedName name="_____lbc16" hidden="1">#REF!</definedName>
    <definedName name="_____lbc17" hidden="1">#REF!</definedName>
    <definedName name="_____lbc18" hidden="1">#REF!</definedName>
    <definedName name="_____lbc19" hidden="1">#REF!</definedName>
    <definedName name="_____lbc2" hidden="1">#REF!</definedName>
    <definedName name="_____lbc20" hidden="1">#REF!</definedName>
    <definedName name="_____lbc21" hidden="1">#REF!</definedName>
    <definedName name="_____lbc22" hidden="1">#REF!</definedName>
    <definedName name="_____lbc23" hidden="1">#REF!</definedName>
    <definedName name="_____lbc24" hidden="1">#REF!</definedName>
    <definedName name="_____lbc25" hidden="1">#REF!</definedName>
    <definedName name="_____lbc26" hidden="1">#REF!</definedName>
    <definedName name="_____lbc27" hidden="1">#REF!</definedName>
    <definedName name="_____lbc28" hidden="1">#REF!</definedName>
    <definedName name="_____lbc29" hidden="1">#REF!</definedName>
    <definedName name="_____lbc3" hidden="1">#REF!</definedName>
    <definedName name="_____lbc31" hidden="1">#REF!</definedName>
    <definedName name="_____lbc32" hidden="1">#REF!</definedName>
    <definedName name="_____lbc4" hidden="1">#REF!</definedName>
    <definedName name="_____lbc5" hidden="1">#REF!</definedName>
    <definedName name="_____lbc6" hidden="1">#REF!</definedName>
    <definedName name="_____lbc7" hidden="1">#REF!</definedName>
    <definedName name="_____lbc8" hidden="1">#REF!</definedName>
    <definedName name="_____lbc9" hidden="1">#REF!</definedName>
    <definedName name="_____ld26" hidden="1">#REF!</definedName>
    <definedName name="_____ld31" hidden="1">#REF!</definedName>
    <definedName name="_____le31" hidden="1">#REF!</definedName>
    <definedName name="_____lf31" hidden="1">#REF!</definedName>
    <definedName name="_____x10" hidden="1">#REF!</definedName>
    <definedName name="_____x11" hidden="1">#REF!</definedName>
    <definedName name="_____x12" hidden="1">#REF!</definedName>
    <definedName name="_____x13" hidden="1">#REF!</definedName>
    <definedName name="_____x14" hidden="1">#REF!</definedName>
    <definedName name="_____x15" hidden="1">#REF!</definedName>
    <definedName name="_____x16" hidden="1">#REF!</definedName>
    <definedName name="_____x17" hidden="1">#REF!</definedName>
    <definedName name="_____x18" hidden="1">#REF!</definedName>
    <definedName name="_____x19" hidden="1">#REF!</definedName>
    <definedName name="_____x20" hidden="1">#REF!</definedName>
    <definedName name="_____x21" hidden="1">#REF!</definedName>
    <definedName name="_____x22" hidden="1">#REF!</definedName>
    <definedName name="_____x23" hidden="1">#REF!</definedName>
    <definedName name="_____x24" hidden="1">#REF!</definedName>
    <definedName name="_____x25" hidden="1">#REF!</definedName>
    <definedName name="_____x28" hidden="1">#REF!</definedName>
    <definedName name="_____x29" hidden="1">#REF!</definedName>
    <definedName name="_____x32" hidden="1">#REF!</definedName>
    <definedName name="_____x4" hidden="1">#REF!</definedName>
    <definedName name="_____x5" hidden="1">#REF!</definedName>
    <definedName name="_____x6" hidden="1">#REF!</definedName>
    <definedName name="_____x7" hidden="1">#REF!</definedName>
    <definedName name="_____x8" hidden="1">#REF!</definedName>
    <definedName name="_____x9" hidden="1">#REF!</definedName>
    <definedName name="____INV12">#REF!</definedName>
    <definedName name="____INV13">#REF!</definedName>
    <definedName name="____inv2">'[1]CONSOL DRE GERAL'!$B$2:$L$99</definedName>
    <definedName name="____la29" hidden="1">#REF!</definedName>
    <definedName name="____la3" hidden="1">#REF!</definedName>
    <definedName name="____la31" hidden="1">#REF!</definedName>
    <definedName name="____la32" hidden="1">#REF!</definedName>
    <definedName name="____la4" hidden="1">#REF!</definedName>
    <definedName name="____la5" hidden="1">#REF!</definedName>
    <definedName name="____la6" hidden="1">#REF!</definedName>
    <definedName name="____la7" hidden="1">#REF!</definedName>
    <definedName name="____la8" hidden="1">#REF!</definedName>
    <definedName name="____la9" hidden="1">#REF!</definedName>
    <definedName name="____lb1" hidden="1">#REF!</definedName>
    <definedName name="____lb10" hidden="1">#REF!</definedName>
    <definedName name="____lb11" hidden="1">#REF!</definedName>
    <definedName name="____lb12" hidden="1">#REF!</definedName>
    <definedName name="____lb13" hidden="1">#REF!</definedName>
    <definedName name="____lb14" hidden="1">#REF!</definedName>
    <definedName name="____lb15" hidden="1">#REF!</definedName>
    <definedName name="____lb16" hidden="1">#REF!</definedName>
    <definedName name="____lb17" hidden="1">#REF!</definedName>
    <definedName name="____lb18" hidden="1">#REF!</definedName>
    <definedName name="____lb19" hidden="1">#REF!</definedName>
    <definedName name="____lb2" hidden="1">#REF!</definedName>
    <definedName name="____lb20" hidden="1">#REF!</definedName>
    <definedName name="____lb21" hidden="1">#REF!</definedName>
    <definedName name="____lb22" hidden="1">#REF!</definedName>
    <definedName name="____lb23" hidden="1">#REF!</definedName>
    <definedName name="____lb24" hidden="1">#REF!</definedName>
    <definedName name="____lb25" hidden="1">#REF!</definedName>
    <definedName name="____lb27" hidden="1">#REF!</definedName>
    <definedName name="____lb28" hidden="1">#REF!</definedName>
    <definedName name="____lb29" hidden="1">#REF!</definedName>
    <definedName name="____lb3" hidden="1">#REF!</definedName>
    <definedName name="____lb30" hidden="1">#REF!</definedName>
    <definedName name="____lb31" hidden="1">#REF!</definedName>
    <definedName name="____lb32" hidden="1">#REF!</definedName>
    <definedName name="____lb4" hidden="1">#REF!</definedName>
    <definedName name="____lb5" hidden="1">#REF!</definedName>
    <definedName name="____lb6" hidden="1">#REF!</definedName>
    <definedName name="____lb7" hidden="1">#REF!</definedName>
    <definedName name="____lb8" hidden="1">#REF!</definedName>
    <definedName name="____lb9" hidden="1">#REF!</definedName>
    <definedName name="____lbc1" hidden="1">#REF!</definedName>
    <definedName name="____lbc10" hidden="1">#REF!</definedName>
    <definedName name="____lbc11" hidden="1">#REF!</definedName>
    <definedName name="____lbc12" hidden="1">#REF!</definedName>
    <definedName name="____lbc13" hidden="1">#REF!</definedName>
    <definedName name="____lbc14" hidden="1">#REF!</definedName>
    <definedName name="____lbc15" hidden="1">#REF!</definedName>
    <definedName name="____lbc16" hidden="1">#REF!</definedName>
    <definedName name="____lbc17" hidden="1">#REF!</definedName>
    <definedName name="____lbc18" hidden="1">#REF!</definedName>
    <definedName name="____lbc19" hidden="1">#REF!</definedName>
    <definedName name="____lbc2" hidden="1">#REF!</definedName>
    <definedName name="____lbc20" hidden="1">#REF!</definedName>
    <definedName name="____lbc21" hidden="1">#REF!</definedName>
    <definedName name="____lbc22" hidden="1">#REF!</definedName>
    <definedName name="____lbc23" hidden="1">#REF!</definedName>
    <definedName name="____lbc24" hidden="1">#REF!</definedName>
    <definedName name="____lbc25" hidden="1">#REF!</definedName>
    <definedName name="____lbc26" hidden="1">#REF!</definedName>
    <definedName name="____lbc27" hidden="1">#REF!</definedName>
    <definedName name="____lbc28" hidden="1">#REF!</definedName>
    <definedName name="____lbc29" hidden="1">#REF!</definedName>
    <definedName name="____lbc3" hidden="1">#REF!</definedName>
    <definedName name="____lbc31" hidden="1">#REF!</definedName>
    <definedName name="____lbc32" hidden="1">#REF!</definedName>
    <definedName name="____lbc4" hidden="1">#REF!</definedName>
    <definedName name="____lbc5" hidden="1">#REF!</definedName>
    <definedName name="____lbc6" hidden="1">#REF!</definedName>
    <definedName name="____lbc7" hidden="1">#REF!</definedName>
    <definedName name="____lbc8" hidden="1">#REF!</definedName>
    <definedName name="____lbc9" hidden="1">#REF!</definedName>
    <definedName name="____ld26" hidden="1">#REF!</definedName>
    <definedName name="____ld31" hidden="1">#REF!</definedName>
    <definedName name="____le31" hidden="1">#REF!</definedName>
    <definedName name="____lf31" hidden="1">#REF!</definedName>
    <definedName name="____x10" hidden="1">#REF!</definedName>
    <definedName name="____x11" hidden="1">#REF!</definedName>
    <definedName name="____x12" hidden="1">#REF!</definedName>
    <definedName name="____x13" hidden="1">#REF!</definedName>
    <definedName name="____x14" hidden="1">#REF!</definedName>
    <definedName name="____x15" hidden="1">#REF!</definedName>
    <definedName name="____x16" hidden="1">#REF!</definedName>
    <definedName name="____x17" hidden="1">#REF!</definedName>
    <definedName name="____x18" hidden="1">#REF!</definedName>
    <definedName name="____x19" hidden="1">#REF!</definedName>
    <definedName name="____x20" hidden="1">#REF!</definedName>
    <definedName name="____x21" hidden="1">#REF!</definedName>
    <definedName name="____x22" hidden="1">#REF!</definedName>
    <definedName name="____x23" hidden="1">#REF!</definedName>
    <definedName name="____x24" hidden="1">#REF!</definedName>
    <definedName name="____x25" hidden="1">#REF!</definedName>
    <definedName name="____x28" hidden="1">#REF!</definedName>
    <definedName name="____x29" hidden="1">#REF!</definedName>
    <definedName name="____x32" hidden="1">#REF!</definedName>
    <definedName name="____x4" hidden="1">#REF!</definedName>
    <definedName name="____x5" hidden="1">#REF!</definedName>
    <definedName name="____x6" hidden="1">#REF!</definedName>
    <definedName name="____x7" hidden="1">#REF!</definedName>
    <definedName name="____x8" hidden="1">#REF!</definedName>
    <definedName name="____x9" hidden="1">#REF!</definedName>
    <definedName name="___INV12">#REF!</definedName>
    <definedName name="___INV13">#REF!</definedName>
    <definedName name="___inv2">'[1]CONSOL DRE GERAL'!$B$2:$L$99</definedName>
    <definedName name="___la29" hidden="1">#REF!</definedName>
    <definedName name="___la3" hidden="1">#REF!</definedName>
    <definedName name="___la31" hidden="1">#REF!</definedName>
    <definedName name="___la32" hidden="1">#REF!</definedName>
    <definedName name="___la4" hidden="1">#REF!</definedName>
    <definedName name="___la5" hidden="1">#REF!</definedName>
    <definedName name="___la6" hidden="1">#REF!</definedName>
    <definedName name="___la7" hidden="1">#REF!</definedName>
    <definedName name="___la8" hidden="1">#REF!</definedName>
    <definedName name="___la9" hidden="1">#REF!</definedName>
    <definedName name="___lb1" hidden="1">#REF!</definedName>
    <definedName name="___lb10" hidden="1">#REF!</definedName>
    <definedName name="___lb11" hidden="1">#REF!</definedName>
    <definedName name="___lb12" hidden="1">#REF!</definedName>
    <definedName name="___lb13" hidden="1">#REF!</definedName>
    <definedName name="___lb14" hidden="1">#REF!</definedName>
    <definedName name="___lb15" hidden="1">#REF!</definedName>
    <definedName name="___lb16" hidden="1">#REF!</definedName>
    <definedName name="___lb17" hidden="1">#REF!</definedName>
    <definedName name="___lb18" hidden="1">#REF!</definedName>
    <definedName name="___lb19" hidden="1">#REF!</definedName>
    <definedName name="___lb2" hidden="1">#REF!</definedName>
    <definedName name="___lb20" hidden="1">#REF!</definedName>
    <definedName name="___lb21" hidden="1">#REF!</definedName>
    <definedName name="___lb22" hidden="1">#REF!</definedName>
    <definedName name="___lb23" hidden="1">#REF!</definedName>
    <definedName name="___lb24" hidden="1">#REF!</definedName>
    <definedName name="___lb25" hidden="1">#REF!</definedName>
    <definedName name="___lb27" hidden="1">#REF!</definedName>
    <definedName name="___lb28" hidden="1">#REF!</definedName>
    <definedName name="___lb29" hidden="1">#REF!</definedName>
    <definedName name="___lb3" hidden="1">#REF!</definedName>
    <definedName name="___lb30" hidden="1">#REF!</definedName>
    <definedName name="___lb31" hidden="1">#REF!</definedName>
    <definedName name="___lb32" hidden="1">#REF!</definedName>
    <definedName name="___lb4" hidden="1">#REF!</definedName>
    <definedName name="___lb5" hidden="1">#REF!</definedName>
    <definedName name="___lb6" hidden="1">#REF!</definedName>
    <definedName name="___lb7" hidden="1">#REF!</definedName>
    <definedName name="___lb8" hidden="1">#REF!</definedName>
    <definedName name="___lb9" hidden="1">#REF!</definedName>
    <definedName name="___lbc1" hidden="1">#REF!</definedName>
    <definedName name="___lbc10" hidden="1">#REF!</definedName>
    <definedName name="___lbc11" hidden="1">#REF!</definedName>
    <definedName name="___lbc12" hidden="1">#REF!</definedName>
    <definedName name="___lbc13" hidden="1">#REF!</definedName>
    <definedName name="___lbc14" hidden="1">#REF!</definedName>
    <definedName name="___lbc15" hidden="1">#REF!</definedName>
    <definedName name="___lbc16" hidden="1">#REF!</definedName>
    <definedName name="___lbc17" hidden="1">#REF!</definedName>
    <definedName name="___lbc18" hidden="1">#REF!</definedName>
    <definedName name="___lbc19" hidden="1">#REF!</definedName>
    <definedName name="___lbc2" hidden="1">#REF!</definedName>
    <definedName name="___lbc20" hidden="1">#REF!</definedName>
    <definedName name="___lbc21" hidden="1">#REF!</definedName>
    <definedName name="___lbc22" hidden="1">#REF!</definedName>
    <definedName name="___lbc23" hidden="1">#REF!</definedName>
    <definedName name="___lbc24" hidden="1">#REF!</definedName>
    <definedName name="___lbc25" hidden="1">#REF!</definedName>
    <definedName name="___lbc26" hidden="1">#REF!</definedName>
    <definedName name="___lbc27" hidden="1">#REF!</definedName>
    <definedName name="___lbc28" hidden="1">#REF!</definedName>
    <definedName name="___lbc29" hidden="1">#REF!</definedName>
    <definedName name="___lbc3" hidden="1">#REF!</definedName>
    <definedName name="___lbc31" hidden="1">#REF!</definedName>
    <definedName name="___lbc32" hidden="1">#REF!</definedName>
    <definedName name="___lbc4" hidden="1">#REF!</definedName>
    <definedName name="___lbc5" hidden="1">#REF!</definedName>
    <definedName name="___lbc6" hidden="1">#REF!</definedName>
    <definedName name="___lbc7" hidden="1">#REF!</definedName>
    <definedName name="___lbc8" hidden="1">#REF!</definedName>
    <definedName name="___lbc9" hidden="1">#REF!</definedName>
    <definedName name="___ld26" hidden="1">#REF!</definedName>
    <definedName name="___ld31" hidden="1">#REF!</definedName>
    <definedName name="___le31" hidden="1">#REF!</definedName>
    <definedName name="___lf31" hidden="1">#REF!</definedName>
    <definedName name="___x10" hidden="1">#REF!</definedName>
    <definedName name="___x11" hidden="1">#REF!</definedName>
    <definedName name="___x12" hidden="1">#REF!</definedName>
    <definedName name="___x13" hidden="1">#REF!</definedName>
    <definedName name="___x14" hidden="1">#REF!</definedName>
    <definedName name="___x15" hidden="1">#REF!</definedName>
    <definedName name="___x16" hidden="1">#REF!</definedName>
    <definedName name="___x17" hidden="1">#REF!</definedName>
    <definedName name="___x18" hidden="1">#REF!</definedName>
    <definedName name="___x19" hidden="1">#REF!</definedName>
    <definedName name="___x20" hidden="1">#REF!</definedName>
    <definedName name="___x21" hidden="1">#REF!</definedName>
    <definedName name="___x22" hidden="1">#REF!</definedName>
    <definedName name="___x23" hidden="1">#REF!</definedName>
    <definedName name="___x24" hidden="1">#REF!</definedName>
    <definedName name="___x25" hidden="1">#REF!</definedName>
    <definedName name="___x28" hidden="1">#REF!</definedName>
    <definedName name="___x29" hidden="1">#REF!</definedName>
    <definedName name="___x32" hidden="1">#REF!</definedName>
    <definedName name="___x4" hidden="1">#REF!</definedName>
    <definedName name="___x5" hidden="1">#REF!</definedName>
    <definedName name="___x6" hidden="1">#REF!</definedName>
    <definedName name="___x7" hidden="1">#REF!</definedName>
    <definedName name="___x8" hidden="1">#REF!</definedName>
    <definedName name="___x9" hidden="1">#REF!</definedName>
    <definedName name="__123Graph_A" hidden="1">'[2]Summary 2004$'!#REF!</definedName>
    <definedName name="__123Graph_ABENZENE" hidden="1">'[3]Summary 2002$'!$C$45:$X$45</definedName>
    <definedName name="__123Graph_ABUTADIENE" hidden="1">'[3]Summary 2002$'!$C$35:$X$35</definedName>
    <definedName name="__123Graph_ACAPRO" hidden="1">'[4]Summary 2004$'!#REF!</definedName>
    <definedName name="__123Graph_AETHYLENE" hidden="1">'[3]Summary 2002$'!$C$15:$X$15</definedName>
    <definedName name="__123Graph_AEVAC" hidden="1">'[4]Summary 2004$'!#REF!</definedName>
    <definedName name="__123Graph_AHDPE" hidden="1">'[3]Summary 2002$'!$C$67:$X$67</definedName>
    <definedName name="__123Graph_ALDPE" hidden="1">'[3]Summary 2002$'!$C$51:$X$51</definedName>
    <definedName name="__123Graph_ALLDPE" hidden="1">'[3]Summary 2002$'!$C$59:$X$59</definedName>
    <definedName name="__123Graph_AMTBE" hidden="1">'[4]Summary 2004$'!#REF!</definedName>
    <definedName name="__123Graph_ANAPHTHA" hidden="1">'[3]Summary 2002$'!$C$12:$X$12</definedName>
    <definedName name="__123Graph_APET" hidden="1">'[4]Summary 2004$'!#REF!</definedName>
    <definedName name="__123Graph_APP" hidden="1">'[3]Summary 2002$'!$C$75:$X$75</definedName>
    <definedName name="__123Graph_APROPYLENE" hidden="1">'[3]Summary 2002$'!$C$25:$X$25</definedName>
    <definedName name="__123Graph_APVC" hidden="1">'[3]Summary 2002$'!#REF!</definedName>
    <definedName name="__123Graph_APX" hidden="1">'[3]Summary 2002$'!$C$83:$X$83</definedName>
    <definedName name="__123Graph_ASIDECO" hidden="1">#REF!</definedName>
    <definedName name="__123Graph_ATOL" hidden="1">'[3]Summary 2002$'!$C$99:$X$99</definedName>
    <definedName name="__123Graph_B" hidden="1">'[4]Summary 2004$'!#REF!</definedName>
    <definedName name="__123Graph_BBENZENE" hidden="1">'[3]Summary 2002$'!$C$46:$X$46</definedName>
    <definedName name="__123Graph_BBUTADIENE" hidden="1">'[3]Summary 2002$'!$C$36:$X$36</definedName>
    <definedName name="__123Graph_BCAPRO" hidden="1">'[4]Summary 2004$'!#REF!</definedName>
    <definedName name="__123Graph_BETHYLENE" hidden="1">'[3]Summary 2002$'!$C$16:$X$16</definedName>
    <definedName name="__123Graph_BHDPE" hidden="1">'[3]Summary 2002$'!$C$69:$X$69</definedName>
    <definedName name="__123Graph_BLDPE" hidden="1">'[3]Summary 2002$'!$C$53:$X$53</definedName>
    <definedName name="__123Graph_BLLDPE" hidden="1">'[3]Summary 2002$'!$C$61:$X$61</definedName>
    <definedName name="__123Graph_BMTBE" hidden="1">'[4]Summary 2004$'!#REF!</definedName>
    <definedName name="__123Graph_BNAPHTHA" hidden="1">'[3]Summary 2002$'!#REF!</definedName>
    <definedName name="__123Graph_BPET" hidden="1">'[4]Summary 2004$'!#REF!</definedName>
    <definedName name="__123Graph_BPP" hidden="1">'[3]Summary 2002$'!$C$77:$X$77</definedName>
    <definedName name="__123Graph_BPROPYLENE" hidden="1">'[3]Summary 2002$'!$C$26:$X$26</definedName>
    <definedName name="__123Graph_BPVC" hidden="1">'[3]Summary 2002$'!#REF!</definedName>
    <definedName name="__123Graph_BPX" hidden="1">'[3]Summary 2002$'!#REF!</definedName>
    <definedName name="__123Graph_BSIDECO" hidden="1">#REF!</definedName>
    <definedName name="__123Graph_BTOL" hidden="1">'[3]Summary 2002$'!$C$100:$X$100</definedName>
    <definedName name="__123Graph_C" hidden="1">'[4]Summary 2004$'!#REF!</definedName>
    <definedName name="__123Graph_CBENZENE" hidden="1">'[3]Summary 2002$'!$C$47:$X$47</definedName>
    <definedName name="__123Graph_CBUTADIENE" hidden="1">'[3]Summary 2002$'!$C$37:$X$37</definedName>
    <definedName name="__123Graph_CCAPRO" hidden="1">'[4]Summary 2004$'!#REF!</definedName>
    <definedName name="__123Graph_CETHYLENE" hidden="1">'[3]Summary 2002$'!$C$17:$X$17</definedName>
    <definedName name="__123Graph_CEVAC" hidden="1">'[4]Summary 2004$'!#REF!</definedName>
    <definedName name="__123Graph_CHDPE" hidden="1">'[3]Summary 2002$'!$C$68:$X$68</definedName>
    <definedName name="__123Graph_CLDPE" hidden="1">'[3]Summary 2002$'!$C$52:$X$52</definedName>
    <definedName name="__123Graph_CLLDPE" hidden="1">'[3]Summary 2002$'!$C$60:$X$60</definedName>
    <definedName name="__123Graph_CMTBE" hidden="1">'[4]Summary 2004$'!#REF!</definedName>
    <definedName name="__123Graph_CNAPHTHA" hidden="1">'[3]Summary 2002$'!#REF!</definedName>
    <definedName name="__123Graph_CPET" hidden="1">'[4]Summary 2004$'!#REF!</definedName>
    <definedName name="__123Graph_CPP" hidden="1">'[3]Summary 2002$'!$C$76:$X$76</definedName>
    <definedName name="__123Graph_CPROPYLENE" hidden="1">'[3]Summary 2002$'!$C$27:$X$27</definedName>
    <definedName name="__123Graph_CPVC" hidden="1">'[3]Summary 2002$'!#REF!</definedName>
    <definedName name="__123Graph_CPX" hidden="1">'[3]Summary 2002$'!$C$84:$X$84</definedName>
    <definedName name="__123Graph_CSIDECO" hidden="1">#REF!</definedName>
    <definedName name="__123Graph_CTOL" hidden="1">'[3]Summary 2002$'!$C$102:$X$102</definedName>
    <definedName name="__123Graph_D" hidden="1">'[4]Summary 2004$'!#REF!</definedName>
    <definedName name="__123Graph_DBENZENE" hidden="1">'[3]Summary 2002$'!#REF!</definedName>
    <definedName name="__123Graph_DBUTADIENE" hidden="1">'[3]Summary 2002$'!$C$39:$X$39</definedName>
    <definedName name="__123Graph_DCAPRO" hidden="1">'[4]Summary 2004$'!#REF!</definedName>
    <definedName name="__123Graph_DETHYLENE" hidden="1">'[3]Summary 2002$'!$C$19:$X$19</definedName>
    <definedName name="__123Graph_DEVAC" hidden="1">'[4]Summary 2004$'!#REF!</definedName>
    <definedName name="__123Graph_DHDPE" hidden="1">'[3]Summary 2002$'!$C$70:$X$70</definedName>
    <definedName name="__123Graph_DLDPE" hidden="1">'[3]Summary 2002$'!$C$54:$X$54</definedName>
    <definedName name="__123Graph_DLLDPE" hidden="1">'[3]Summary 2002$'!$C$62:$X$62</definedName>
    <definedName name="__123Graph_DMTBE" hidden="1">'[4]Summary 2004$'!#REF!</definedName>
    <definedName name="__123Graph_DNAPHTHA" hidden="1">'[3]Summary 2002$'!#REF!</definedName>
    <definedName name="__123Graph_DPET" hidden="1">'[4]Summary 2004$'!#REF!</definedName>
    <definedName name="__123Graph_DPP" hidden="1">'[3]Summary 2002$'!$C$78:$X$78</definedName>
    <definedName name="__123Graph_DPROPYLENE" hidden="1">'[3]Summary 2002$'!$C$29:$X$29</definedName>
    <definedName name="__123Graph_DPVC" hidden="1">'[3]Summary 2002$'!#REF!</definedName>
    <definedName name="__123Graph_DPX" hidden="1">'[3]Summary 2002$'!$C$86:$X$86</definedName>
    <definedName name="__123Graph_DTOL" hidden="1">'[3]Summary 2002$'!#REF!</definedName>
    <definedName name="__123Graph_E" hidden="1">'[4]Summary 2004$'!#REF!</definedName>
    <definedName name="__123Graph_EBENZENE" hidden="1">'[3]Summary 2002$'!#REF!</definedName>
    <definedName name="__123Graph_EBUTADIENE" hidden="1">'[3]Summary 2002$'!$C$40:$X$40</definedName>
    <definedName name="__123Graph_ECAPRO" hidden="1">'[4]Summary 2004$'!#REF!</definedName>
    <definedName name="__123Graph_EETHYLENE" hidden="1">'[3]Summary 2002$'!$C$20:$X$20</definedName>
    <definedName name="__123Graph_EHDPE" hidden="1">'[3]Summary 2002$'!$C$72:$X$72</definedName>
    <definedName name="__123Graph_ELDPE" hidden="1">'[3]Summary 2002$'!$C$56:$X$56</definedName>
    <definedName name="__123Graph_ELLDPE" hidden="1">'[3]Summary 2002$'!$C$64:$X$64</definedName>
    <definedName name="__123Graph_EMTBE" hidden="1">'[4]Summary 2004$'!#REF!</definedName>
    <definedName name="__123Graph_ENAPHTHA" hidden="1">'[3]Summary 2002$'!#REF!</definedName>
    <definedName name="__123Graph_EPET" hidden="1">'[4]Summary 2004$'!#REF!</definedName>
    <definedName name="__123Graph_EPP" hidden="1">'[3]Summary 2002$'!$C$80:$X$80</definedName>
    <definedName name="__123Graph_EPROPYLENE" hidden="1">'[3]Summary 2002$'!$C$30:$X$30</definedName>
    <definedName name="__123Graph_EPVC" hidden="1">'[3]Summary 2002$'!#REF!</definedName>
    <definedName name="__123Graph_EPX" hidden="1">'[3]Summary 2002$'!#REF!</definedName>
    <definedName name="__123Graph_ETOL" hidden="1">'[3]Summary 2002$'!#REF!</definedName>
    <definedName name="__123Graph_F" hidden="1">'[4]Summary 2004$'!#REF!</definedName>
    <definedName name="__123Graph_FBENZENE" hidden="1">'[3]Summary 2002$'!#REF!</definedName>
    <definedName name="__123Graph_FBUTADIENE" hidden="1">'[3]Summary 2002$'!$C$41:$X$41</definedName>
    <definedName name="__123Graph_FCAPRO" hidden="1">'[4]Summary 2004$'!#REF!</definedName>
    <definedName name="__123Graph_FETHYLENE" hidden="1">'[3]Summary 2002$'!$C$21:$X$21</definedName>
    <definedName name="__123Graph_FEVAC" hidden="1">'[4]Summary 2004$'!#REF!</definedName>
    <definedName name="__123Graph_FHDPE" hidden="1">'[3]Summary 2002$'!$C$71:$X$71</definedName>
    <definedName name="__123Graph_FLDPE" hidden="1">'[3]Summary 2002$'!$C$55:$X$55</definedName>
    <definedName name="__123Graph_FLLDPE" hidden="1">'[3]Summary 2002$'!$C$63:$X$63</definedName>
    <definedName name="__123Graph_FMTBE" hidden="1">'[4]Summary 2004$'!#REF!</definedName>
    <definedName name="__123Graph_FNAPHTHA" hidden="1">'[3]Summary 2002$'!#REF!</definedName>
    <definedName name="__123Graph_FPET" hidden="1">'[4]Summary 2004$'!#REF!</definedName>
    <definedName name="__123Graph_FPP" hidden="1">'[3]Summary 2002$'!$C$79:$X$79</definedName>
    <definedName name="__123Graph_FPROPYLENE" hidden="1">'[3]Summary 2002$'!$C$31:$X$31</definedName>
    <definedName name="__123Graph_FPVC" hidden="1">'[3]Summary 2002$'!#REF!</definedName>
    <definedName name="__123Graph_FPX" hidden="1">'[3]Summary 2002$'!$C$87:$X$87</definedName>
    <definedName name="__123Graph_FTOL" hidden="1">'[3]Summary 2002$'!#REF!</definedName>
    <definedName name="__123Graph_X" hidden="1">'[4]Summary 2004$'!#REF!</definedName>
    <definedName name="__123Graph_XBENZENE" hidden="1">'[3]Summary 2002$'!$C$44:$X$44</definedName>
    <definedName name="__123Graph_XBUTADIENE" hidden="1">'[3]Summary 2002$'!$C$34:$X$34</definedName>
    <definedName name="__123Graph_XCAPRO" hidden="1">'[4]Summary 2004$'!#REF!</definedName>
    <definedName name="__123Graph_XETHYLENE" hidden="1">'[3]Summary 2002$'!$C$14:$X$14</definedName>
    <definedName name="__123Graph_XEVAC" hidden="1">'[4]Summary 2004$'!#REF!</definedName>
    <definedName name="__123Graph_XHDPE" hidden="1">'[3]Summary 2002$'!$C$66:$X$66</definedName>
    <definedName name="__123Graph_XLDPE" hidden="1">'[3]Summary 2002$'!$C$50:$X$50</definedName>
    <definedName name="__123Graph_XLLDPE" hidden="1">'[3]Summary 2002$'!$C$58:$X$58</definedName>
    <definedName name="__123Graph_XMTBE" hidden="1">'[4]Summary 2004$'!#REF!</definedName>
    <definedName name="__123Graph_XNAPHTHA" hidden="1">'[3]Summary 2002$'!#REF!</definedName>
    <definedName name="__123Graph_XPET" hidden="1">'[4]Summary 2004$'!#REF!</definedName>
    <definedName name="__123Graph_XPP" hidden="1">'[3]Summary 2002$'!$C$74:$X$74</definedName>
    <definedName name="__123Graph_XPROPYLENE" hidden="1">'[3]Summary 2002$'!$C$24:$X$24</definedName>
    <definedName name="__123Graph_XPVC" hidden="1">'[3]Summary 2002$'!#REF!</definedName>
    <definedName name="__123Graph_XPX" hidden="1">'[3]Summary 2002$'!$C$82:$X$82</definedName>
    <definedName name="__123Graph_XSIDECO" hidden="1">#REF!</definedName>
    <definedName name="__123Graph_XTOL" hidden="1">'[4]Summary 2004$'!#REF!</definedName>
    <definedName name="__3__123Graph_XCHART_1" hidden="1">[5]OP079907!$BK$32:$BK$141</definedName>
    <definedName name="__4RiskStatFunctionsUpdateFr_q">1</definedName>
    <definedName name="__INV12">#REF!</definedName>
    <definedName name="__INV13">#REF!</definedName>
    <definedName name="__inv2">'[1]CONSOL DRE GERAL'!$B$2:$L$99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res9600">#REF!</definedName>
    <definedName name="__reS9699">#REF!</definedName>
    <definedName name="__Res99">#REF!</definedName>
    <definedName name="__TitleTemp">#NAME?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0.CURVA_OBRA">#REF!</definedName>
    <definedName name="_00.VAR._GASTO">#REF!</definedName>
    <definedName name="_000.CURVA_FINA">#REF!</definedName>
    <definedName name="_1_">#REF!</definedName>
    <definedName name="_1__123Graph_ACHART_1" hidden="1">[5]OP079907!#REF!</definedName>
    <definedName name="_1_A">#REF!</definedName>
    <definedName name="_10_">#REF!</definedName>
    <definedName name="_10_A">#REF!</definedName>
    <definedName name="_101001">"sfev"</definedName>
    <definedName name="_11.SERV.TECNIC">#REF!</definedName>
    <definedName name="_11_">#REF!</definedName>
    <definedName name="_11_A">#REF!</definedName>
    <definedName name="_12.GAST_GERAIS">#REF!</definedName>
    <definedName name="_12_">#REF!</definedName>
    <definedName name="_12_A">#REF!</definedName>
    <definedName name="_13.P._PERMAN.">#REF!</definedName>
    <definedName name="_13_">#REF!</definedName>
    <definedName name="_13_A">#REF!</definedName>
    <definedName name="_14_">#REF!</definedName>
    <definedName name="_14_A">#REF!</definedName>
    <definedName name="_15.IMPL._CANT">#REF!</definedName>
    <definedName name="_15_">#REF!</definedName>
    <definedName name="_15_A">#REF!</definedName>
    <definedName name="_16.EQUIPAM.">#REF!</definedName>
    <definedName name="_16_">#REF!</definedName>
    <definedName name="_16_A">#REF!</definedName>
    <definedName name="_17.OPER._CANT.">#REF!</definedName>
    <definedName name="_17_">#REF!</definedName>
    <definedName name="_17_A">#REF!</definedName>
    <definedName name="_18_">#REF!</definedName>
    <definedName name="_18_A">#REF!</definedName>
    <definedName name="_19.TRANC_LIMP.">#REF!</definedName>
    <definedName name="_19_">#REF!</definedName>
    <definedName name="_19_A">#REF!</definedName>
    <definedName name="_2_">#REF!</definedName>
    <definedName name="_2__123Graph_ACHART_1" hidden="1">[5]OP079907!#REF!</definedName>
    <definedName name="_2__123Graph_BCHART_1" hidden="1">[5]OP079907!#REF!</definedName>
    <definedName name="_2_A">#REF!</definedName>
    <definedName name="_20_">#REF!</definedName>
    <definedName name="_20_A">#REF!</definedName>
    <definedName name="_21_">#REF!</definedName>
    <definedName name="_21_A">#REF!</definedName>
    <definedName name="_23_">#REF!</definedName>
    <definedName name="_23_A">#REF!</definedName>
    <definedName name="_25.PREP.TERREN">#REF!</definedName>
    <definedName name="_25_">#REF!</definedName>
    <definedName name="_25_A">#REF!</definedName>
    <definedName name="_26_">#REF!</definedName>
    <definedName name="_26_A">#REF!</definedName>
    <definedName name="_27.FUND._ESCOR">#REF!</definedName>
    <definedName name="_27_">#REF!</definedName>
    <definedName name="_27_A">#REF!</definedName>
    <definedName name="_28_">#REF!</definedName>
    <definedName name="_28_A">#REF!</definedName>
    <definedName name="_29_">#REF!</definedName>
    <definedName name="_29_A">#REF!</definedName>
    <definedName name="_3_">#REF!</definedName>
    <definedName name="_3__123Graph_ACHART_1" hidden="1">[5]OP079907!#REF!</definedName>
    <definedName name="_3__123Graph_XCHART_1" hidden="1">[5]OP079907!$BK$32:$BK$141</definedName>
    <definedName name="_3_A">#REF!</definedName>
    <definedName name="_30_">#REF!</definedName>
    <definedName name="_30_A">#REF!</definedName>
    <definedName name="_31_">#REF!</definedName>
    <definedName name="_31_32_33.C_A">#REF!</definedName>
    <definedName name="_31_A">#REF!</definedName>
    <definedName name="_32_">#REF!</definedName>
    <definedName name="_32_A">#REF!</definedName>
    <definedName name="_4_">#REF!</definedName>
    <definedName name="_4__123Graph_BCHART_1" hidden="1">[5]OP079907!#REF!</definedName>
    <definedName name="_4_A">#REF!</definedName>
    <definedName name="_41.ALVENARIA">#REF!</definedName>
    <definedName name="_4134_">#REF!</definedName>
    <definedName name="_4134_A">#REF!</definedName>
    <definedName name="_4135_">#REF!</definedName>
    <definedName name="_4135_A">#REF!</definedName>
    <definedName name="_4136_">#REF!</definedName>
    <definedName name="_4136_A">#REF!</definedName>
    <definedName name="_4138_">#REF!</definedName>
    <definedName name="_4138_A">#REF!</definedName>
    <definedName name="_4139_">#REF!</definedName>
    <definedName name="_4139_A">#REF!</definedName>
    <definedName name="_4140_">#REF!</definedName>
    <definedName name="_4140_A">#REF!</definedName>
    <definedName name="_4141_">#REF!</definedName>
    <definedName name="_4141_A">#REF!</definedName>
    <definedName name="_4142_">#REF!</definedName>
    <definedName name="_4142_A">#REF!</definedName>
    <definedName name="_4143_">#REF!</definedName>
    <definedName name="_4143_A">#REF!</definedName>
    <definedName name="_4144_">#REF!</definedName>
    <definedName name="_4144_A">#REF!</definedName>
    <definedName name="_4145_">#REF!</definedName>
    <definedName name="_4145_A">#REF!</definedName>
    <definedName name="_4146_">#REF!</definedName>
    <definedName name="_4146_A">#REF!</definedName>
    <definedName name="_4147_">#REF!</definedName>
    <definedName name="_4147_A">#REF!</definedName>
    <definedName name="_4148_">#REF!</definedName>
    <definedName name="_4148_A">#REF!</definedName>
    <definedName name="_4149_">#REF!</definedName>
    <definedName name="_4149_A">#REF!</definedName>
    <definedName name="_4150_">#REF!</definedName>
    <definedName name="_4150_A">#REF!</definedName>
    <definedName name="_4151_">#REF!</definedName>
    <definedName name="_4151_A">#REF!</definedName>
    <definedName name="_4152_">#REF!</definedName>
    <definedName name="_4152_A">#REF!</definedName>
    <definedName name="_4197_">#REF!</definedName>
    <definedName name="_4197_A">#REF!</definedName>
    <definedName name="_4201_">#REF!</definedName>
    <definedName name="_4201_A">#REF!</definedName>
    <definedName name="_4202_">#REF!</definedName>
    <definedName name="_4202_A">#REF!</definedName>
    <definedName name="_4245_">#REF!</definedName>
    <definedName name="_4245_A">#REF!</definedName>
    <definedName name="_4301_">#REF!</definedName>
    <definedName name="_4301_A">#REF!</definedName>
    <definedName name="_4302_">#REF!</definedName>
    <definedName name="_4302_A">#REF!</definedName>
    <definedName name="_4303_">#REF!</definedName>
    <definedName name="_4303_A">#REF!</definedName>
    <definedName name="_4305_">#REF!</definedName>
    <definedName name="_4305_A">#REF!</definedName>
    <definedName name="_4306_">#REF!</definedName>
    <definedName name="_4306_A">#REF!</definedName>
    <definedName name="_4307_">#REF!</definedName>
    <definedName name="_4307_A">#REF!</definedName>
    <definedName name="_4308_">#REF!</definedName>
    <definedName name="_4308_A">#REF!</definedName>
    <definedName name="_4309_">#REF!</definedName>
    <definedName name="_4309_A">#REF!</definedName>
    <definedName name="_4310_">#REF!</definedName>
    <definedName name="_4310_A">#REF!</definedName>
    <definedName name="_4312_">#REF!</definedName>
    <definedName name="_4312_A">#REF!</definedName>
    <definedName name="_4313_">#REF!</definedName>
    <definedName name="_4313_A">#REF!</definedName>
    <definedName name="_4314_">#REF!</definedName>
    <definedName name="_4314_A">#REF!</definedName>
    <definedName name="_4315_">#REF!</definedName>
    <definedName name="_4315_A">#REF!</definedName>
    <definedName name="_4319_">#REF!</definedName>
    <definedName name="_4319_A">#REF!</definedName>
    <definedName name="_4320_">#REF!</definedName>
    <definedName name="_4320_A">#REF!</definedName>
    <definedName name="_4321_">#REF!</definedName>
    <definedName name="_4321_A">#REF!</definedName>
    <definedName name="_4322_">#REF!</definedName>
    <definedName name="_4322_A">#REF!</definedName>
    <definedName name="_4323_">#REF!</definedName>
    <definedName name="_4323_A">#REF!</definedName>
    <definedName name="_4324_">#REF!</definedName>
    <definedName name="_4324_A">#REF!</definedName>
    <definedName name="_4325_">#REF!</definedName>
    <definedName name="_4325_A">#REF!</definedName>
    <definedName name="_4326_">#REF!</definedName>
    <definedName name="_4326_A">#REF!</definedName>
    <definedName name="_4327_">#REF!</definedName>
    <definedName name="_4327_A">#REF!</definedName>
    <definedName name="_4328_">#REF!</definedName>
    <definedName name="_4328_A">#REF!</definedName>
    <definedName name="_4329_">#REF!</definedName>
    <definedName name="_4329_A">#REF!</definedName>
    <definedName name="_4330_">#REF!</definedName>
    <definedName name="_4330_A">#REF!</definedName>
    <definedName name="_4332_">#REF!</definedName>
    <definedName name="_4332_A">#REF!</definedName>
    <definedName name="_4334_">#REF!</definedName>
    <definedName name="_4334_A">#REF!</definedName>
    <definedName name="_4336_">#REF!</definedName>
    <definedName name="_4336_A">#REF!</definedName>
    <definedName name="_4337_">#REF!</definedName>
    <definedName name="_4337_A">#REF!</definedName>
    <definedName name="_4339_">#REF!</definedName>
    <definedName name="_4339_A">#REF!</definedName>
    <definedName name="_4340_">#REF!</definedName>
    <definedName name="_4340_A">#REF!</definedName>
    <definedName name="_4344_">#REF!</definedName>
    <definedName name="_4344_A">#REF!</definedName>
    <definedName name="_4346_">#REF!</definedName>
    <definedName name="_4346_A">#REF!</definedName>
    <definedName name="_4347_">#REF!</definedName>
    <definedName name="_4347_A">#REF!</definedName>
    <definedName name="_4349_">#REF!</definedName>
    <definedName name="_4349_A">#REF!</definedName>
    <definedName name="_4351_">#REF!</definedName>
    <definedName name="_4351_A">#REF!</definedName>
    <definedName name="_4352_">#REF!</definedName>
    <definedName name="_4352_A">#REF!</definedName>
    <definedName name="_4353_">#REF!</definedName>
    <definedName name="_4353_A">#REF!</definedName>
    <definedName name="_4354_">#REF!</definedName>
    <definedName name="_4354_A">#REF!</definedName>
    <definedName name="_4411_">#REF!</definedName>
    <definedName name="_4411_A">#REF!</definedName>
    <definedName name="_4412_">#REF!</definedName>
    <definedName name="_4412_A">#REF!</definedName>
    <definedName name="_4413_">#REF!</definedName>
    <definedName name="_4413_A">#REF!</definedName>
    <definedName name="_4416_">#REF!</definedName>
    <definedName name="_4416_A">#REF!</definedName>
    <definedName name="_4417_">#REF!</definedName>
    <definedName name="_4417_A">#REF!</definedName>
    <definedName name="_4418_">#REF!</definedName>
    <definedName name="_4418_A">#REF!</definedName>
    <definedName name="_4419_">#REF!</definedName>
    <definedName name="_4419_A">#REF!</definedName>
    <definedName name="_4427_">#REF!</definedName>
    <definedName name="_4427_A">#REF!</definedName>
    <definedName name="_4428_">#REF!</definedName>
    <definedName name="_4428_A">#REF!</definedName>
    <definedName name="_4429_">#REF!</definedName>
    <definedName name="_4429_A">#REF!</definedName>
    <definedName name="_4430_">#REF!</definedName>
    <definedName name="_4430_A">#REF!</definedName>
    <definedName name="_4431_">#REF!</definedName>
    <definedName name="_4431_A">#REF!</definedName>
    <definedName name="_4432_">#REF!</definedName>
    <definedName name="_4432_A">#REF!</definedName>
    <definedName name="_4433_">#REF!</definedName>
    <definedName name="_4433_A">#REF!</definedName>
    <definedName name="_4435_">#REF!</definedName>
    <definedName name="_4435_A">#REF!</definedName>
    <definedName name="_4437_">#REF!</definedName>
    <definedName name="_4437_A">#REF!</definedName>
    <definedName name="_4438_">#REF!</definedName>
    <definedName name="_4438_A">#REF!</definedName>
    <definedName name="_4439_">#REF!</definedName>
    <definedName name="_4439_A">#REF!</definedName>
    <definedName name="_4441_">#REF!</definedName>
    <definedName name="_4441_A">#REF!</definedName>
    <definedName name="_4442_">#REF!</definedName>
    <definedName name="_4442_A">#REF!</definedName>
    <definedName name="_4444_">#REF!</definedName>
    <definedName name="_4444_A">#REF!</definedName>
    <definedName name="_4445_">#REF!</definedName>
    <definedName name="_4445_A">#REF!</definedName>
    <definedName name="_4446_">#REF!</definedName>
    <definedName name="_4446_A">#REF!</definedName>
    <definedName name="_4447_">#REF!</definedName>
    <definedName name="_4447_A">#REF!</definedName>
    <definedName name="_4448_">#REF!</definedName>
    <definedName name="_4448_A">#REF!</definedName>
    <definedName name="_4449_">#REF!</definedName>
    <definedName name="_4449_A">#REF!</definedName>
    <definedName name="_4450_">#REF!</definedName>
    <definedName name="_4450_A">#REF!</definedName>
    <definedName name="_4451_">#REF!</definedName>
    <definedName name="_4451_A">#REF!</definedName>
    <definedName name="_4452_">#REF!</definedName>
    <definedName name="_4452_A">#REF!</definedName>
    <definedName name="_4454_">#REF!</definedName>
    <definedName name="_4454_A">#REF!</definedName>
    <definedName name="_4455_">#REF!</definedName>
    <definedName name="_4455_A">#REF!</definedName>
    <definedName name="_4456_">#REF!</definedName>
    <definedName name="_4456_A">#REF!</definedName>
    <definedName name="_4458_">#REF!</definedName>
    <definedName name="_4458_A">#REF!</definedName>
    <definedName name="_4460_">#REF!</definedName>
    <definedName name="_4460_A">#REF!</definedName>
    <definedName name="_4464_">#REF!</definedName>
    <definedName name="_4464_A">#REF!</definedName>
    <definedName name="_4465_">#REF!</definedName>
    <definedName name="_4465_A">#REF!</definedName>
    <definedName name="_4471_">#REF!</definedName>
    <definedName name="_4471_A">#REF!</definedName>
    <definedName name="_4472_">#REF!</definedName>
    <definedName name="_4472_A">#REF!</definedName>
    <definedName name="_4474_">#REF!</definedName>
    <definedName name="_4474_A">#REF!</definedName>
    <definedName name="_4475_">#REF!</definedName>
    <definedName name="_4475_A">#REF!</definedName>
    <definedName name="_4477_">#REF!</definedName>
    <definedName name="_4477_A">#REF!</definedName>
    <definedName name="_4481_">#REF!</definedName>
    <definedName name="_4481_A">#REF!</definedName>
    <definedName name="_4484_">#REF!</definedName>
    <definedName name="_4484_A">#REF!</definedName>
    <definedName name="_4485_">#REF!</definedName>
    <definedName name="_4485_A">#REF!</definedName>
    <definedName name="_4486_">#REF!</definedName>
    <definedName name="_4486_A">#REF!</definedName>
    <definedName name="_4487_">#REF!</definedName>
    <definedName name="_4487_A">#REF!</definedName>
    <definedName name="_4488_">#REF!</definedName>
    <definedName name="_4488_A">#REF!</definedName>
    <definedName name="_4491_">#REF!</definedName>
    <definedName name="_4491_A">#REF!</definedName>
    <definedName name="_4493_">#REF!</definedName>
    <definedName name="_4493_A">#REF!</definedName>
    <definedName name="_4494_">#REF!</definedName>
    <definedName name="_4494_A">#REF!</definedName>
    <definedName name="_4495_">#REF!</definedName>
    <definedName name="_4495_A">#REF!</definedName>
    <definedName name="_4496_">#REF!</definedName>
    <definedName name="_4496_A">#REF!</definedName>
    <definedName name="_4497_">#REF!</definedName>
    <definedName name="_4497_A">#REF!</definedName>
    <definedName name="_4499_">#REF!</definedName>
    <definedName name="_4499_A">#REF!</definedName>
    <definedName name="_4500_">#REF!</definedName>
    <definedName name="_4500_A">#REF!</definedName>
    <definedName name="_4501_">#REF!</definedName>
    <definedName name="_4501_A">#REF!</definedName>
    <definedName name="_4502_">#REF!</definedName>
    <definedName name="_4502_A">#REF!</definedName>
    <definedName name="_4507_">#REF!</definedName>
    <definedName name="_4507_A">#REF!</definedName>
    <definedName name="_4509_">#REF!</definedName>
    <definedName name="_4509_A">#REF!</definedName>
    <definedName name="_4511_">#REF!</definedName>
    <definedName name="_4511_A">#REF!</definedName>
    <definedName name="_4513_">#REF!</definedName>
    <definedName name="_4513_A">#REF!</definedName>
    <definedName name="_4514_">#REF!</definedName>
    <definedName name="_4514_A">#REF!</definedName>
    <definedName name="_4515_">#REF!</definedName>
    <definedName name="_4515_A">#REF!</definedName>
    <definedName name="_4516_">#REF!</definedName>
    <definedName name="_4516_A">#REF!</definedName>
    <definedName name="_4519_">#REF!</definedName>
    <definedName name="_4519_A">#REF!</definedName>
    <definedName name="_4520_">#REF!</definedName>
    <definedName name="_4520_A">#REF!</definedName>
    <definedName name="_4521_">#REF!</definedName>
    <definedName name="_4521_A">#REF!</definedName>
    <definedName name="_4522_">#REF!</definedName>
    <definedName name="_4522_A">#REF!</definedName>
    <definedName name="_4524_">#REF!</definedName>
    <definedName name="_4524_A">#REF!</definedName>
    <definedName name="_4525_">#REF!</definedName>
    <definedName name="_4525_A">#REF!</definedName>
    <definedName name="_4529_">#REF!</definedName>
    <definedName name="_4529_A">#REF!</definedName>
    <definedName name="_4530_">#REF!</definedName>
    <definedName name="_4530_A">#REF!</definedName>
    <definedName name="_4535_">#REF!</definedName>
    <definedName name="_4535_A">#REF!</definedName>
    <definedName name="_4541_">#REF!</definedName>
    <definedName name="_4541_A">#REF!</definedName>
    <definedName name="_4542_">#REF!</definedName>
    <definedName name="_4542_A">#REF!</definedName>
    <definedName name="_4543_">#REF!</definedName>
    <definedName name="_4543_A">#REF!</definedName>
    <definedName name="_4544_">#REF!</definedName>
    <definedName name="_4544_A">#REF!</definedName>
    <definedName name="_4545_">#REF!</definedName>
    <definedName name="_4545_A">#REF!</definedName>
    <definedName name="_4549_">#REF!</definedName>
    <definedName name="_4549_A">#REF!</definedName>
    <definedName name="_4552_">#REF!</definedName>
    <definedName name="_4552_A">#REF!</definedName>
    <definedName name="_4553_">#REF!</definedName>
    <definedName name="_4553_A">#REF!</definedName>
    <definedName name="_4554_">#REF!</definedName>
    <definedName name="_4554_A">#REF!</definedName>
    <definedName name="_4555_">#REF!</definedName>
    <definedName name="_4555_A">#REF!</definedName>
    <definedName name="_4561_">#REF!</definedName>
    <definedName name="_4561_A">#REF!</definedName>
    <definedName name="_4563_">#REF!</definedName>
    <definedName name="_4563_A">#REF!</definedName>
    <definedName name="_4565_">#REF!</definedName>
    <definedName name="_4565_A">#REF!</definedName>
    <definedName name="_4566_">#REF!</definedName>
    <definedName name="_4566_A">#REF!</definedName>
    <definedName name="_4569_">#REF!</definedName>
    <definedName name="_4569_A">#REF!</definedName>
    <definedName name="_4570_">#REF!</definedName>
    <definedName name="_4570_A">#REF!</definedName>
    <definedName name="_4572_">#REF!</definedName>
    <definedName name="_4572_A">#REF!</definedName>
    <definedName name="_4573_">#REF!</definedName>
    <definedName name="_4573_A">#REF!</definedName>
    <definedName name="_4574_">#REF!</definedName>
    <definedName name="_4574_A">#REF!</definedName>
    <definedName name="_4575_">#REF!</definedName>
    <definedName name="_4575_A">#REF!</definedName>
    <definedName name="_4576_">#REF!</definedName>
    <definedName name="_4576_A">#REF!</definedName>
    <definedName name="_4577_">#REF!</definedName>
    <definedName name="_4577_A">#REF!</definedName>
    <definedName name="_4578_">#REF!</definedName>
    <definedName name="_4578_A">#REF!</definedName>
    <definedName name="_4579_">#REF!</definedName>
    <definedName name="_4579_A">#REF!</definedName>
    <definedName name="_4580_">#REF!</definedName>
    <definedName name="_4580_A">#REF!</definedName>
    <definedName name="_4586_">#REF!</definedName>
    <definedName name="_4586_A">#REF!</definedName>
    <definedName name="_4587_">#REF!</definedName>
    <definedName name="_4587_A">#REF!</definedName>
    <definedName name="_4588_">#REF!</definedName>
    <definedName name="_4588_A">#REF!</definedName>
    <definedName name="_4589_">#REF!</definedName>
    <definedName name="_4589_A">#REF!</definedName>
    <definedName name="_4591_">#REF!</definedName>
    <definedName name="_4591_A">#REF!</definedName>
    <definedName name="_4592_">#REF!</definedName>
    <definedName name="_4592_A">#REF!</definedName>
    <definedName name="_4596_">#REF!</definedName>
    <definedName name="_4596_A">#REF!</definedName>
    <definedName name="_4599_">#REF!</definedName>
    <definedName name="_4599_A">#REF!</definedName>
    <definedName name="_4600_">#REF!</definedName>
    <definedName name="_4600_A">#REF!</definedName>
    <definedName name="_4602_">#REF!</definedName>
    <definedName name="_4602_A">#REF!</definedName>
    <definedName name="_4606_">#REF!</definedName>
    <definedName name="_4606_A">#REF!</definedName>
    <definedName name="_4607_">#REF!</definedName>
    <definedName name="_4607_A">#REF!</definedName>
    <definedName name="_4608_">#REF!</definedName>
    <definedName name="_4608_A">#REF!</definedName>
    <definedName name="_4610_">#REF!</definedName>
    <definedName name="_4610_A">#REF!</definedName>
    <definedName name="_4611_">#REF!</definedName>
    <definedName name="_4611_A">#REF!</definedName>
    <definedName name="_4612_">#REF!</definedName>
    <definedName name="_4612_A">#REF!</definedName>
    <definedName name="_4613_">#REF!</definedName>
    <definedName name="_4613_A">#REF!</definedName>
    <definedName name="_4614_">#REF!</definedName>
    <definedName name="_4614_A">#REF!</definedName>
    <definedName name="_4615_">#REF!</definedName>
    <definedName name="_4615_A">#REF!</definedName>
    <definedName name="_4617_">#REF!</definedName>
    <definedName name="_4617_A">#REF!</definedName>
    <definedName name="_4621_">#REF!</definedName>
    <definedName name="_4621_A">#REF!</definedName>
    <definedName name="_4625_">#REF!</definedName>
    <definedName name="_4625_A">#REF!</definedName>
    <definedName name="_4626_">#REF!</definedName>
    <definedName name="_4626_A">#REF!</definedName>
    <definedName name="_4627_">#REF!</definedName>
    <definedName name="_4627_A">#REF!</definedName>
    <definedName name="_4628_">#REF!</definedName>
    <definedName name="_4628_A">#REF!</definedName>
    <definedName name="_4629_">#REF!</definedName>
    <definedName name="_4629_A">#REF!</definedName>
    <definedName name="_4635_">#REF!</definedName>
    <definedName name="_4635_A">#REF!</definedName>
    <definedName name="_4636_">#REF!</definedName>
    <definedName name="_4636_A">#REF!</definedName>
    <definedName name="_4637_">#REF!</definedName>
    <definedName name="_4637_A">#REF!</definedName>
    <definedName name="_4638_">#REF!</definedName>
    <definedName name="_4638_A">#REF!</definedName>
    <definedName name="_4639_">#REF!</definedName>
    <definedName name="_4639_A">#REF!</definedName>
    <definedName name="_4641_">#REF!</definedName>
    <definedName name="_4641_A">#REF!</definedName>
    <definedName name="_47.IMP._ISOLA.">#REF!</definedName>
    <definedName name="_4RiskStatFunctionsUpdateFr_q">1</definedName>
    <definedName name="_5_">#REF!</definedName>
    <definedName name="_5__123Graph_XCHART_1" hidden="1">[5]OP079907!$BK$32:$BK$141</definedName>
    <definedName name="_5_A">#REF!</definedName>
    <definedName name="_51.REV.ARGAMAS">#REF!</definedName>
    <definedName name="_52.REV.CERAM.I">#REF!</definedName>
    <definedName name="_53.REV.CERAM.E">#REF!</definedName>
    <definedName name="_54.TACOS_E_ASS">#REF!</definedName>
    <definedName name="_55.MARM._E_GRA">#REF!</definedName>
    <definedName name="_56.MARMORITE">#REF!</definedName>
    <definedName name="_59.OUTRS_REVES">#REF!</definedName>
    <definedName name="_6_">#REF!</definedName>
    <definedName name="_6__123Graph_BCHART_1" hidden="1">[5]OP079907!#REF!</definedName>
    <definedName name="_6_A">#REF!</definedName>
    <definedName name="_60_">#REF!</definedName>
    <definedName name="_60_A">#REF!</definedName>
    <definedName name="_61.ESQUAD._MAD">#REF!</definedName>
    <definedName name="_63.ESQUAD._ALU">#REF!</definedName>
    <definedName name="_65.ESQUAD._FER">#REF!</definedName>
    <definedName name="_67.VIDROS">#REF!</definedName>
    <definedName name="_7_">#REF!</definedName>
    <definedName name="_7__123Graph_XCHART_1" hidden="1">[5]OP079907!$BK$32:$BK$141</definedName>
    <definedName name="_7_A">#REF!</definedName>
    <definedName name="_71_73.I.ELET_H">#REF!</definedName>
    <definedName name="_77.OUTRAS_INST.">#REF!</definedName>
    <definedName name="_78.ELEVADORES">#REF!</definedName>
    <definedName name="_8_">#REF!</definedName>
    <definedName name="_8_A">#REF!</definedName>
    <definedName name="_81.APAR._SANIT">#REF!</definedName>
    <definedName name="_83_85.PINT_LIM">#REF!</definedName>
    <definedName name="_8RiskStatFunctionsUpdateFr_q">1</definedName>
    <definedName name="_9_">#REF!</definedName>
    <definedName name="_9_A">#REF!</definedName>
    <definedName name="_A">#REF!</definedName>
    <definedName name="_ace1">#REF!</definedName>
    <definedName name="_ace2">#REF!</definedName>
    <definedName name="_ace3">#REF!</definedName>
    <definedName name="_ace4">#REF!</definedName>
    <definedName name="_ace5">#REF!</definedName>
    <definedName name="_ace6">#REF!</definedName>
    <definedName name="_ane1">#REF!</definedName>
    <definedName name="_ane2">#REF!</definedName>
    <definedName name="_ane3">#REF!</definedName>
    <definedName name="_ane4">#REF!</definedName>
    <definedName name="_ane5">#REF!</definedName>
    <definedName name="_ane6">#REF!</definedName>
    <definedName name="_ape1">#REF!</definedName>
    <definedName name="_ape2">#REF!</definedName>
    <definedName name="_ape3">#REF!</definedName>
    <definedName name="_ape4">#REF!</definedName>
    <definedName name="_ape5">#REF!</definedName>
    <definedName name="_ape6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">"$'1998'.$#REF!$#REF!"</definedName>
    <definedName name="_c_4">"$'2001'.$#REF!$#REF!"</definedName>
    <definedName name="_c_5">"$'2000'.$#REF!$#REF!"</definedName>
    <definedName name="_c_6">"$'1999'.$#REF!$#REF!"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ne1">#REF!</definedName>
    <definedName name="_dne2">#REF!</definedName>
    <definedName name="_dne3">#REF!</definedName>
    <definedName name="_dne4">#REF!</definedName>
    <definedName name="_dne5">#REF!</definedName>
    <definedName name="_dne6">#REF!</definedName>
    <definedName name="_E_">#REF!</definedName>
    <definedName name="_ELE1">#REF!</definedName>
    <definedName name="_ELE2">#REF!</definedName>
    <definedName name="_ELE3">#REF!</definedName>
    <definedName name="_Fill" hidden="1">[5]OP079907!$K$39:$K$155</definedName>
    <definedName name="_xlnm._FilterDatabase" localSheetId="0" hidden="1">ORÇAMENTO!$A$10:$F$124</definedName>
    <definedName name="_ide2">#REF!</definedName>
    <definedName name="_ide3">#REF!</definedName>
    <definedName name="_ide4">#REF!</definedName>
    <definedName name="_ide5">#REF!</definedName>
    <definedName name="_ide6">#REF!</definedName>
    <definedName name="_INV12">#REF!</definedName>
    <definedName name="_INV13">#REF!</definedName>
    <definedName name="_inv2">'[1]CONSOL DRE GERAL'!$B$2:$L$99</definedName>
    <definedName name="_j" hidden="1">#REF!</definedName>
    <definedName name="_Key1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MAT3865">#REF!</definedName>
    <definedName name="_nbe1">#REF!</definedName>
    <definedName name="_nbe2">#REF!</definedName>
    <definedName name="_nbe3">#REF!</definedName>
    <definedName name="_nbe4">#REF!</definedName>
    <definedName name="_nbe5">#REF!</definedName>
    <definedName name="_nbe6">#REF!</definedName>
    <definedName name="_nee1">#REF!</definedName>
    <definedName name="_nee2">#REF!</definedName>
    <definedName name="_nee3">#REF!</definedName>
    <definedName name="_nee4">#REF!</definedName>
    <definedName name="_nee5">#REF!</definedName>
    <definedName name="_nee6">#REF!</definedName>
    <definedName name="_nve1">#REF!</definedName>
    <definedName name="_nve2">#REF!</definedName>
    <definedName name="_nve3">#REF!</definedName>
    <definedName name="_nve4">#REF!</definedName>
    <definedName name="_nve5">#REF!</definedName>
    <definedName name="_nve6">#REF!</definedName>
    <definedName name="_oae1">#REF!</definedName>
    <definedName name="_Order1" hidden="1">255</definedName>
    <definedName name="_Order2" hidden="1">255</definedName>
    <definedName name="_ove1">#REF!</definedName>
    <definedName name="_ove2">#REF!</definedName>
    <definedName name="_ove3">#REF!</definedName>
    <definedName name="_ove4">#REF!</definedName>
    <definedName name="_ove5">#REF!</definedName>
    <definedName name="_ove6">#REF!</definedName>
    <definedName name="_P00Balance">#REF!</definedName>
    <definedName name="_P00Cash">#REF!</definedName>
    <definedName name="_P00Debt">#REF!</definedName>
    <definedName name="_P00debt1">#REF!</definedName>
    <definedName name="_P00debt2">#REF!</definedName>
    <definedName name="_P00Deprec.">#REF!</definedName>
    <definedName name="_pav1">#REF!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>{0;0;0;0;9;#N/A;0.75;0.75;1;1;1;FALSE;FALSE;FALSE;FALSE;FALSE;#N/A;1;100;#N/A;#N/A;"&amp;A";"Page 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>{0;0;0;0;258;#N/A;0.75;0.75;1;1;2;FALSE;FALSE;FALSE;FALSE;FALSE;#N/A;1;#N/A;1;1;"&amp;A";"Page &amp;P"}</definedName>
    <definedName name="_qse2">#REF!</definedName>
    <definedName name="_qw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">#N/A</definedName>
    <definedName name="_RC">#REF!</definedName>
    <definedName name="_Report">0</definedName>
    <definedName name="_RES1">#N/A</definedName>
    <definedName name="_res9600">#REF!</definedName>
    <definedName name="_reS9699">#REF!</definedName>
    <definedName name="_Res99">#REF!</definedName>
    <definedName name="_Sort" hidden="1">#REF!</definedName>
    <definedName name="_Table1_In1" hidden="1">#REF!</definedName>
    <definedName name="_Table1_Out" hidden="1">#REF!</definedName>
    <definedName name="_ter1">#REF!</definedName>
    <definedName name="_tot1">#REF!</definedName>
    <definedName name="_tot2">#REF!</definedName>
    <definedName name="_tot3">#REF!</definedName>
    <definedName name="_tot4">#REF!</definedName>
    <definedName name="_tot5">#REF!</definedName>
    <definedName name="_tot6">#REF!</definedName>
    <definedName name="_tot7">#REF!</definedName>
    <definedName name="_tot8">#REF!</definedName>
    <definedName name="_voe3">#REF!</definedName>
    <definedName name="_wq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0">{0;0;0;0;258;#N/A;0.75;0.75;1;1;2;FALSE;FALSE;FALSE;FALSE;FALSE;#N/A;1;#N/A;1;1;"&amp;A";"Page 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>{0;0;0;0;9;#N/A;0.75;0.75;1;1;1;FALSE;FALSE;FALSE;FALSE;FALSE;#N/A;1;100;#N/A;#N/A;"&amp;A";"Page 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>{0;0;0;0;258;#N/A;0.75;0.75;1;1;2;FALSE;FALSE;FALSE;FALSE;FALSE;#N/A;1;#N/A;1;1;"&amp;A";"Page &amp;P"}</definedName>
    <definedName name="a">#REF!</definedName>
    <definedName name="A_M_FRA">#N/A</definedName>
    <definedName name="A_METROS">#N/A</definedName>
    <definedName name="aaa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aa" hidden="1">{"tabela",#N/A,FALSE,"Tabela";"decoração",#N/A,FALSE,"Decor.";"Informações",#N/A,FALSE,"Inform."}</definedName>
    <definedName name="aaaaaa">#N/A</definedName>
    <definedName name="aaaaaaaa" hidden="1">#REF!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hidden="1">#REF!</definedName>
    <definedName name="aaaaaaaaaaa" hidden="1">#REF!</definedName>
    <definedName name="aaaaaaaaaaaaaaaaaaaaaaaaaa" hidden="1">#REF!</definedName>
    <definedName name="aaaaaaaaaaaaaaaaaaaaaaaaaaaaa">#REF!</definedName>
    <definedName name="AAAAAAAAAAAAAAAAAAAAAAAAAAAAAAA" hidden="1">#REF!</definedName>
    <definedName name="aaaaaaaaaaas" hidden="1">{#N/A,#N/A,FALSE,"Plan1";#N/A,#N/A,FALSE,"Plan2"}</definedName>
    <definedName name="aaacccc" hidden="1">{#N/A,#N/A,FALSE,"Plan1";#N/A,#N/A,FALSE,"Plan2"}</definedName>
    <definedName name="aadd">#REF!</definedName>
    <definedName name="ABR">#REF!</definedName>
    <definedName name="Abril">#REF!</definedName>
    <definedName name="ACCS">#REF!</definedName>
    <definedName name="achar18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NITRO">#REF!</definedName>
    <definedName name="aco">#REF!</definedName>
    <definedName name="ACOPPCAM">#REF!</definedName>
    <definedName name="ACPROPPET">#REF!</definedName>
    <definedName name="ACPVC">#REF!</definedName>
    <definedName name="acres_mat_imp">[6]EDC!$M$487</definedName>
    <definedName name="Acresc">[7]DIFERENCIAL!#REF!</definedName>
    <definedName name="Acrs_juros">[7]DIFERENCIAL!#REF!</definedName>
    <definedName name="ACUM">#REF!</definedName>
    <definedName name="ACUM_EMPRESA">#REF!</definedName>
    <definedName name="ACwvu.PLANILHA2." hidden="1">#REF!</definedName>
    <definedName name="ad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adfadg">#REF!</definedName>
    <definedName name="adfdfasddf" hidden="1">#REF!</definedName>
    <definedName name="adiantamento">#REF!</definedName>
    <definedName name="adic">#REF!</definedName>
    <definedName name="adm_cs">[6]EDC!$H$486</definedName>
    <definedName name="adm_cs_asahi">[6]EDC!$G$384</definedName>
    <definedName name="adm_cs_uhde">#REF!</definedName>
    <definedName name="adm_edc">[6]EDC!$O$384</definedName>
    <definedName name="ADNITRO">#REF!</definedName>
    <definedName name="ADPROPPET">#REF!</definedName>
    <definedName name="ADPVC">#REF!</definedName>
    <definedName name="adriana" hidden="1">#REF!</definedName>
    <definedName name="adsfg">#N/A</definedName>
    <definedName name="AERO">#REF!</definedName>
    <definedName name="AEWFDS" hidden="1">{#N/A,#N/A,FALSE,"Plan1";#N/A,#N/A,FALSE,"Plan2"}</definedName>
    <definedName name="af">'[1]CONSOL DRE GERAL'!$B$2:$L$99</definedName>
    <definedName name="afasdfdsf" hidden="1">#REF!</definedName>
    <definedName name="afdasf" hidden="1">#REF!</definedName>
    <definedName name="afdfdasf" hidden="1">#REF!</definedName>
    <definedName name="afsdafdssaddfd" hidden="1">#REF!</definedName>
    <definedName name="agagag">#REF!</definedName>
    <definedName name="AGO">#REF!</definedName>
    <definedName name="Agosto">#REF!</definedName>
    <definedName name="AH">[8]FLUXO_ENDIVIDAMENTO!#REF!</definedName>
    <definedName name="AINITRO">#REF!</definedName>
    <definedName name="AIPROPPET">#REF!</definedName>
    <definedName name="AIPVC">#REF!</definedName>
    <definedName name="AIR">#REF!</definedName>
    <definedName name="AJUSTES">#REF!</definedName>
    <definedName name="aliq_cofins">'[9]Impostos (Fiscal)'!$E$98</definedName>
    <definedName name="aliq_cpmf">#REF!</definedName>
    <definedName name="aliq_pis">'[9]Impostos (Fiscal)'!$E$97</definedName>
    <definedName name="alternativa">[10]Plan1!$C$1:$C$2</definedName>
    <definedName name="AM_1">#REF!</definedName>
    <definedName name="AM_2">#REF!</definedName>
    <definedName name="AM_3">#REF!</definedName>
    <definedName name="AMOR">#REF!</definedName>
    <definedName name="amortiz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NDRE">TRUE</definedName>
    <definedName name="Anexo6a">'[11]Acomp Vlrs (6a)'!$B$1:$Q$44</definedName>
    <definedName name="Anexo6b">'[11]Resumo Horas Proj (6b Subs) '!$B$1:$H$58</definedName>
    <definedName name="Anexo6c">'[11]Acom Horas Proj (6c Subs)'!$B$1:$I$73</definedName>
    <definedName name="Anexo7">'[11]Rel Encerramento (7)'!$B$1:$E$62</definedName>
    <definedName name="Anexo8">'[11]Rel Projetos (Categ) (8)'!$B$1:$K$30</definedName>
    <definedName name="anexoO">[12]O!$B$1:$H$63</definedName>
    <definedName name="Annex6_2NotPiping">#REF!</definedName>
    <definedName name="ANO">#REF!</definedName>
    <definedName name="Ano_30">#REF!</definedName>
    <definedName name="Ano_Ab" hidden="1">#REF!</definedName>
    <definedName name="ano_desativacao">[6]EDC!$J$592</definedName>
    <definedName name="Ano_Enc" hidden="1">#REF!</definedName>
    <definedName name="ano_monsanto">[6]EDC!$E$595</definedName>
    <definedName name="ano_referencia">'[13]Variáveis de Suporte'!$D$5</definedName>
    <definedName name="anscount" hidden="1">1</definedName>
    <definedName name="anuais_longa">#REF!</definedName>
    <definedName name="APCS">#REF!</definedName>
    <definedName name="APNITRO">#REF!</definedName>
    <definedName name="APOPPCAM">#REF!</definedName>
    <definedName name="aporte_ano1">[6]EDC!$E$603</definedName>
    <definedName name="aportetotal">'[14]9'!$B$14</definedName>
    <definedName name="APPROPPET">#REF!</definedName>
    <definedName name="APPVC">#REF!</definedName>
    <definedName name="ARA_Threshold">#REF!</definedName>
    <definedName name="area" hidden="1">{#N/A,#N/A,FALSE,"Plan1";#N/A,#N/A,FALSE,"Plan2"}</definedName>
    <definedName name="ÁREA_DE_ENTRADA_DE_C_PROD_CABO">'[15]#REF'!$A$1:$C$16</definedName>
    <definedName name="ÁREA_DE_ENTRADA_DE_C_PROD_CAXIAS">'[15]#REF'!$A$1:$C$21</definedName>
    <definedName name="ÁREA_DE_ENTRADA_DE_C_PROD_TRIUNFO">'[15]#REF'!$A$1:$C$12</definedName>
    <definedName name="ÁREA_DE_ENTRADA_DE_CUSTO_FIXO">'[16]#REF'!$B$1:$P$81</definedName>
    <definedName name="ÁREA_DE_ENTRADA_DE_CUSTOS_VARIAVEIS">'[16]#REF'!$A$1:$N$28</definedName>
    <definedName name="ÁREA_DE_ENTRADA_DE_CVARIÁVEL_TOTAL">'[17]#REF'!$A$1:$D$10</definedName>
    <definedName name="ÁREA_DE_ENTRADA_DE_FATURAMENTO">'[17]#REF'!$B$1:$G$14</definedName>
    <definedName name="_xlnm.Extract">#REF!</definedName>
    <definedName name="_xlnm.Print_Area" localSheetId="2">ESCADA!$A$1:$AB$148</definedName>
    <definedName name="_xlnm.Print_Area" localSheetId="3">'ESTRUTURA DE APOIO'!$A$1:$AB$209</definedName>
    <definedName name="_xlnm.Print_Area" localSheetId="4">'MURO DE CONCRETO ATIRANTADO'!$A$1:$AB$69</definedName>
    <definedName name="_xlnm.Print_Area" localSheetId="0">ORÇAMENTO!$A$1:$F$145</definedName>
    <definedName name="_xlnm.Print_Area" localSheetId="1">TIRANTE!$A$1:$AB$91</definedName>
    <definedName name="_xlnm.Print_Area">#REF!</definedName>
    <definedName name="Area_de_impressao1">#REF!</definedName>
    <definedName name="AREA_FRAC">#N/A</definedName>
    <definedName name="AREA_LEG">#N/A</definedName>
    <definedName name="AREA_MUN">#N/A</definedName>
    <definedName name="AREA_TRANSFERENCIA">#REF!</definedName>
    <definedName name="AREA2">#REF!</definedName>
    <definedName name="AREAFRAC">#N/A</definedName>
    <definedName name="ARP_Threshold">#REF!</definedName>
    <definedName name="arquivos_nomes">[18]Controle!#REF!</definedName>
    <definedName name="Arred">[7]DIFERENCIAL!#REF!</definedName>
    <definedName name="a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2DocOpenMode" hidden="1">"AS2DocumentEdit"</definedName>
    <definedName name="AS2NamedRange" hidden="1">15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sdfadsfasdf" hidden="1">#REF!</definedName>
    <definedName name="asdfasdf">[7]DIFERENCIAL!#REF!</definedName>
    <definedName name="asdfasdfasdf" hidden="1">{"tabela",#N/A,FALSE,"Tabela";"decoração",#N/A,FALSE,"Decor.";"Informações",#N/A,FALSE,"Inform."}</definedName>
    <definedName name="asdfasdfsdfasdfasdf" hidden="1">{#N/A,#N/A,FALSE,"Plan1";#N/A,#N/A,FALSE,"Plan2"}</definedName>
    <definedName name="asdfasf" hidden="1">#REF!</definedName>
    <definedName name="asdffsdfsdfs" hidden="1">#REF!</definedName>
    <definedName name="asdfg">#N/A</definedName>
    <definedName name="asdsa" hidden="1">#REF!</definedName>
    <definedName name="asdsfsda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ASNITRO">#REF!</definedName>
    <definedName name="ASPROPPET">#REF!</definedName>
    <definedName name="ASPVC">#REF!</definedName>
    <definedName name="ass">'[19]#REF'!$B$1:$K$49</definedName>
    <definedName name="ASSEN_TUBO_EMISS">#REF!</definedName>
    <definedName name="ASSEN_TUBO_EMISS2">#REF!</definedName>
    <definedName name="ASSENT_EMISS3_S">#REF!</definedName>
    <definedName name="ASSENT_TUBO">#REF!</definedName>
    <definedName name="assoccons1">#REF!</definedName>
    <definedName name="AT">[8]FLUXO_ENDIVIDAMENTO!#REF!</definedName>
    <definedName name="ativo">#REF!</definedName>
    <definedName name="ato1_curta">[20]LT_011011!$E$34</definedName>
    <definedName name="ato1_longa">#REF!</definedName>
    <definedName name="ato2_curta">[20]LT_011011!$E$35</definedName>
    <definedName name="ato2_longa">#REF!</definedName>
    <definedName name="aval">#REF!</definedName>
    <definedName name="B">#REF!</definedName>
    <definedName name="Bal">#REF!</definedName>
    <definedName name="Bal_soc_ativo">#REF!</definedName>
    <definedName name="balanc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ÇO">#REF!</definedName>
    <definedName name="BALANÇO_CMI">#REF!</definedName>
    <definedName name="BALANÇO_CMI_UFIR">#REF!</definedName>
    <definedName name="BALANÇO_CMI_US">#REF!</definedName>
    <definedName name="BALANÇO_LS">#REF!</definedName>
    <definedName name="Balanço_soc_passivo">#REF!</definedName>
    <definedName name="balcop">#REF!</definedName>
    <definedName name="BalType" hidden="1">TRUE</definedName>
    <definedName name="BALUFIR">#REF!</definedName>
    <definedName name="banco">[21]Plan1!$B$5:$X$148</definedName>
    <definedName name="_xlnm.Database">#REF!</definedName>
    <definedName name="BandasAnoInicial" hidden="1">#REF!</definedName>
    <definedName name="BandasCadernoEncargos" hidden="1">#REF!</definedName>
    <definedName name="BandasIndiceActualizaçãoTarifária" hidden="1">#REF!</definedName>
    <definedName name="BandasLimitesSuperior" hidden="1">#REF!</definedName>
    <definedName name="BandasPagamentosFixos" hidden="1">#REF!</definedName>
    <definedName name="BandasPagamentosVariaveis" hidden="1">#REF!</definedName>
    <definedName name="BandasPenalizaçõesPercentagem" hidden="1">#REF!</definedName>
    <definedName name="BandasPgtIndiceActualizaçãoTarifária" hidden="1">#REF!</definedName>
    <definedName name="BandasReceitasPortagem" hidden="1">#REF!</definedName>
    <definedName name="BandasTabelaActualizaçãoTarifária" hidden="1">#REF!</definedName>
    <definedName name="BandasTarifasReferência" hidden="1">#REF!</definedName>
    <definedName name="BandasVeiculosKmsAlocação" hidden="1">#REF!</definedName>
    <definedName name="Barreiras_Entrada_Manual" hidden="1">#REF!</definedName>
    <definedName name="Barreiras_Entrada_VV" hidden="1">#REF!</definedName>
    <definedName name="Barreiras_Lanços" hidden="1">#REF!</definedName>
    <definedName name="Barreiras_Saída_Manual" hidden="1">#REF!</definedName>
    <definedName name="Barreiras_Saída_VV" hidden="1">#REF!</definedName>
    <definedName name="Barreiras_Sublanços" hidden="1">#REF!</definedName>
    <definedName name="BASE">[22]Plan1!$A$1:$A$65536</definedName>
    <definedName name="base_calculo_inv_dce">[6]EDC!$O$377</definedName>
    <definedName name="BASE2">[23]Plan1!$B$1:$B$65536</definedName>
    <definedName name="BB">#N/A</definedName>
    <definedName name="BBB">#N/A</definedName>
    <definedName name="bbbbbbbbbb" hidden="1">#REF!</definedName>
    <definedName name="bbbbbbbbbbbbbb" hidden="1">#REF!</definedName>
    <definedName name="bchar10" hidden="1">#REF!</definedName>
    <definedName name="bchart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_moedas">[24]Parametros!$B$12:$B$15</definedName>
    <definedName name="BDI">#REF!</definedName>
    <definedName name="BEI2paste">[25]Fin!#REF!</definedName>
    <definedName name="BENZENO">#REF!</definedName>
    <definedName name="BEZENO">#REF!</definedName>
    <definedName name="BG_Del" hidden="1">15</definedName>
    <definedName name="BG_Ins" hidden="1">4</definedName>
    <definedName name="BG_Mod" hidden="1">6</definedName>
    <definedName name="b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BILHÃO">#REF!</definedName>
    <definedName name="bin">[26]Plan1!$K$1:$K$2</definedName>
    <definedName name="bkl_real">#REF!</definedName>
    <definedName name="BL_ANC_EMISS3_S">#REF!</definedName>
    <definedName name="BL_ANCO_EMISS2">#REF!</definedName>
    <definedName name="BLOCO_ANCOR_EMISS">#REF!</definedName>
    <definedName name="blp_real">#REF!</definedName>
    <definedName name="BLPH1" hidden="1">#REF!</definedName>
    <definedName name="BLPH10" hidden="1">'[27]Bloomberg bonds'!#REF!</definedName>
    <definedName name="BLPH11" hidden="1">'[28]Bloomberg bonds'!#REF!</definedName>
    <definedName name="BLPH12" hidden="1">'[28]Bloomberg bonds'!#REF!</definedName>
    <definedName name="BLPH13" hidden="1">'[28]Bloomberg bonds'!#REF!</definedName>
    <definedName name="BLPH14" hidden="1">#REF!</definedName>
    <definedName name="BLPH15" hidden="1">#REF!</definedName>
    <definedName name="BLPH2" hidden="1">'[29]Série EMBI'!#REF!</definedName>
    <definedName name="BLPH3" hidden="1">'[29]Série EMBI'!#REF!</definedName>
    <definedName name="BLPH4" hidden="1">'[29]Série EMBI'!#REF!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'[29]Série EMBI'!#REF!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'[29]Série EMBI'!#REF!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[30]Bloomberg!$A$4</definedName>
    <definedName name="BLPH68" hidden="1">[30]Bloomberg!$C$4</definedName>
    <definedName name="BLPH69" hidden="1">[30]Bloomberg!$E$4</definedName>
    <definedName name="BLPH7" hidden="1">'[29]Série EMBI'!#REF!</definedName>
    <definedName name="BLPH70" hidden="1">[30]Bloomberg!$G$4</definedName>
    <definedName name="BLPH71" hidden="1">[30]Bloomberg!$I$4</definedName>
    <definedName name="BLPH72" hidden="1">[30]Bloomberg!$K$4</definedName>
    <definedName name="BLPH73" hidden="1">[30]Bloomberg!$M$4</definedName>
    <definedName name="BLPH74" hidden="1">[30]Bloomberg!$O$4</definedName>
    <definedName name="BLPH75" hidden="1">[30]Bloomberg!$Q$4</definedName>
    <definedName name="BLPH76" hidden="1">[30]Bloomberg!$S$4</definedName>
    <definedName name="BLPH77" hidden="1">[30]Bloomberg!$U$4</definedName>
    <definedName name="BLPH78" hidden="1">#REF!</definedName>
    <definedName name="BLPH79" hidden="1">#REF!</definedName>
    <definedName name="BLPH8" hidden="1">'[31]Série EMBI'!$B$3</definedName>
    <definedName name="BLPH80" hidden="1">#REF!</definedName>
    <definedName name="BLPH81" hidden="1">#REF!</definedName>
    <definedName name="BLPH82" hidden="1">'[28]Tropical Beta active days'!$A$5</definedName>
    <definedName name="BLPH83" hidden="1">'[28]Tropical Beta active days'!$F$5</definedName>
    <definedName name="BLPH9" hidden="1">'[28]Bloomberg bonds'!#REF!</definedName>
    <definedName name="BMHaberMesAcum">[32]COS!$ED$65:$EJ$143</definedName>
    <definedName name="BMHaberMesMatTrat">[32]COS!$ED$233:$EJ$312</definedName>
    <definedName name="BP">#REF!</definedName>
    <definedName name="BTN_INPC">#REF!</definedName>
    <definedName name="bvmnvnmmn" hidden="1">#REF!</definedName>
    <definedName name="bvzvcxb" hidden="1">#REF!</definedName>
    <definedName name="C.Variáveis_PET_PTA">[33]Pasta7!#REF!</definedName>
    <definedName name="C_">#REF!</definedName>
    <definedName name="C_G_LAT">#N/A</definedName>
    <definedName name="C_G_LON">#N/A</definedName>
    <definedName name="C_M_LAT">#N/A</definedName>
    <definedName name="C_M_LON">#N/A</definedName>
    <definedName name="C_S_LAT">#N/A</definedName>
    <definedName name="C_S_LON">#N/A</definedName>
    <definedName name="CAD_EMISS3_S">#REF!</definedName>
    <definedName name="CADASTRO">#REF!</definedName>
    <definedName name="CADASTRO_EMISS">#REF!</definedName>
    <definedName name="CADASTRO_EMISS2">#REF!</definedName>
    <definedName name="CADASTRO_REDE_COL">#REF!</definedName>
    <definedName name="CAIXAS">#REF!</definedName>
    <definedName name="CAIXAS_EMISS3_S">#REF!</definedName>
    <definedName name="CANETIRO">#REF!</definedName>
    <definedName name="CANTEIRO">#REF!</definedName>
    <definedName name="CANTEIRO_OBRAS">#REF!</definedName>
    <definedName name="CAO_T2">#REF!</definedName>
    <definedName name="CAO_T3">#REF!</definedName>
    <definedName name="capacity_share">[34]Plan1!$A$1</definedName>
    <definedName name="CARLA" hidden="1">#REF!</definedName>
    <definedName name="Cases">[35]Cons!$AN$1</definedName>
    <definedName name="caso">[6]EDC!$B$573</definedName>
    <definedName name="cbn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bnmghmk" hidden="1">{"'Índice'!$A$1:$K$49"}</definedName>
    <definedName name="CCC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ççç" hidden="1">{#N/A,#N/A,FALSE,"Plan1";#N/A,#N/A,FALSE,"Plan2"}</definedName>
    <definedName name="cccc" hidden="1">{#N/A,#N/A,FALSE,"Plan1";#N/A,#N/A,FALSE,"Plan2"}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cccc" hidden="1">#REF!</definedName>
    <definedName name="cchart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7190y7192">[32]COS!$DQ$69:$DX$156</definedName>
    <definedName name="CDDistrib.L5Pta.">[32]DIS!$AU$1:$BB$43</definedName>
    <definedName name="cde">#N/A</definedName>
    <definedName name="CEL">#REF!</definedName>
    <definedName name="cel_aaorcam">[36]Parametros!$B$4</definedName>
    <definedName name="cel_Barras">[37]Parametros!#REF!</definedName>
    <definedName name="cel_MoedaSelecao">[38]Parametros!$C$13</definedName>
    <definedName name="cel_MoedaVersao">[38]Parametros!$B$7</definedName>
    <definedName name="cel_nBarras">[37]Parametros!#REF!</definedName>
    <definedName name="cel_nDRE">[39]Parametros!$B$26</definedName>
    <definedName name="cel_nmorcam">[36]Parametros!$C$3</definedName>
    <definedName name="cel_nSheets">[37]Parametros!#REF!</definedName>
    <definedName name="cel_PlanDRE">[39]Parametros!$B$27</definedName>
    <definedName name="cel_PrimoAno">[40]Parametros!$B$11</definedName>
    <definedName name="CELULA">#REF!</definedName>
    <definedName name="CEN">[41]DRE_OUTPUT!$A$1</definedName>
    <definedName name="cenario">[10]Plan1!$L$1:$L$8</definedName>
    <definedName name="Cenários">[42]Parametros!$H$12:$H$15</definedName>
    <definedName name="CENT.BILHÃO">#REF!</definedName>
    <definedName name="CENT.MILHÃO">#REF!</definedName>
    <definedName name="CENT.MILHAR">#REF!</definedName>
    <definedName name="CENTAVOS">#REF!</definedName>
    <definedName name="CENTENA">#REF!</definedName>
    <definedName name="CENTROS_6">"'2006'.$#REF!$#REF!"</definedName>
    <definedName name="CF">#N/A</definedName>
    <definedName name="cf_cs_asahi">[6]EDC!$I$463</definedName>
    <definedName name="cf_cs_existente">#REF!</definedName>
    <definedName name="cf_cs_uhde">#REF!</definedName>
    <definedName name="cfd">#REF!</definedName>
    <definedName name="CFTOT_">#REF!</definedName>
    <definedName name="CFTOT_A">#REF!</definedName>
    <definedName name="cgh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ghmghjmkg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HAV">#REF!</definedName>
    <definedName name="chaves">#REF!</definedName>
    <definedName name="check_BEI1">[25]Fin!#REF!</definedName>
    <definedName name="check_BEI2">[25]Fin!#REF!</definedName>
    <definedName name="check_global">[25]Sum!#REF!</definedName>
    <definedName name="check_LT">[25]Fin!#REF!</definedName>
    <definedName name="chmgbnmk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l2disp_cl2elet">[6]EDC!$E$575</definedName>
    <definedName name="CLAS_ECO">#N/A</definedName>
    <definedName name="CLAS_LOC">#N/A</definedName>
    <definedName name="cloro_monsanto">[6]EDC!$J$595</definedName>
    <definedName name="cmai29">'[43]Summary CMAI (PIRA)'!$C$4:$C$134</definedName>
    <definedName name="CMI_LS_ANALITICO">#REF!</definedName>
    <definedName name="cnmg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nmgh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OD_DIST">#N/A</definedName>
    <definedName name="COD_ME_R">#N/A</definedName>
    <definedName name="COD_MI_R">#N/A</definedName>
    <definedName name="COD_MUNI">#N/A</definedName>
    <definedName name="COD_UF">#N/A</definedName>
    <definedName name="CODIGO">'[44]MATERIAIS ELETRICOS'!$D$5:$D$1228</definedName>
    <definedName name="COEFICIENTE_TECNICO_CAXIAS">#REF!</definedName>
    <definedName name="COFINS">[45]EDC!$E$609</definedName>
    <definedName name="col_Ano">[46]Calculo_Resultado!$K$1:$K$65536</definedName>
    <definedName name="col_Ano_Negocio">[47]Calculo_Resultado!$V$1:$V$65536</definedName>
    <definedName name="col_RecLiquidaMI">[47]Calculo_Resultado!$Z$1:$Z$65536</definedName>
    <definedName name="combinada">[48]Parametros!$J$3</definedName>
    <definedName name="compra_terreno">#REF!</definedName>
    <definedName name="COMTK">#REF!</definedName>
    <definedName name="CONCILIAÇÃO">#REF!</definedName>
    <definedName name="CONECTOR">#REF!</definedName>
    <definedName name="conquista">#REF!</definedName>
    <definedName name="cons">#REF!</definedName>
    <definedName name="considera_ICMS_credito_PVC">[6]EDC!$E$596</definedName>
    <definedName name="considera_venda_H2">[6]EDC!$E$594</definedName>
    <definedName name="consol">#REF!</definedName>
    <definedName name="consol_acumulado_fim">'[13]Variáveis de Suporte'!$D$18</definedName>
    <definedName name="consol_acumulado_inicio">'[13]Variáveis de Suporte'!$D$17</definedName>
    <definedName name="CONSOL_CMI">#REF!</definedName>
    <definedName name="CONSOL_LS">#REF!</definedName>
    <definedName name="consol_mes_inicio">'[13]Variáveis de Suporte'!$D$14</definedName>
    <definedName name="consol_trimest">'[13]Variáveis de Suporte'!$D$21</definedName>
    <definedName name="consol_trimestre_anterior_fim">'[13]Variáveis de Suporte'!$D$24</definedName>
    <definedName name="consol_trimestre_anterior_inicio">'[13]Variáveis de Suporte'!$D$23</definedName>
    <definedName name="consol_trimestre_fim">'[13]Variáveis de Suporte'!$D$21</definedName>
    <definedName name="consol_trimestre_inicio">'[13]Variáveis de Suporte'!$D$20</definedName>
    <definedName name="Consolidada">#N/A</definedName>
    <definedName name="CONSOLIDADO">'[49]BASE DE DADOS'!$A$1:$G$957</definedName>
    <definedName name="consolidation1">#REF!</definedName>
    <definedName name="consolidation2">#REF!</definedName>
    <definedName name="CONSUMO_BUTADIENO_ESTIRENO_EM_TONELADAS">'[15]#REF'!$A$453:$N$469</definedName>
    <definedName name="CONT_CANTEIRO">#REF!</definedName>
    <definedName name="cont_cs">[6]EDC!$H$488</definedName>
    <definedName name="cont_cs_asahi">[6]EDC!$G$386</definedName>
    <definedName name="cont_cs_uhde">#REF!</definedName>
    <definedName name="cont_dce">[6]EDC!$O$385</definedName>
    <definedName name="contasareceber">#REF!</definedName>
    <definedName name="CProdConcAgMP">[32]DIS!$DU$3:$ED$76</definedName>
    <definedName name="CProdConcAgTrat">[32]DIS!$EF$3:$EI$74</definedName>
    <definedName name="CProdZnMP">[32]COS!$AK$2:$AW$95</definedName>
    <definedName name="CProdZnTrat">[32]COS!$G$2:$T$95</definedName>
    <definedName name="cr_pgoobr01_mem_ria_de_c_lculo">'[50]Memória de Cálculo'!#REF!</definedName>
    <definedName name="CREN">#REF!</definedName>
    <definedName name="Criteria">#REF!</definedName>
    <definedName name="_xlnm.Criteria" localSheetId="2">#REF!</definedName>
    <definedName name="_xlnm.Criteria" localSheetId="3">#REF!</definedName>
    <definedName name="_xlnm.Criteria" localSheetId="4">#REF!</definedName>
    <definedName name="_xlnm.Criteria" localSheetId="1">#REF!</definedName>
    <definedName name="_xlnm.Criteria">#REF!</definedName>
    <definedName name="Criterios_IM">"$'1998'.$#REF!$#REF!:$#REF!$#REF!"</definedName>
    <definedName name="CRITÉRIOS_IM" localSheetId="2">#REF!</definedName>
    <definedName name="CRITÉRIOS_IM" localSheetId="3">#REF!</definedName>
    <definedName name="CRITÉRIOS_IM" localSheetId="4">#REF!</definedName>
    <definedName name="CRITÉRIOS_IM" localSheetId="1">#REF!</definedName>
    <definedName name="CRITÉRIOS_IM">#REF!</definedName>
    <definedName name="cs_nova_prep">[51]EDC!$J$593</definedName>
    <definedName name="CSeIR">'[12]IR e CS LR'!$B$1:$N$83</definedName>
    <definedName name="CSeIRestimado">'[12]IR e CS Est'!$B$1:$L$98</definedName>
    <definedName name="CSLL">[6]EDC!$E$607</definedName>
    <definedName name="ct_cloro_uhde">[6]EDC!$I$421</definedName>
    <definedName name="ct_energ_utilid_DCE">[6]EDC!$H$580</definedName>
    <definedName name="ct_energia_asahi">[45]EDC!$M$435</definedName>
    <definedName name="ct_energia_DCE_uhde">[45]EDC!$I$422</definedName>
    <definedName name="ct_energia_uhde">[45]EDC!$O$436</definedName>
    <definedName name="ct_eteno_uhde">[45]EDC!$I$420</definedName>
    <definedName name="curta_1617">#REF!</definedName>
    <definedName name="CURTA1">[7]DIFERENCIAL!#REF!</definedName>
    <definedName name="CUSTO_DAS_DESAPROPRIAÇÕES">#REF!</definedName>
    <definedName name="custo_desativacao">[6]EDC!$E$592</definedName>
    <definedName name="CUSTO_FIXO_CAXIAS">'[15]#REF'!$B$87:$K$102</definedName>
    <definedName name="custo_fixo_cs_nova">[6]EDC!$H$497</definedName>
    <definedName name="custo_fixo_dce_nova">[6]EDC!$H$498</definedName>
    <definedName name="CUSTO_FIXO_TRIUNFO_E_CABO">'[17]#REF'!$B$195:$K$251</definedName>
    <definedName name="CUSTO_FIXO_VARIÁVEL_DESPESA">'[52]DIF FAT FEV 01'!$A$22:$V$71</definedName>
    <definedName name="custo_oper_01">[45]EDC!$J$238</definedName>
    <definedName name="custo_oper_02">[45]EDC!$K$238</definedName>
    <definedName name="custo_oper_03">[45]EDC!$L$238</definedName>
    <definedName name="custo_oper_04">[45]EDC!$M$238</definedName>
    <definedName name="custo_oper_05">[45]EDC!$N$238</definedName>
    <definedName name="custo_oper_06">[45]EDC!$O$238</definedName>
    <definedName name="custo_oper_07">[45]EDC!$P$238</definedName>
    <definedName name="custo_oper_08">[45]EDC!$Q$238</definedName>
    <definedName name="custo_oper_09">[45]EDC!$R$238</definedName>
    <definedName name="custo_oper_10">[45]EDC!$S$238</definedName>
    <definedName name="CUSTO_UN">'[44]MATERIAIS ELETRICOS'!$E$5:$E$1228</definedName>
    <definedName name="custo_var_DCE_01">[45]EDC!$J$245</definedName>
    <definedName name="custo_var_DCE_02">[45]EDC!$K$245</definedName>
    <definedName name="custo_var_DCE_03">[45]EDC!$L$245</definedName>
    <definedName name="custo_var_DCE_04">[45]EDC!$M$245</definedName>
    <definedName name="custo_var_DCE_05">[45]EDC!$N$245</definedName>
    <definedName name="custo_var_DCE_06">[45]EDC!$O$245</definedName>
    <definedName name="custo_var_DCE_07">[45]EDC!$P$245</definedName>
    <definedName name="custo_var_DCE_08">[45]EDC!$Q$245</definedName>
    <definedName name="custo_var_DCE_09">[45]EDC!$R$245</definedName>
    <definedName name="custo_var_DCE_10">[45]EDC!$S$245</definedName>
    <definedName name="custo_var_DCE_11">[45]EDC!$T$245</definedName>
    <definedName name="CUSTO_VARIÁVEL_DE_VENDAS_FRETE">'[17]#REF'!$A$150:$N$167</definedName>
    <definedName name="custoprod" hidden="1">{#N/A,#N/A,FALSE,"Brazil Summary";#N/A,#N/A,FALSE,"SEA CIF Summary";#N/A,#N/A,FALSE,"USGC Contract";#N/A,#N/A,FALSE,"USGC Spot";#N/A,#N/A,FALSE,"Brazil Base Cycle ";#N/A,#N/A,FALSE,"Brazil Base Trend";#N/A,#N/A,FALSE,"Brazil Low Cycle";#N/A,#N/A,FALSE,"Brazil Low Trend";#N/A,#N/A,FALSE,"Variables"}</definedName>
    <definedName name="CustosExploraçãoParâmetros" hidden="1">#REF!</definedName>
    <definedName name="CustosExploraçãoValores" hidden="1">#REF!</definedName>
    <definedName name="CV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v_DCE_sem_mp">[6]EDC!$I$425</definedName>
    <definedName name="cv_existente_sem_energia">#REF!</definedName>
    <definedName name="cv_sem_energia_asahi">[51]EDC!$Q$441</definedName>
    <definedName name="cv_sem_energia_uhde">[51]EDC!$S$441</definedName>
    <definedName name="cvcvc">#N/A</definedName>
    <definedName name="cxzczxcx" hidden="1">#REF!</definedName>
    <definedName name="czxcxzcz" hidden="1">#REF!</definedName>
    <definedName name="d">#REF!</definedName>
    <definedName name="D.BILHÃO">#REF!</definedName>
    <definedName name="D.CENTAVO">#REF!</definedName>
    <definedName name="D.MIL">#REF!</definedName>
    <definedName name="D.MILHÃO">#REF!</definedName>
    <definedName name="D.UNID">#REF!</definedName>
    <definedName name="da">[53]kubus!$C$1:$H$65536</definedName>
    <definedName name="dadada">#REF!</definedName>
    <definedName name="dadf">#REF!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sdasd" hidden="1">#REF!</definedName>
    <definedName name="data_rel_oper">#REF!</definedName>
    <definedName name="DATA1">#REF!</definedName>
    <definedName name="DATA2">#REF!</definedName>
    <definedName name="Databnew">#REF!</definedName>
    <definedName name="DataCessãoExploração" hidden="1">#REF!</definedName>
    <definedName name="DATAS">#REF!</definedName>
    <definedName name="DC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chart26" hidden="1">#REF!</definedName>
    <definedName name="dchart31" hidden="1">#REF!</definedName>
    <definedName name="d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D">#N/A</definedName>
    <definedName name="dddd">#N/A</definedName>
    <definedName name="ddddd" hidden="1">{#N/A,#N/A,FALSE,"Plan1";#N/A,#N/A,FALSE,"Plan2"}</definedName>
    <definedName name="dddddddddd">#N/A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hdt">#REF!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emRes00">#REF!</definedName>
    <definedName name="DemRes01">#REF!</definedName>
    <definedName name="depr_01">[51]EDC!$J$302</definedName>
    <definedName name="depr_02">[6]EDC!$K$302</definedName>
    <definedName name="depr_03">[6]EDC!$L$302</definedName>
    <definedName name="depr_04">[51]EDC!$M$302</definedName>
    <definedName name="depr_05">[51]EDC!$N$302</definedName>
    <definedName name="depr_06">[45]EDC!$O$302</definedName>
    <definedName name="depr_07">[45]EDC!$P$302</definedName>
    <definedName name="depr_08">[45]EDC!$Q$302</definedName>
    <definedName name="depr_09">[45]EDC!$R$302</definedName>
    <definedName name="depr_10">[45]EDC!$S$302</definedName>
    <definedName name="depreci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r">#N/A</definedName>
    <definedName name="des" hidden="1">{#N/A,#N/A,FALSE,"Plan1";#N/A,#N/A,FALSE,"Plan2"}</definedName>
    <definedName name="DESAP">#REF!</definedName>
    <definedName name="DESAPROPRIAÇÃO">'[54]AQU TERRENO-'!$H$9</definedName>
    <definedName name="desc" hidden="1">{#N/A,#N/A,FALSE,"Plan1";#N/A,#N/A,FALSE,"Plan2"}</definedName>
    <definedName name="DESC1">#REF!</definedName>
    <definedName name="DESCONTADO">#REF!</definedName>
    <definedName name="DESP">#REF!</definedName>
    <definedName name="DESPFIN">#N/A</definedName>
    <definedName name="DEST1">#REF!</definedName>
    <definedName name="DEST2">#REF!</definedName>
    <definedName name="DEST3">#REF!</definedName>
    <definedName name="DEST4">#REF!</definedName>
    <definedName name="DEST4A">#REF!</definedName>
    <definedName name="DEST4B">#REF!</definedName>
    <definedName name="deud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VFATOB">#REF!</definedName>
    <definedName name="DEZ">#REF!</definedName>
    <definedName name="DEZ.BILHÃO">#REF!</definedName>
    <definedName name="DEZ.CENTAVO">#REF!</definedName>
    <definedName name="DEZ.MILHÃO">#REF!</definedName>
    <definedName name="DEZ.MILHAR">#REF!</definedName>
    <definedName name="DEZENA">#REF!</definedName>
    <definedName name="df">#N/A</definedName>
    <definedName name="dfasfdas" hidden="1">#REF!</definedName>
    <definedName name="dfg">#N/A</definedName>
    <definedName name="dfsafdas" hidden="1">#REF!</definedName>
    <definedName name="dfsdafdasf" hidden="1">#REF!</definedName>
    <definedName name="dfsdfg" hidden="1">#REF!</definedName>
    <definedName name="dggfdg" hidden="1">{#N/A,#N/A,FALSE,"Plan1";#N/A,#N/A,FALSE,"Plan2"}</definedName>
    <definedName name="dggsf">#N/A</definedName>
    <definedName name="dgnghnyh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dgs">#N/A</definedName>
    <definedName name="Dias_Ab" hidden="1">#REF!</definedName>
    <definedName name="Dias_Enc" hidden="1">#REF!</definedName>
    <definedName name="diss">#REF!</definedName>
    <definedName name="DividaAcrJuros" hidden="1">#REF!</definedName>
    <definedName name="DividaAlocação" hidden="1">#REF!</definedName>
    <definedName name="DividaCom" hidden="1">#REF!</definedName>
    <definedName name="DividaCP" hidden="1">#REF!</definedName>
    <definedName name="DividaJurCapitaliz" hidden="1">#REF!</definedName>
    <definedName name="DividaJuros" hidden="1">#REF!</definedName>
    <definedName name="DividaMLP" hidden="1">#REF!</definedName>
    <definedName name="DividaTaxasJuro" hidden="1">#REF!</definedName>
    <definedName name="dll_real">#REF!</definedName>
    <definedName name="DLX1.USE">#REF!</definedName>
    <definedName name="DOAR_ACUM">#REF!</definedName>
    <definedName name="DOAR_MES">#REF!</definedName>
    <definedName name="DOAR_MOVIM">#REF!</definedName>
    <definedName name="dolar">[42]Parametros!$J$1</definedName>
    <definedName name="dólar">#REF!</definedName>
    <definedName name="dolar96">#REF!</definedName>
    <definedName name="DRE">#REF!</definedName>
    <definedName name="dren">#REF!</definedName>
    <definedName name="drenag">#REF!</definedName>
    <definedName name="ds">'[19]#REF'!#REF!</definedName>
    <definedName name="dsadsa" hidden="1">#REF!</definedName>
    <definedName name="dsadsda" hidden="1">#REF!</definedName>
    <definedName name="dsf">#N/A</definedName>
    <definedName name="DV_MUNI">#N/A</definedName>
    <definedName name="DVVB" hidden="1">{"tabela",#N/A,FALSE,"Tabela";"decoração",#N/A,FALSE,"Decor.";"Informações",#N/A,FALSE,"Inform."}</definedName>
    <definedName name="DXCZ" hidden="1">{#N/A,#N/A,FALSE,"Plan1";#N/A,#N/A,FALSE,"Plan2"}</definedName>
    <definedName name="dzzzzzzzzzzzzzz" hidden="1">#REF!</definedName>
    <definedName name="E">[55]ECONOMICO!$B$33</definedName>
    <definedName name="EBITDA_01">[51]EDC!$J$254</definedName>
    <definedName name="EBITDA_02">[51]EDC!$K$254</definedName>
    <definedName name="EBITDA_03">[45]EDC!$L$254</definedName>
    <definedName name="EBITDA_04">[45]EDC!$M$254</definedName>
    <definedName name="EBITDA_05">[45]EDC!$N$254</definedName>
    <definedName name="EBITDA_06">[45]EDC!$O$254</definedName>
    <definedName name="EBITDA_07">[45]EDC!$P$254</definedName>
    <definedName name="EBITDA_08">[45]EDC!$Q$254</definedName>
    <definedName name="EBITDA_09">[45]EDC!$R$254</definedName>
    <definedName name="EBITDA_10">[45]EDC!$S$254</definedName>
    <definedName name="EBITDA_11">[45]EDC!$T$254</definedName>
    <definedName name="echart31" hidden="1">#REF!</definedName>
    <definedName name="ede">{0;0;0;0;9;#N/A;0.75;0.75;1;1;1;FALSE;FALSE;FALSE;FALSE;FALSE;#N/A;1;100;#N/A;#N/A;"&amp;A";"Page &amp;P"}</definedName>
    <definedName name="edif_cs">[6]EDC!$H$485</definedName>
    <definedName name="edif_cs_asahi">[6]EDC!$G$385</definedName>
    <definedName name="edif_cs_uhde">#REF!</definedName>
    <definedName name="EDSON">'[52]DIF FAT FEV 01'!$M$16:$N$59</definedName>
    <definedName name="ee">#N/A</definedName>
    <definedName name="EE1_MAT">'[54]B - Captação_Elevação 1a Etapa '!#REF!</definedName>
    <definedName name="EE1_MATERIAIS">'[54]ESTA ELEVATÓRIA_'!$H$106</definedName>
    <definedName name="EE1_SERV">'[54]B - Captação_Elevação 1a Etapa '!#REF!</definedName>
    <definedName name="EE1_SERVIÇOS">'[54]ESTA ELEVATÓRIA_'!$H$9</definedName>
    <definedName name="EE2_MAT">'[54]B - Captação_Elevação 1a Etapa '!#REF!</definedName>
    <definedName name="EE2_MATERIAIS">'[54]ESTA ELEVATÓRIA_'!$H$244</definedName>
    <definedName name="EE2_SERV">'[54]B - Captação_Elevação 1a Etapa '!#REF!</definedName>
    <definedName name="EE2_SERVIÇOS">'[54]ESTA ELEVATÓRIA_'!$H$143</definedName>
    <definedName name="EE3_MAT">'[54]B - Captação_Elevação 1a Etapa '!#REF!</definedName>
    <definedName name="EE3_SERV">'[54]B - Captação_Elevação 1a Etapa '!#REF!</definedName>
    <definedName name="EEE">#N/A</definedName>
    <definedName name="eeeee" hidden="1">{#N/A,#N/A,FALSE,"Plan1";#N/A,#N/A,FALSE,"Plan2"}</definedName>
    <definedName name="eeeeeeeeeeeeee" hidden="1">#REF!</definedName>
    <definedName name="EENITRO">#REF!</definedName>
    <definedName name="EEOPPCAM">#REF!</definedName>
    <definedName name="EEPROPPET">#REF!</definedName>
    <definedName name="efic_retificacao">[6]EDC!$E$576</definedName>
    <definedName name="efsgsf">#N/A</definedName>
    <definedName name="EMISS_1_MAT">#REF!</definedName>
    <definedName name="EMISS_1_SERV">#REF!</definedName>
    <definedName name="EMISS_2_MAT">#REF!</definedName>
    <definedName name="EMISS_2_SERV">#REF!</definedName>
    <definedName name="EMISS_3_MAT">#REF!</definedName>
    <definedName name="EMISS_3_SERV">#REF!</definedName>
    <definedName name="EMISSÁRIO1_MATERIAIS">[54]EMISSÁRIO_!$H$39</definedName>
    <definedName name="EMISSÁRIO1_SERVIÇOS">[54]EMISSÁRIO_!$H$9</definedName>
    <definedName name="EMISSÁRIO2_MATERIAIS">[54]EMISSÁRIO_!$H$80</definedName>
    <definedName name="EMISSÁRIO2_SERVIÇOS">[54]EMISSÁRIO_!$H$50</definedName>
    <definedName name="Empresa">[56]listas!$J$9:$J$13</definedName>
    <definedName name="Empresas">#REF!</definedName>
    <definedName name="enc">#REF!</definedName>
    <definedName name="epc_cs">[45]EDC!$H$482</definedName>
    <definedName name="epc_cs_asahi">[51]EDC!$G$391</definedName>
    <definedName name="epc_cs_uhde">#REF!</definedName>
    <definedName name="epc_dce">[45]EDC!$O$396</definedName>
    <definedName name="EQUIV">#REF!</definedName>
    <definedName name="ertyery" hidden="1">{#N/A,#N/A,FALSE,"Plan1";#N/A,#N/A,FALSE,"Plan2"}</definedName>
    <definedName name="ESC_EMISS3_S">#REF!</definedName>
    <definedName name="ESCALA">#REF!</definedName>
    <definedName name="ESCORAMENTO">#REF!</definedName>
    <definedName name="ESGOT_EMISS3_S">#REF!</definedName>
    <definedName name="ESGOTAMENTO">#REF!</definedName>
    <definedName name="ETENO">#REF!</definedName>
    <definedName name="ETENOCS">#REF!</definedName>
    <definedName name="ETENOPP">#REF!</definedName>
    <definedName name="ETENOPVC">#REF!</definedName>
    <definedName name="ETENOPVCAL">#REF!</definedName>
    <definedName name="ETENOPVCBA">#REF!</definedName>
    <definedName name="Euro">#REF!</definedName>
    <definedName name="euro_dolar">[51]EDC!$E$601</definedName>
    <definedName name="EUROpUSD">[57]PricesTons!$D$15:$D$524</definedName>
    <definedName name="ewqfsdafsad" hidden="1">#REF!</definedName>
    <definedName name="ex_epc_cs">[6]EDC!$H$483</definedName>
    <definedName name="ex_epc_cs_asahi">[51]EDC!$G$382</definedName>
    <definedName name="ex_epc_cs_uhde">#REF!</definedName>
    <definedName name="Excel_BuiltIn__FilterDatabase_12">#REF!</definedName>
    <definedName name="Excel_BuiltIn_Criteria">#REF!</definedName>
    <definedName name="Excel_BuiltIn_Criteria_5">"$'2000'.$#REF!$#REF!:$#REF!$#REF!"</definedName>
    <definedName name="Excel_BuiltIn_Criteria_6">"$'1999'.$#REF!$#REF!:$#REF!$#REF!"</definedName>
    <definedName name="Excel_BuiltIn_Extract">"$'1998'.$#REF!$#REF!:$#REF!$#REF!"</definedName>
    <definedName name="Excel_BuiltIn_Extract_4">"$'2001'.$#REF!$#REF!:$#REF!$#REF!"</definedName>
    <definedName name="Excel_BuiltIn_Extract_5">"$'2000'.$#REF!$#REF!:$#REF!$#REF!"</definedName>
    <definedName name="Excel_BuiltIn_Extract_6">"$'1999'.$#REF!$#REF!:$#REF!$#REF!"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3">"$#REF!.$A$1:$AC$60"</definedName>
    <definedName name="Excel_BuiltIn_Print_Area_6">"$'1999'.$#REF!$#REF!:$#REF!$#REF!"</definedName>
    <definedName name="ExpandOutputs">#N/A</definedName>
    <definedName name="ExpandVPeriods">[58]!ExpandVPeriods</definedName>
    <definedName name="ExportFile">[59]!ExportFile</definedName>
    <definedName name="Extensão" hidden="1">#REF!</definedName>
    <definedName name="ExtensãoObras" hidden="1">#REF!</definedName>
    <definedName name="EXTENSO">#REF!</definedName>
    <definedName name="Extracción_IM_6">"$'1999'.$#REF!$#REF!:$#REF!$#REF!"</definedName>
    <definedName name="F.Pago_T3">#REF!</definedName>
    <definedName name="F_01_120">#REF!</definedName>
    <definedName name="F_01_150">#REF!</definedName>
    <definedName name="F_01_180">#REF!</definedName>
    <definedName name="F_01_210">#REF!</definedName>
    <definedName name="F_01_240">#REF!</definedName>
    <definedName name="F_01_270">#REF!</definedName>
    <definedName name="F_01_30">#REF!</definedName>
    <definedName name="F_01_300">#REF!</definedName>
    <definedName name="F_01_330">#REF!</definedName>
    <definedName name="F_01_360">#REF!</definedName>
    <definedName name="F_01_390">#REF!</definedName>
    <definedName name="F_01_420">#REF!</definedName>
    <definedName name="F_01_450">#REF!</definedName>
    <definedName name="F_01_480">#REF!</definedName>
    <definedName name="F_01_510">#REF!</definedName>
    <definedName name="F_01_540">#REF!</definedName>
    <definedName name="F_01_570">#REF!</definedName>
    <definedName name="F_01_60">#REF!</definedName>
    <definedName name="F_01_600">#REF!</definedName>
    <definedName name="F_01_630">#REF!</definedName>
    <definedName name="F_01_660">#REF!</definedName>
    <definedName name="F_01_690">#REF!</definedName>
    <definedName name="F_01_720">#REF!</definedName>
    <definedName name="F_01_90">#REF!</definedName>
    <definedName name="F_02_120">#REF!</definedName>
    <definedName name="F_02_150">#REF!</definedName>
    <definedName name="F_02_180">#REF!</definedName>
    <definedName name="F_02_210">#REF!</definedName>
    <definedName name="F_02_240">#REF!</definedName>
    <definedName name="F_02_270">#REF!</definedName>
    <definedName name="F_02_30">#REF!</definedName>
    <definedName name="F_02_300">#REF!</definedName>
    <definedName name="F_02_330">#REF!</definedName>
    <definedName name="F_02_360">#REF!</definedName>
    <definedName name="F_02_390">#REF!</definedName>
    <definedName name="F_02_420">#REF!</definedName>
    <definedName name="F_02_450">#REF!</definedName>
    <definedName name="F_02_480">#REF!</definedName>
    <definedName name="F_02_510">#REF!</definedName>
    <definedName name="F_02_540">#REF!</definedName>
    <definedName name="F_02_570">#REF!</definedName>
    <definedName name="F_02_60">#REF!</definedName>
    <definedName name="F_02_600">#REF!</definedName>
    <definedName name="F_02_630">#REF!</definedName>
    <definedName name="F_02_660">#REF!</definedName>
    <definedName name="F_02_690">#REF!</definedName>
    <definedName name="F_02_720">#REF!</definedName>
    <definedName name="F_02_90">#REF!</definedName>
    <definedName name="F_03_120">#REF!</definedName>
    <definedName name="F_03_150">#REF!</definedName>
    <definedName name="F_03_180">#REF!</definedName>
    <definedName name="F_03_210">#REF!</definedName>
    <definedName name="F_03_240">#REF!</definedName>
    <definedName name="F_03_270">#REF!</definedName>
    <definedName name="F_03_30">#REF!</definedName>
    <definedName name="F_03_300">#REF!</definedName>
    <definedName name="F_03_330">#REF!</definedName>
    <definedName name="F_03_360">#REF!</definedName>
    <definedName name="F_03_390">#REF!</definedName>
    <definedName name="F_03_420">#REF!</definedName>
    <definedName name="F_03_450">#REF!</definedName>
    <definedName name="F_03_480">#REF!</definedName>
    <definedName name="F_03_510">#REF!</definedName>
    <definedName name="F_03_540">#REF!</definedName>
    <definedName name="F_03_570">#REF!</definedName>
    <definedName name="F_03_60">#REF!</definedName>
    <definedName name="F_03_600">#REF!</definedName>
    <definedName name="F_03_630">#REF!</definedName>
    <definedName name="F_03_660">#REF!</definedName>
    <definedName name="F_03_690">#REF!</definedName>
    <definedName name="F_03_720">#REF!</definedName>
    <definedName name="F_03_90">#REF!</definedName>
    <definedName name="F_04_120">#REF!</definedName>
    <definedName name="F_04_150">#REF!</definedName>
    <definedName name="F_04_180">#REF!</definedName>
    <definedName name="F_04_210">#REF!</definedName>
    <definedName name="F_04_240">#REF!</definedName>
    <definedName name="F_04_270">#REF!</definedName>
    <definedName name="F_04_30">#REF!</definedName>
    <definedName name="F_04_300">#REF!</definedName>
    <definedName name="F_04_330">#REF!</definedName>
    <definedName name="F_04_360">#REF!</definedName>
    <definedName name="F_04_390">#REF!</definedName>
    <definedName name="F_04_420">#REF!</definedName>
    <definedName name="F_04_450">#REF!</definedName>
    <definedName name="F_04_480">#REF!</definedName>
    <definedName name="F_04_510">#REF!</definedName>
    <definedName name="F_04_540">#REF!</definedName>
    <definedName name="F_04_570">#REF!</definedName>
    <definedName name="F_04_60">#REF!</definedName>
    <definedName name="F_04_600">#REF!</definedName>
    <definedName name="F_04_630">#REF!</definedName>
    <definedName name="F_04_660">#REF!</definedName>
    <definedName name="F_04_690">#REF!</definedName>
    <definedName name="F_04_720">#REF!</definedName>
    <definedName name="F_04_90">#REF!</definedName>
    <definedName name="F_05_120">#REF!</definedName>
    <definedName name="F_05_150">#REF!</definedName>
    <definedName name="F_05_180">#REF!</definedName>
    <definedName name="F_05_210">#REF!</definedName>
    <definedName name="F_05_240">#REF!</definedName>
    <definedName name="F_05_270">#REF!</definedName>
    <definedName name="F_05_30">#REF!</definedName>
    <definedName name="F_05_300">#REF!</definedName>
    <definedName name="F_05_330">#REF!</definedName>
    <definedName name="F_05_360">#REF!</definedName>
    <definedName name="F_05_390">#REF!</definedName>
    <definedName name="F_05_420">#REF!</definedName>
    <definedName name="F_05_450">#REF!</definedName>
    <definedName name="F_05_480">#REF!</definedName>
    <definedName name="F_05_510">#REF!</definedName>
    <definedName name="F_05_540">#REF!</definedName>
    <definedName name="F_05_570">#REF!</definedName>
    <definedName name="F_05_60">#REF!</definedName>
    <definedName name="F_05_600">#REF!</definedName>
    <definedName name="F_05_630">#REF!</definedName>
    <definedName name="F_05_660">#REF!</definedName>
    <definedName name="F_05_690">#REF!</definedName>
    <definedName name="F_05_720">#REF!</definedName>
    <definedName name="F_05_90">#REF!</definedName>
    <definedName name="F_06_120">#REF!</definedName>
    <definedName name="F_06_150">#REF!</definedName>
    <definedName name="F_06_180">#REF!</definedName>
    <definedName name="F_06_210">#REF!</definedName>
    <definedName name="F_06_240">#REF!</definedName>
    <definedName name="F_06_270">#REF!</definedName>
    <definedName name="F_06_30">#REF!</definedName>
    <definedName name="F_06_300">#REF!</definedName>
    <definedName name="F_06_330">#REF!</definedName>
    <definedName name="F_06_360">#REF!</definedName>
    <definedName name="F_06_390">#REF!</definedName>
    <definedName name="F_06_420">#REF!</definedName>
    <definedName name="F_06_450">#REF!</definedName>
    <definedName name="F_06_480">#REF!</definedName>
    <definedName name="F_06_510">#REF!</definedName>
    <definedName name="F_06_540">#REF!</definedName>
    <definedName name="F_06_570">#REF!</definedName>
    <definedName name="F_06_60">#REF!</definedName>
    <definedName name="F_06_600">#REF!</definedName>
    <definedName name="F_06_630">#REF!</definedName>
    <definedName name="F_06_660">#REF!</definedName>
    <definedName name="F_06_690">#REF!</definedName>
    <definedName name="F_06_720">#REF!</definedName>
    <definedName name="F_06_90">#REF!</definedName>
    <definedName name="F_07_120">#REF!</definedName>
    <definedName name="F_07_150">#REF!</definedName>
    <definedName name="F_07_180">#REF!</definedName>
    <definedName name="F_07_210">#REF!</definedName>
    <definedName name="F_07_240">#REF!</definedName>
    <definedName name="F_07_270">#REF!</definedName>
    <definedName name="F_07_30">#REF!</definedName>
    <definedName name="F_07_300">#REF!</definedName>
    <definedName name="F_07_330">#REF!</definedName>
    <definedName name="F_07_360">#REF!</definedName>
    <definedName name="F_07_390">#REF!</definedName>
    <definedName name="F_07_420">#REF!</definedName>
    <definedName name="F_07_450">#REF!</definedName>
    <definedName name="F_07_480">#REF!</definedName>
    <definedName name="F_07_510">#REF!</definedName>
    <definedName name="F_07_540">#REF!</definedName>
    <definedName name="F_07_570">#REF!</definedName>
    <definedName name="F_07_60">#REF!</definedName>
    <definedName name="F_07_600">#REF!</definedName>
    <definedName name="F_07_630">#REF!</definedName>
    <definedName name="F_07_660">#REF!</definedName>
    <definedName name="F_07_690">#REF!</definedName>
    <definedName name="F_07_720">#REF!</definedName>
    <definedName name="F_07_90">#REF!</definedName>
    <definedName name="F_08_120">#REF!</definedName>
    <definedName name="F_08_150">#REF!</definedName>
    <definedName name="F_08_180">#REF!</definedName>
    <definedName name="F_08_210">#REF!</definedName>
    <definedName name="F_08_240">#REF!</definedName>
    <definedName name="F_08_270">#REF!</definedName>
    <definedName name="F_08_30">#REF!</definedName>
    <definedName name="F_08_300">#REF!</definedName>
    <definedName name="F_08_330">#REF!</definedName>
    <definedName name="F_08_360">#REF!</definedName>
    <definedName name="F_08_390">#REF!</definedName>
    <definedName name="F_08_420">#REF!</definedName>
    <definedName name="F_08_450">#REF!</definedName>
    <definedName name="F_08_480">#REF!</definedName>
    <definedName name="F_08_510">#REF!</definedName>
    <definedName name="F_08_540">#REF!</definedName>
    <definedName name="F_08_570">#REF!</definedName>
    <definedName name="F_08_60">#REF!</definedName>
    <definedName name="F_08_600">#REF!</definedName>
    <definedName name="F_08_630">#REF!</definedName>
    <definedName name="F_08_660">#REF!</definedName>
    <definedName name="F_08_690">#REF!</definedName>
    <definedName name="F_08_720">#REF!</definedName>
    <definedName name="F_08_90">#REF!</definedName>
    <definedName name="F_09_120">#REF!</definedName>
    <definedName name="F_09_150">#REF!</definedName>
    <definedName name="F_09_180">#REF!</definedName>
    <definedName name="F_09_210">#REF!</definedName>
    <definedName name="F_09_240">#REF!</definedName>
    <definedName name="F_09_270">#REF!</definedName>
    <definedName name="F_09_30">#REF!</definedName>
    <definedName name="F_09_300">#REF!</definedName>
    <definedName name="F_09_330">#REF!</definedName>
    <definedName name="F_09_360">#REF!</definedName>
    <definedName name="F_09_390">#REF!</definedName>
    <definedName name="F_09_420">#REF!</definedName>
    <definedName name="F_09_450">#REF!</definedName>
    <definedName name="F_09_480">#REF!</definedName>
    <definedName name="F_09_510">#REF!</definedName>
    <definedName name="F_09_540">#REF!</definedName>
    <definedName name="F_09_570">#REF!</definedName>
    <definedName name="F_09_60">#REF!</definedName>
    <definedName name="F_09_600">#REF!</definedName>
    <definedName name="F_09_630">#REF!</definedName>
    <definedName name="F_09_660">#REF!</definedName>
    <definedName name="F_09_690">#REF!</definedName>
    <definedName name="F_09_720">#REF!</definedName>
    <definedName name="F_09_90">#REF!</definedName>
    <definedName name="F_10_120">#REF!</definedName>
    <definedName name="F_10_150">#REF!</definedName>
    <definedName name="F_10_180">#REF!</definedName>
    <definedName name="F_10_210">#REF!</definedName>
    <definedName name="F_10_240">#REF!</definedName>
    <definedName name="F_10_270">#REF!</definedName>
    <definedName name="F_10_30">#REF!</definedName>
    <definedName name="F_10_300">#REF!</definedName>
    <definedName name="F_10_330">#REF!</definedName>
    <definedName name="F_10_360">#REF!</definedName>
    <definedName name="F_10_390">#REF!</definedName>
    <definedName name="F_10_420">#REF!</definedName>
    <definedName name="F_10_450">#REF!</definedName>
    <definedName name="F_10_480">#REF!</definedName>
    <definedName name="F_10_510">#REF!</definedName>
    <definedName name="F_10_540">#REF!</definedName>
    <definedName name="F_10_570">#REF!</definedName>
    <definedName name="F_10_60">#REF!</definedName>
    <definedName name="F_10_600">#REF!</definedName>
    <definedName name="F_10_630">#REF!</definedName>
    <definedName name="F_10_660">#REF!</definedName>
    <definedName name="F_10_690">#REF!</definedName>
    <definedName name="F_10_720">#REF!</definedName>
    <definedName name="F_10_90">#REF!</definedName>
    <definedName name="F_11_120">#REF!</definedName>
    <definedName name="F_11_150">#REF!</definedName>
    <definedName name="F_11_180">#REF!</definedName>
    <definedName name="F_11_210">#REF!</definedName>
    <definedName name="F_11_240">#REF!</definedName>
    <definedName name="F_11_270">#REF!</definedName>
    <definedName name="F_11_30">#REF!</definedName>
    <definedName name="F_11_300">#REF!</definedName>
    <definedName name="F_11_330">#REF!</definedName>
    <definedName name="F_11_360">#REF!</definedName>
    <definedName name="F_11_390">#REF!</definedName>
    <definedName name="F_11_420">#REF!</definedName>
    <definedName name="F_11_450">#REF!</definedName>
    <definedName name="F_11_480">#REF!</definedName>
    <definedName name="F_11_510">#REF!</definedName>
    <definedName name="F_11_540">#REF!</definedName>
    <definedName name="F_11_570">#REF!</definedName>
    <definedName name="F_11_60">#REF!</definedName>
    <definedName name="F_11_600">#REF!</definedName>
    <definedName name="F_11_630">#REF!</definedName>
    <definedName name="F_11_660">#REF!</definedName>
    <definedName name="F_11_690">#REF!</definedName>
    <definedName name="F_11_720">#REF!</definedName>
    <definedName name="F_11_90">#REF!</definedName>
    <definedName name="F_12_120">#REF!</definedName>
    <definedName name="F_12_150">#REF!</definedName>
    <definedName name="F_12_180">#REF!</definedName>
    <definedName name="F_12_210">#REF!</definedName>
    <definedName name="F_12_240">#REF!</definedName>
    <definedName name="F_12_270">#REF!</definedName>
    <definedName name="F_12_30">#REF!</definedName>
    <definedName name="F_12_300">#REF!</definedName>
    <definedName name="F_12_330">#REF!</definedName>
    <definedName name="F_12_360">#REF!</definedName>
    <definedName name="F_12_390">#REF!</definedName>
    <definedName name="F_12_420">#REF!</definedName>
    <definedName name="F_12_450">#REF!</definedName>
    <definedName name="F_12_480">#REF!</definedName>
    <definedName name="F_12_510">#REF!</definedName>
    <definedName name="F_12_540">#REF!</definedName>
    <definedName name="F_12_570">#REF!</definedName>
    <definedName name="F_12_60">#REF!</definedName>
    <definedName name="F_12_600">#REF!</definedName>
    <definedName name="F_12_630">#REF!</definedName>
    <definedName name="F_12_660">#REF!</definedName>
    <definedName name="F_12_690">#REF!</definedName>
    <definedName name="F_12_720">#REF!</definedName>
    <definedName name="F_12_90">#REF!</definedName>
    <definedName name="F_13_120">#REF!</definedName>
    <definedName name="F_13_150">#REF!</definedName>
    <definedName name="F_13_180">#REF!</definedName>
    <definedName name="F_13_210">#REF!</definedName>
    <definedName name="F_13_240">#REF!</definedName>
    <definedName name="F_13_270">#REF!</definedName>
    <definedName name="F_13_30">#REF!</definedName>
    <definedName name="F_13_300">#REF!</definedName>
    <definedName name="F_13_330">#REF!</definedName>
    <definedName name="F_13_360">#REF!</definedName>
    <definedName name="F_13_390">#REF!</definedName>
    <definedName name="F_13_420">#REF!</definedName>
    <definedName name="F_13_450">#REF!</definedName>
    <definedName name="F_13_480">#REF!</definedName>
    <definedName name="F_13_510">#REF!</definedName>
    <definedName name="F_13_540">#REF!</definedName>
    <definedName name="F_13_570">#REF!</definedName>
    <definedName name="F_13_60">#REF!</definedName>
    <definedName name="F_13_600">#REF!</definedName>
    <definedName name="F_13_630">#REF!</definedName>
    <definedName name="F_13_660">#REF!</definedName>
    <definedName name="F_13_690">#REF!</definedName>
    <definedName name="F_13_720">#REF!</definedName>
    <definedName name="F_13_90">#REF!</definedName>
    <definedName name="F_14_120">#REF!</definedName>
    <definedName name="F_14_150">#REF!</definedName>
    <definedName name="F_14_180">#REF!</definedName>
    <definedName name="F_14_210">#REF!</definedName>
    <definedName name="F_14_240">#REF!</definedName>
    <definedName name="F_14_270">#REF!</definedName>
    <definedName name="F_14_30">#REF!</definedName>
    <definedName name="F_14_300">#REF!</definedName>
    <definedName name="F_14_330">#REF!</definedName>
    <definedName name="F_14_360">#REF!</definedName>
    <definedName name="F_14_390">#REF!</definedName>
    <definedName name="F_14_420">#REF!</definedName>
    <definedName name="F_14_450">#REF!</definedName>
    <definedName name="F_14_480">#REF!</definedName>
    <definedName name="F_14_510">#REF!</definedName>
    <definedName name="F_14_540">#REF!</definedName>
    <definedName name="F_14_570">#REF!</definedName>
    <definedName name="F_14_60">#REF!</definedName>
    <definedName name="F_14_600">#REF!</definedName>
    <definedName name="F_14_630">#REF!</definedName>
    <definedName name="F_14_660">#REF!</definedName>
    <definedName name="F_14_690">#REF!</definedName>
    <definedName name="F_14_720">#REF!</definedName>
    <definedName name="F_14_90">#REF!</definedName>
    <definedName name="F_15_120">#REF!</definedName>
    <definedName name="F_15_150">#REF!</definedName>
    <definedName name="F_15_180">#REF!</definedName>
    <definedName name="F_15_210">#REF!</definedName>
    <definedName name="F_15_240">#REF!</definedName>
    <definedName name="F_15_270">#REF!</definedName>
    <definedName name="F_15_30">#REF!</definedName>
    <definedName name="F_15_300">#REF!</definedName>
    <definedName name="F_15_330">#REF!</definedName>
    <definedName name="F_15_360">#REF!</definedName>
    <definedName name="F_15_390">#REF!</definedName>
    <definedName name="F_15_420">#REF!</definedName>
    <definedName name="F_15_450">#REF!</definedName>
    <definedName name="F_15_480">#REF!</definedName>
    <definedName name="F_15_510">#REF!</definedName>
    <definedName name="F_15_540">#REF!</definedName>
    <definedName name="F_15_570">#REF!</definedName>
    <definedName name="F_15_60">#REF!</definedName>
    <definedName name="F_15_600">#REF!</definedName>
    <definedName name="F_15_630">#REF!</definedName>
    <definedName name="F_15_660">#REF!</definedName>
    <definedName name="F_15_690">#REF!</definedName>
    <definedName name="F_15_720">#REF!</definedName>
    <definedName name="F_15_90">#REF!</definedName>
    <definedName name="F_16_120">#REF!</definedName>
    <definedName name="F_16_150">#REF!</definedName>
    <definedName name="F_16_180">#REF!</definedName>
    <definedName name="F_16_210">#REF!</definedName>
    <definedName name="F_16_240">#REF!</definedName>
    <definedName name="F_16_270">#REF!</definedName>
    <definedName name="F_16_30">#REF!</definedName>
    <definedName name="F_16_300">#REF!</definedName>
    <definedName name="F_16_330">#REF!</definedName>
    <definedName name="F_16_360">#REF!</definedName>
    <definedName name="F_16_390">#REF!</definedName>
    <definedName name="F_16_420">#REF!</definedName>
    <definedName name="F_16_450">#REF!</definedName>
    <definedName name="F_16_480">#REF!</definedName>
    <definedName name="F_16_510">#REF!</definedName>
    <definedName name="F_16_540">#REF!</definedName>
    <definedName name="F_16_570">#REF!</definedName>
    <definedName name="F_16_60">#REF!</definedName>
    <definedName name="F_16_600">#REF!</definedName>
    <definedName name="F_16_630">#REF!</definedName>
    <definedName name="F_16_660">#REF!</definedName>
    <definedName name="F_16_690">#REF!</definedName>
    <definedName name="F_16_720">#REF!</definedName>
    <definedName name="F_16_90">#REF!</definedName>
    <definedName name="F_17_120">#REF!</definedName>
    <definedName name="F_17_150">#REF!</definedName>
    <definedName name="F_17_180">#REF!</definedName>
    <definedName name="F_17_210">#REF!</definedName>
    <definedName name="F_17_240">#REF!</definedName>
    <definedName name="F_17_270">#REF!</definedName>
    <definedName name="F_17_30">#REF!</definedName>
    <definedName name="F_17_300">#REF!</definedName>
    <definedName name="F_17_330">#REF!</definedName>
    <definedName name="F_17_360">#REF!</definedName>
    <definedName name="F_17_390">#REF!</definedName>
    <definedName name="F_17_420">#REF!</definedName>
    <definedName name="F_17_450">#REF!</definedName>
    <definedName name="F_17_480">#REF!</definedName>
    <definedName name="F_17_510">#REF!</definedName>
    <definedName name="F_17_540">#REF!</definedName>
    <definedName name="F_17_570">#REF!</definedName>
    <definedName name="F_17_60">#REF!</definedName>
    <definedName name="F_17_600">#REF!</definedName>
    <definedName name="F_17_630">#REF!</definedName>
    <definedName name="F_17_660">#REF!</definedName>
    <definedName name="F_17_690">#REF!</definedName>
    <definedName name="F_17_720">#REF!</definedName>
    <definedName name="F_17_90">#REF!</definedName>
    <definedName name="F_18_120">#REF!</definedName>
    <definedName name="F_18_150">#REF!</definedName>
    <definedName name="F_18_180">#REF!</definedName>
    <definedName name="F_18_210">#REF!</definedName>
    <definedName name="F_18_240">#REF!</definedName>
    <definedName name="F_18_270">#REF!</definedName>
    <definedName name="F_18_30">#REF!</definedName>
    <definedName name="F_18_300">#REF!</definedName>
    <definedName name="F_18_330">#REF!</definedName>
    <definedName name="F_18_360">#REF!</definedName>
    <definedName name="F_18_390">#REF!</definedName>
    <definedName name="F_18_420">#REF!</definedName>
    <definedName name="F_18_450">#REF!</definedName>
    <definedName name="F_18_480">#REF!</definedName>
    <definedName name="F_18_510">#REF!</definedName>
    <definedName name="F_18_540">#REF!</definedName>
    <definedName name="F_18_570">#REF!</definedName>
    <definedName name="F_18_60">#REF!</definedName>
    <definedName name="F_18_600">#REF!</definedName>
    <definedName name="F_18_630">#REF!</definedName>
    <definedName name="F_18_660">#REF!</definedName>
    <definedName name="F_18_690">#REF!</definedName>
    <definedName name="F_18_720">#REF!</definedName>
    <definedName name="F_18_90">#REF!</definedName>
    <definedName name="F_19_120">#REF!</definedName>
    <definedName name="F_19_150">#REF!</definedName>
    <definedName name="F_19_180">#REF!</definedName>
    <definedName name="F_19_210">#REF!</definedName>
    <definedName name="F_19_240">#REF!</definedName>
    <definedName name="F_19_270">#REF!</definedName>
    <definedName name="F_19_30">#REF!</definedName>
    <definedName name="F_19_300">#REF!</definedName>
    <definedName name="F_19_330">#REF!</definedName>
    <definedName name="F_19_360">#REF!</definedName>
    <definedName name="F_19_390">#REF!</definedName>
    <definedName name="F_19_420">#REF!</definedName>
    <definedName name="F_19_450">#REF!</definedName>
    <definedName name="F_19_480">#REF!</definedName>
    <definedName name="F_19_510">#REF!</definedName>
    <definedName name="F_19_540">#REF!</definedName>
    <definedName name="F_19_570">#REF!</definedName>
    <definedName name="F_19_60">#REF!</definedName>
    <definedName name="F_19_600">#REF!</definedName>
    <definedName name="F_19_630">#REF!</definedName>
    <definedName name="F_19_660">#REF!</definedName>
    <definedName name="F_19_690">#REF!</definedName>
    <definedName name="F_19_720">#REF!</definedName>
    <definedName name="F_19_90">#REF!</definedName>
    <definedName name="F_20_120">#REF!</definedName>
    <definedName name="F_20_150">#REF!</definedName>
    <definedName name="F_20_180">#REF!</definedName>
    <definedName name="F_20_210">#REF!</definedName>
    <definedName name="F_20_240">#REF!</definedName>
    <definedName name="F_20_270">#REF!</definedName>
    <definedName name="F_20_30">#REF!</definedName>
    <definedName name="F_20_300">#REF!</definedName>
    <definedName name="F_20_330">#REF!</definedName>
    <definedName name="F_20_360">#REF!</definedName>
    <definedName name="F_20_390">#REF!</definedName>
    <definedName name="F_20_420">#REF!</definedName>
    <definedName name="F_20_450">#REF!</definedName>
    <definedName name="F_20_480">#REF!</definedName>
    <definedName name="F_20_510">#REF!</definedName>
    <definedName name="F_20_540">#REF!</definedName>
    <definedName name="F_20_570">#REF!</definedName>
    <definedName name="F_20_60">#REF!</definedName>
    <definedName name="F_20_600">#REF!</definedName>
    <definedName name="F_20_630">#REF!</definedName>
    <definedName name="F_20_660">#REF!</definedName>
    <definedName name="F_20_690">#REF!</definedName>
    <definedName name="F_20_720">#REF!</definedName>
    <definedName name="F_20_90">#REF!</definedName>
    <definedName name="F_21_120">#REF!</definedName>
    <definedName name="F_21_150">#REF!</definedName>
    <definedName name="F_21_180">#REF!</definedName>
    <definedName name="F_21_210">#REF!</definedName>
    <definedName name="F_21_240">#REF!</definedName>
    <definedName name="F_21_270">#REF!</definedName>
    <definedName name="F_21_30">#REF!</definedName>
    <definedName name="F_21_300">#REF!</definedName>
    <definedName name="F_21_330">#REF!</definedName>
    <definedName name="F_21_360">#REF!</definedName>
    <definedName name="F_21_390">#REF!</definedName>
    <definedName name="F_21_420">#REF!</definedName>
    <definedName name="F_21_450">#REF!</definedName>
    <definedName name="F_21_480">#REF!</definedName>
    <definedName name="F_21_510">#REF!</definedName>
    <definedName name="F_21_540">#REF!</definedName>
    <definedName name="F_21_570">#REF!</definedName>
    <definedName name="F_21_60">#REF!</definedName>
    <definedName name="F_21_600">#REF!</definedName>
    <definedName name="F_21_630">#REF!</definedName>
    <definedName name="F_21_660">#REF!</definedName>
    <definedName name="F_21_690">#REF!</definedName>
    <definedName name="F_21_720">#REF!</definedName>
    <definedName name="F_21_90">#REF!</definedName>
    <definedName name="F_22_120">#REF!</definedName>
    <definedName name="F_22_150">#REF!</definedName>
    <definedName name="F_22_180">#REF!</definedName>
    <definedName name="F_22_210">#REF!</definedName>
    <definedName name="F_22_240">#REF!</definedName>
    <definedName name="F_22_270">#REF!</definedName>
    <definedName name="F_22_30">#REF!</definedName>
    <definedName name="F_22_300">#REF!</definedName>
    <definedName name="F_22_330">#REF!</definedName>
    <definedName name="F_22_360">#REF!</definedName>
    <definedName name="F_22_390">#REF!</definedName>
    <definedName name="F_22_420">#REF!</definedName>
    <definedName name="F_22_450">#REF!</definedName>
    <definedName name="F_22_480">#REF!</definedName>
    <definedName name="F_22_510">#REF!</definedName>
    <definedName name="F_22_540">#REF!</definedName>
    <definedName name="F_22_570">#REF!</definedName>
    <definedName name="F_22_60">#REF!</definedName>
    <definedName name="F_22_600">#REF!</definedName>
    <definedName name="F_22_630">#REF!</definedName>
    <definedName name="F_22_660">#REF!</definedName>
    <definedName name="F_22_690">#REF!</definedName>
    <definedName name="F_22_720">#REF!</definedName>
    <definedName name="F_22_90">#REF!</definedName>
    <definedName name="F_23_120">#REF!</definedName>
    <definedName name="F_23_150">#REF!</definedName>
    <definedName name="F_23_180">#REF!</definedName>
    <definedName name="F_23_210">#REF!</definedName>
    <definedName name="F_23_240">#REF!</definedName>
    <definedName name="F_23_270">#REF!</definedName>
    <definedName name="F_23_30">#REF!</definedName>
    <definedName name="F_23_300">#REF!</definedName>
    <definedName name="F_23_330">#REF!</definedName>
    <definedName name="F_23_360">#REF!</definedName>
    <definedName name="F_23_390">#REF!</definedName>
    <definedName name="F_23_420">#REF!</definedName>
    <definedName name="F_23_450">#REF!</definedName>
    <definedName name="F_23_480">#REF!</definedName>
    <definedName name="F_23_510">#REF!</definedName>
    <definedName name="F_23_540">#REF!</definedName>
    <definedName name="F_23_570">#REF!</definedName>
    <definedName name="F_23_60">#REF!</definedName>
    <definedName name="F_23_600">#REF!</definedName>
    <definedName name="F_23_630">#REF!</definedName>
    <definedName name="F_23_660">#REF!</definedName>
    <definedName name="F_23_690">#REF!</definedName>
    <definedName name="F_23_720">#REF!</definedName>
    <definedName name="F_23_90">#REF!</definedName>
    <definedName name="F_24_120">#REF!</definedName>
    <definedName name="F_24_150">#REF!</definedName>
    <definedName name="F_24_180">#REF!</definedName>
    <definedName name="F_24_210">#REF!</definedName>
    <definedName name="F_24_240">#REF!</definedName>
    <definedName name="F_24_270">#REF!</definedName>
    <definedName name="F_24_30">#REF!</definedName>
    <definedName name="F_24_300">#REF!</definedName>
    <definedName name="F_24_330">#REF!</definedName>
    <definedName name="F_24_360">#REF!</definedName>
    <definedName name="F_24_390">#REF!</definedName>
    <definedName name="F_24_420">#REF!</definedName>
    <definedName name="F_24_450">#REF!</definedName>
    <definedName name="F_24_480">#REF!</definedName>
    <definedName name="F_24_510">#REF!</definedName>
    <definedName name="F_24_540">#REF!</definedName>
    <definedName name="F_24_570">#REF!</definedName>
    <definedName name="F_24_60">#REF!</definedName>
    <definedName name="F_24_600">#REF!</definedName>
    <definedName name="F_24_630">#REF!</definedName>
    <definedName name="F_24_660">#REF!</definedName>
    <definedName name="F_24_690">#REF!</definedName>
    <definedName name="F_24_720">#REF!</definedName>
    <definedName name="F_24_90">#REF!</definedName>
    <definedName name="F_25_120">#REF!</definedName>
    <definedName name="F_25_150">#REF!</definedName>
    <definedName name="F_25_180">#REF!</definedName>
    <definedName name="F_25_210">#REF!</definedName>
    <definedName name="F_25_240">#REF!</definedName>
    <definedName name="F_25_270">#REF!</definedName>
    <definedName name="F_25_30">#REF!</definedName>
    <definedName name="F_25_300">#REF!</definedName>
    <definedName name="F_25_330">#REF!</definedName>
    <definedName name="F_25_360">#REF!</definedName>
    <definedName name="F_25_390">#REF!</definedName>
    <definedName name="F_25_420">#REF!</definedName>
    <definedName name="F_25_450">#REF!</definedName>
    <definedName name="F_25_480">#REF!</definedName>
    <definedName name="F_25_510">#REF!</definedName>
    <definedName name="F_25_540">#REF!</definedName>
    <definedName name="F_25_570">#REF!</definedName>
    <definedName name="F_25_60">#REF!</definedName>
    <definedName name="F_25_600">#REF!</definedName>
    <definedName name="F_25_630">#REF!</definedName>
    <definedName name="F_25_660">#REF!</definedName>
    <definedName name="F_25_690">#REF!</definedName>
    <definedName name="F_25_720">#REF!</definedName>
    <definedName name="F_25_90">#REF!</definedName>
    <definedName name="F_26_120">#REF!</definedName>
    <definedName name="F_26_150">#REF!</definedName>
    <definedName name="F_26_180">#REF!</definedName>
    <definedName name="F_26_210">#REF!</definedName>
    <definedName name="F_26_240">#REF!</definedName>
    <definedName name="F_26_270">#REF!</definedName>
    <definedName name="F_26_30">#REF!</definedName>
    <definedName name="F_26_300">#REF!</definedName>
    <definedName name="F_26_330">#REF!</definedName>
    <definedName name="F_26_360">#REF!</definedName>
    <definedName name="F_26_390">#REF!</definedName>
    <definedName name="F_26_420">#REF!</definedName>
    <definedName name="F_26_450">#REF!</definedName>
    <definedName name="F_26_480">#REF!</definedName>
    <definedName name="F_26_510">#REF!</definedName>
    <definedName name="F_26_540">#REF!</definedName>
    <definedName name="F_26_570">#REF!</definedName>
    <definedName name="F_26_60">#REF!</definedName>
    <definedName name="F_26_600">#REF!</definedName>
    <definedName name="F_26_630">#REF!</definedName>
    <definedName name="F_26_660">#REF!</definedName>
    <definedName name="F_26_690">#REF!</definedName>
    <definedName name="F_26_720">#REF!</definedName>
    <definedName name="F_26_90">#REF!</definedName>
    <definedName name="F_27_120">#REF!</definedName>
    <definedName name="F_27_150">#REF!</definedName>
    <definedName name="F_27_180">#REF!</definedName>
    <definedName name="F_27_210">#REF!</definedName>
    <definedName name="F_27_240">#REF!</definedName>
    <definedName name="F_27_270">#REF!</definedName>
    <definedName name="F_27_30">#REF!</definedName>
    <definedName name="F_27_300">#REF!</definedName>
    <definedName name="F_27_330">#REF!</definedName>
    <definedName name="F_27_360">#REF!</definedName>
    <definedName name="F_27_390">#REF!</definedName>
    <definedName name="F_27_420">#REF!</definedName>
    <definedName name="F_27_450">#REF!</definedName>
    <definedName name="F_27_480">#REF!</definedName>
    <definedName name="F_27_510">#REF!</definedName>
    <definedName name="F_27_540">#REF!</definedName>
    <definedName name="F_27_570">#REF!</definedName>
    <definedName name="F_27_60">#REF!</definedName>
    <definedName name="F_27_600">#REF!</definedName>
    <definedName name="F_27_630">#REF!</definedName>
    <definedName name="F_27_660">#REF!</definedName>
    <definedName name="F_27_690">#REF!</definedName>
    <definedName name="F_27_720">#REF!</definedName>
    <definedName name="F_27_90">#REF!</definedName>
    <definedName name="F_28_120">#REF!</definedName>
    <definedName name="F_28_150">#REF!</definedName>
    <definedName name="F_28_180">#REF!</definedName>
    <definedName name="F_28_210">#REF!</definedName>
    <definedName name="F_28_240">#REF!</definedName>
    <definedName name="F_28_270">#REF!</definedName>
    <definedName name="F_28_30">#REF!</definedName>
    <definedName name="F_28_300">#REF!</definedName>
    <definedName name="F_28_330">#REF!</definedName>
    <definedName name="F_28_360">#REF!</definedName>
    <definedName name="F_28_390">#REF!</definedName>
    <definedName name="F_28_420">#REF!</definedName>
    <definedName name="F_28_450">#REF!</definedName>
    <definedName name="F_28_480">#REF!</definedName>
    <definedName name="F_28_510">#REF!</definedName>
    <definedName name="F_28_540">#REF!</definedName>
    <definedName name="F_28_570">#REF!</definedName>
    <definedName name="F_28_60">#REF!</definedName>
    <definedName name="F_28_600">#REF!</definedName>
    <definedName name="F_28_630">#REF!</definedName>
    <definedName name="F_28_660">#REF!</definedName>
    <definedName name="F_28_690">#REF!</definedName>
    <definedName name="F_28_720">#REF!</definedName>
    <definedName name="F_28_90">#REF!</definedName>
    <definedName name="F_29_120">#REF!</definedName>
    <definedName name="F_29_150">#REF!</definedName>
    <definedName name="F_29_180">#REF!</definedName>
    <definedName name="F_29_210">#REF!</definedName>
    <definedName name="F_29_240">#REF!</definedName>
    <definedName name="F_29_270">#REF!</definedName>
    <definedName name="F_29_30">#REF!</definedName>
    <definedName name="F_29_300">#REF!</definedName>
    <definedName name="F_29_330">#REF!</definedName>
    <definedName name="F_29_360">#REF!</definedName>
    <definedName name="F_29_390">#REF!</definedName>
    <definedName name="F_29_420">#REF!</definedName>
    <definedName name="F_29_450">#REF!</definedName>
    <definedName name="F_29_480">#REF!</definedName>
    <definedName name="F_29_510">#REF!</definedName>
    <definedName name="F_29_540">#REF!</definedName>
    <definedName name="F_29_570">#REF!</definedName>
    <definedName name="F_29_60">#REF!</definedName>
    <definedName name="F_29_600">#REF!</definedName>
    <definedName name="F_29_630">#REF!</definedName>
    <definedName name="F_29_660">#REF!</definedName>
    <definedName name="F_29_690">#REF!</definedName>
    <definedName name="F_29_720">#REF!</definedName>
    <definedName name="F_29_90">#REF!</definedName>
    <definedName name="F_30_120">#REF!</definedName>
    <definedName name="F_30_150">#REF!</definedName>
    <definedName name="F_30_180">#REF!</definedName>
    <definedName name="F_30_210">#REF!</definedName>
    <definedName name="F_30_240">#REF!</definedName>
    <definedName name="F_30_270">#REF!</definedName>
    <definedName name="F_30_30">#REF!</definedName>
    <definedName name="F_30_300">#REF!</definedName>
    <definedName name="F_30_330">#REF!</definedName>
    <definedName name="F_30_360">#REF!</definedName>
    <definedName name="F_30_390">#REF!</definedName>
    <definedName name="F_30_420">#REF!</definedName>
    <definedName name="F_30_450">#REF!</definedName>
    <definedName name="F_30_480">#REF!</definedName>
    <definedName name="F_30_510">#REF!</definedName>
    <definedName name="F_30_540">#REF!</definedName>
    <definedName name="F_30_570">#REF!</definedName>
    <definedName name="F_30_60">#REF!</definedName>
    <definedName name="F_30_600">#REF!</definedName>
    <definedName name="F_30_630">#REF!</definedName>
    <definedName name="F_30_660">#REF!</definedName>
    <definedName name="F_30_690">#REF!</definedName>
    <definedName name="F_30_720">#REF!</definedName>
    <definedName name="F_30_90">#REF!</definedName>
    <definedName name="F_A_REF">#N/A</definedName>
    <definedName name="F_C_REF">#N/A</definedName>
    <definedName name="FactorF_T2">#REF!</definedName>
    <definedName name="FactorF_T3">#REF!</definedName>
    <definedName name="fadfasf" hidden="1">#REF!</definedName>
    <definedName name="fadsfdasfdas" hidden="1">#REF!</definedName>
    <definedName name="fadsfdsa" hidden="1">#REF!</definedName>
    <definedName name="fadsfdsafdsf" hidden="1">#REF!</definedName>
    <definedName name="fadsfsaf" hidden="1">#REF!</definedName>
    <definedName name="fadsfsafadsf" hidden="1">#REF!</definedName>
    <definedName name="fadsfsdfasfd" hidden="1">#REF!</definedName>
    <definedName name="fafa">#N/A</definedName>
    <definedName name="fasdfasfdsfdsa" hidden="1">#REF!</definedName>
    <definedName name="fasdfdsa" hidden="1">#REF!</definedName>
    <definedName name="fasdfdsafdsaf" hidden="1">#REF!</definedName>
    <definedName name="fasdfdsaffds" hidden="1">#REF!</definedName>
    <definedName name="fasdfffffffffffffff" hidden="1">#REF!</definedName>
    <definedName name="fasdfsadfasd" hidden="1">#REF!</definedName>
    <definedName name="fasfd" hidden="1">#REF!</definedName>
    <definedName name="FAT_EXP">[33]Pasta7!#REF!</definedName>
    <definedName name="FATOR">#REF!</definedName>
    <definedName name="Fator_Ch">#REF!</definedName>
    <definedName name="Fator_L">#REF!</definedName>
    <definedName name="Fator_MO">#REF!</definedName>
    <definedName name="fator_mod">[51]EDC!$E$577</definedName>
    <definedName name="faturamento">#REF!</definedName>
    <definedName name="FATURAMENTO_BRUTO_RESUMO_POR_FÁBRICA_EX_ENCARGOS_FINANCEIROS">'[15]#REF'!$B$372:$O$408</definedName>
    <definedName name="FATURAMENTO_LÍQUIDO_RESUMO_POR_FÁBRICA_COM_ENCARGOS_FINANCEIROS">'[15]#REF'!$B$528:$O$556</definedName>
    <definedName name="FATURAMENTO_LÍQUIDO_RESUMO_POR_FÁBRICA_EX_ENCARGOS_FINANCEIROS">'[15]#REF'!$B$496:$O$524</definedName>
    <definedName name="FATURAMENTO_NÍQUEL">'[52]DIF FAT FEV 01'!$U$57:$AG$94</definedName>
    <definedName name="fcaixa">#REF!</definedName>
    <definedName name="fcd_real">#REF!</definedName>
    <definedName name="fchart31" hidden="1">#REF!</definedName>
    <definedName name="fci_real">#REF!</definedName>
    <definedName name="fd">'[19]#REF'!$B$1:$K$48</definedName>
    <definedName name="fdafd" hidden="1">#REF!</definedName>
    <definedName name="fdafdas" hidden="1">#REF!</definedName>
    <definedName name="fdafdfdas" hidden="1">#REF!</definedName>
    <definedName name="fdasfdafas" hidden="1">#REF!</definedName>
    <definedName name="fdasfdasfds" hidden="1">#REF!</definedName>
    <definedName name="fdasfdsadfsa" hidden="1">#REF!</definedName>
    <definedName name="fdasfdsafdsa" hidden="1">#REF!</definedName>
    <definedName name="fdasfsadfsad" hidden="1">#REF!</definedName>
    <definedName name="FDE">'[60]IMP GERAL'!$F$151</definedName>
    <definedName name="fdfsfdsf">#REF!</definedName>
    <definedName name="fdg">#REF!</definedName>
    <definedName name="fdgaf" hidden="1">{#N/A,#N/A,FALSE,"Plan1";#N/A,#N/A,FALSE,"Plan2"}</definedName>
    <definedName name="fdhgfdf" hidden="1">{#N/A,#N/A,FALSE,"Plan1";#N/A,#N/A,FALSE,"Plan2"}</definedName>
    <definedName name="FDS" hidden="1">{#N/A,#N/A,FALSE,"Plan1";#N/A,#N/A,FALSE,"Plan2"}</definedName>
    <definedName name="fdsafdas" hidden="1">#REF!</definedName>
    <definedName name="fdsafdasfds" hidden="1">#REF!</definedName>
    <definedName name="fdsafdfdasf" hidden="1">#REF!</definedName>
    <definedName name="fdsafdfdsa" hidden="1">#REF!</definedName>
    <definedName name="fdsafdfsa" hidden="1">#REF!</definedName>
    <definedName name="fdsafdsa" hidden="1">#REF!</definedName>
    <definedName name="fdsafdsafdsa" hidden="1">#REF!</definedName>
    <definedName name="fdsafdsafdsafds" hidden="1">#REF!</definedName>
    <definedName name="fdsafdsafsdaf" hidden="1">#REF!</definedName>
    <definedName name="fdsafdsfdsa" hidden="1">#REF!</definedName>
    <definedName name="fdsafdsffds" hidden="1">#REF!</definedName>
    <definedName name="fdsafsafsa" hidden="1">#REF!</definedName>
    <definedName name="fdsafsdafasdf" hidden="1">#REF!</definedName>
    <definedName name="fdsafsdfdsa" hidden="1">#REF!</definedName>
    <definedName name="fdsfsdafd" hidden="1">#REF!</definedName>
    <definedName name="Feriados">[61]DIAS!$A$2:$A$209</definedName>
    <definedName name="FEV">#REF!</definedName>
    <definedName name="ff">[62]FLUXO_ENDIVIDAMENTO!$B$2:$L$99</definedName>
    <definedName name="fff">#N/A</definedName>
    <definedName name="fffff" hidden="1">{#N/A,#N/A,FALSE,"Plan1";#N/A,#N/A,FALSE,"Plan2"}</definedName>
    <definedName name="FG" hidden="1">{#N/A,#N/A,FALSE,"Plan1";#N/A,#N/A,FALSE,"Plan2"}</definedName>
    <definedName name="fgdsag">#N/A</definedName>
    <definedName name="FGJHFGK" hidden="1">{#N/A,#N/A,FALSE,"Plan1";#N/A,#N/A,FALSE,"Plan2"}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617">#REF!</definedName>
    <definedName name="FINAL">#REF!</definedName>
    <definedName name="Financ.Resum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eiros">[42]Plan1!$R$26:$R$33</definedName>
    <definedName name="financeiros1">[63]Plan1!$A$1:$A$22</definedName>
    <definedName name="Finos_9a16">[64]Finos!$AC$1:$AN$35</definedName>
    <definedName name="Finos_ano">[64]Finos!$A$1:$P$35</definedName>
    <definedName name="Finos_mês">[64]Finos!$BL$1:$CT$35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hidden="1">{#N/A,#N/A,FALSE,"Plan1";#N/A,#N/A,FALSE,"Plan2"}</definedName>
    <definedName name="FL">#REF!</definedName>
    <definedName name="FluCai00">#REF!</definedName>
    <definedName name="FluCai01">#REF!</definedName>
    <definedName name="fluxo_cs_sem_alav_11">[51]EDC!$T$279</definedName>
    <definedName name="FM">[35]Variables!$B$5</definedName>
    <definedName name="Folha38">'[65]Tres Gerações'!$C$2:$H$26</definedName>
    <definedName name="Folha39">'[65]Tres Gerações'!$C$29:$H$53</definedName>
    <definedName name="fonte">[66]Plan1!$A$1:$A$65536</definedName>
    <definedName name="Fontes_de_Financiamento">[56]listas!$A$9:$A$16</definedName>
    <definedName name="Forecast">#REF!</definedName>
    <definedName name="FORN_ACESS_EMISS">#REF!</definedName>
    <definedName name="FORN_ACESS_EMISS2_M">#REF!</definedName>
    <definedName name="FORN_ACESS_EMISS3_M">#REF!</definedName>
    <definedName name="FORN_ACESS_REDE_COL">#REF!</definedName>
    <definedName name="FORN_ACESSÓRIOS">#REF!</definedName>
    <definedName name="FORN_CON_EMISS3_M">#REF!</definedName>
    <definedName name="FORN_CONEX">#REF!</definedName>
    <definedName name="FORN_CONEX_EMISS">#REF!</definedName>
    <definedName name="FORN_CONEX_PEÇAS">#REF!</definedName>
    <definedName name="FORN_PEÇAS_EMISS2_M">#REF!</definedName>
    <definedName name="FORN_TUB_EMISS">#REF!</definedName>
    <definedName name="FORN_TUB_EMISS2_M">#REF!</definedName>
    <definedName name="FORN_TUB_EMISS3_M">#REF!</definedName>
    <definedName name="FORN_TUB_REDE_COL">#REF!</definedName>
    <definedName name="FORN_TUBU">#REF!</definedName>
    <definedName name="fr">'[1]CONSOL DRE GERAL'!$B$1:$G$40</definedName>
    <definedName name="frfer" hidden="1">#REF!</definedName>
    <definedName name="fsdadsafdsa" hidden="1">#REF!</definedName>
    <definedName name="fsdafsdfsdfa" hidden="1">#REF!</definedName>
    <definedName name="fsdfds" hidden="1">#REF!</definedName>
    <definedName name="fsfdafdsa">#N/A</definedName>
    <definedName name="fswfvscvsd">#REF!</definedName>
    <definedName name="Fundo">[67]FUNDO!#REF!</definedName>
    <definedName name="G_02">#REF!</definedName>
    <definedName name="G_03">#REF!</definedName>
    <definedName name="G_04">#REF!</definedName>
    <definedName name="G_05">#REF!</definedName>
    <definedName name="G_06">#REF!</definedName>
    <definedName name="G_07">#REF!</definedName>
    <definedName name="G_08">#REF!</definedName>
    <definedName name="G_09">#REF!</definedName>
    <definedName name="G_10">#REF!</definedName>
    <definedName name="G_11">#REF!</definedName>
    <definedName name="G_12">#REF!</definedName>
    <definedName name="G_13">#REF!</definedName>
    <definedName name="G_14">#REF!</definedName>
    <definedName name="G_15">#REF!</definedName>
    <definedName name="G_16">#REF!</definedName>
    <definedName name="G_17">#REF!</definedName>
    <definedName name="G_18">#REF!</definedName>
    <definedName name="G_19">#REF!</definedName>
    <definedName name="G_20">#REF!</definedName>
    <definedName name="G_21">#REF!</definedName>
    <definedName name="G_22">#REF!</definedName>
    <definedName name="G_23">#REF!</definedName>
    <definedName name="G_24">#REF!</definedName>
    <definedName name="G_25">#REF!</definedName>
    <definedName name="G_30">'[54]Esgoto Acopiara Sede'!#REF!</definedName>
    <definedName name="G_4">[54]Planilha!#REF!</definedName>
    <definedName name="GAF">#REF!</definedName>
    <definedName name="gaffsdads" hidden="1">#REF!</definedName>
    <definedName name="gchmgh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gdgdg" hidden="1">{#N/A,#N/A,FALSE,"Brazil Summary";#N/A,#N/A,FALSE,"SEA CIF Summary";#N/A,#N/A,FALSE,"USGC Contract";#N/A,#N/A,FALSE,"USGC Spot";#N/A,#N/A,FALSE,"Brazil Base Cycle ";#N/A,#N/A,FALSE,"Brazil Base Trend";#N/A,#N/A,FALSE,"Brazil Low Cycle";#N/A,#N/A,FALSE,"Brazil Low Trend";#N/A,#N/A,FALSE,"Variables"}</definedName>
    <definedName name="gfdgdgf" hidden="1">#REF!</definedName>
    <definedName name="gfgfsdfds" hidden="1">#REF!</definedName>
    <definedName name="gfsdgfdsgf" hidden="1">#REF!</definedName>
    <definedName name="GGG">#N/A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sgsg">#N/A</definedName>
    <definedName name="gghmghmgh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ghcmghm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hg">#REF!</definedName>
    <definedName name="ghj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GHJESRXDTG" hidden="1">{#N/A,#N/A,FALSE,"Plan1";#N/A,#N/A,FALSE,"Plan2"}</definedName>
    <definedName name="ghmgh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hmghmj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ghmjhm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glc">#REF!</definedName>
    <definedName name="GNNMJ" hidden="1">{"tabela",#N/A,FALSE,"Tabela";"decoração",#N/A,FALSE,"Decor.";"Informações",#N/A,FALSE,"Inform."}</definedName>
    <definedName name="gra_1617">#REF!</definedName>
    <definedName name="graficos2">#REF!</definedName>
    <definedName name="_xlnm.Recorder">#REF!</definedName>
    <definedName name="GrpAcct1" hidden="1">"5611"</definedName>
    <definedName name="GrpAcct2" hidden="1">"5612"</definedName>
    <definedName name="GrpLevel" hidden="1">2</definedName>
    <definedName name="gsdag">#N/A</definedName>
    <definedName name="gsdfg">#N/A</definedName>
    <definedName name="hdghgdhgd" hidden="1">#REF!</definedName>
    <definedName name="Headings">#REF!</definedName>
    <definedName name="Hg">[51]EDC!$E$573</definedName>
    <definedName name="hgdfhgdhgf" hidden="1">#REF!</definedName>
    <definedName name="hgdfhgfdhgf" hidden="1">#REF!</definedName>
    <definedName name="hgdhgd" hidden="1">#REF!</definedName>
    <definedName name="hgdhgfhgf" hidden="1">#REF!</definedName>
    <definedName name="hggggggggggggg" hidden="1">#REF!</definedName>
    <definedName name="hhhhhhhhhh" hidden="1">#REF!</definedName>
    <definedName name="hhhhhhhhhhhhhhh" hidden="1">#REF!</definedName>
    <definedName name="HIDRO">#REF!</definedName>
    <definedName name="HIDROPP">#REF!</definedName>
    <definedName name="HJ" hidden="1">{#N/A,#N/A,FALSE,"Plan1";#N/A,#N/A,FALSE,"Plan2"}</definedName>
    <definedName name="hjfhgjgf" hidden="1">#REF!</definedName>
    <definedName name="hjgjghh" hidden="1">#REF!</definedName>
    <definedName name="HONO">#REF!</definedName>
    <definedName name="honor_construcao">#REF!</definedName>
    <definedName name="HTML_CodePage" hidden="1">1252</definedName>
    <definedName name="HTML_Control" hidden="1">{"'Índice'!$A$1:$K$49"}</definedName>
    <definedName name="HTML_Description" hidden="1">""</definedName>
    <definedName name="HTML_Email" hidden="1">""</definedName>
    <definedName name="HTML_Header" hidden="1">"Índice"</definedName>
    <definedName name="HTML_LastUpdate" hidden="1">"12/08/1999"</definedName>
    <definedName name="HTML_LineAfter" hidden="1">FALSE</definedName>
    <definedName name="HTML_LineBefore" hidden="1">FALSE</definedName>
    <definedName name="HTML_Name" hidden="1">"Rodovia das Cataratas"</definedName>
    <definedName name="HTML_OBDlg2" hidden="1">TRUE</definedName>
    <definedName name="HTML_OBDlg4" hidden="1">TRUE</definedName>
    <definedName name="HTML_OS" hidden="1">0</definedName>
    <definedName name="HTML_PathFile" hidden="1">"\\Server_1\sig\07 Julho\Informe\MeuHTML.htm"</definedName>
    <definedName name="HTML_Title" hidden="1">"Gerência de Administração e Controle de Gestão"</definedName>
    <definedName name="ICMS_credito_PVC_01">[6]EDC!$J$366</definedName>
    <definedName name="ICMS_credito_PVC_02">[6]EDC!$K$366</definedName>
    <definedName name="ICMS_credito_PVC_03">[6]EDC!$L$366</definedName>
    <definedName name="ICMS_credito_PVC_04">[45]EDC!$M$366</definedName>
    <definedName name="ICMS_credito_PVC_05">[45]EDC!$N$366</definedName>
    <definedName name="ICMS_credito_PVC_06">[45]EDC!$O$366</definedName>
    <definedName name="ICMS_credito_PVC_07">[45]EDC!$P$366</definedName>
    <definedName name="ICMS_credito_PVC_08">[45]EDC!$Q$366</definedName>
    <definedName name="ICMS_credito_PVC_09">[45]EDC!$R$366</definedName>
    <definedName name="ICMS_credito_PVC_10">[45]EDC!$S$366</definedName>
    <definedName name="ICMS_credito_PVC_11">[45]EDC!$T$366</definedName>
    <definedName name="ICMS_EE">[45]EDC!$J$609</definedName>
    <definedName name="ICMS_incentivo_01">[45]EDC!$J$368</definedName>
    <definedName name="ICMS_incentivo_02">[45]EDC!$K$368</definedName>
    <definedName name="ICMS_incentivo_03">[45]EDC!$L$368</definedName>
    <definedName name="ICMS_incentivo_04">[45]EDC!$M$368</definedName>
    <definedName name="ICMS_incentivo_05">[45]EDC!$N$368</definedName>
    <definedName name="ICMS_incentivo_06">[45]EDC!$O$368</definedName>
    <definedName name="ICMS_incentivo_07">[45]EDC!$P$368</definedName>
    <definedName name="ICMS_incentivo_08">[45]EDC!$Q$368</definedName>
    <definedName name="ICMS_incentivo_09">[45]EDC!$R$368</definedName>
    <definedName name="ICMS_incentivo_10">[45]EDC!$S$368</definedName>
    <definedName name="ICMS_incentivo_11">[45]EDC!$T$368</definedName>
    <definedName name="ICMS_outros">[45]EDC!$E$611</definedName>
    <definedName name="IÇOLJ" hidden="1">{"tabela",#N/A,FALSE,"Tabela";"decoração",#N/A,FALSE,"Decor.";"Informações",#N/A,FALSE,"Inform."}</definedName>
    <definedName name="IGV">[68]CONTROL!$B$60</definedName>
    <definedName name="ii" hidden="1">{"tabela",#N/A,FALSE,"Tabela";"decoração",#N/A,FALSE,"Decor.";"Informações",#N/A,FALSE,"Inform."}</definedName>
    <definedName name="iii" hidden="1">#REF!</definedName>
    <definedName name="iiii">#N/A</definedName>
    <definedName name="iiiii">[7]DIFERENCIAL!#REF!</definedName>
    <definedName name="iiiiiiiiiiiii" hidden="1">#REF!</definedName>
    <definedName name="iiiiiiiiiiiiiiiiiiiiiiii" hidden="1">#REF!</definedName>
    <definedName name="IMOB_AmortizaçõesAcumuladas" hidden="1">#REF!</definedName>
    <definedName name="IMOB_AmortizaçõesExercício" hidden="1">#REF!</definedName>
    <definedName name="IMOB_ImobilizadoBruto" hidden="1">#REF!</definedName>
    <definedName name="IMOB_tppe" hidden="1">#REF!</definedName>
    <definedName name="IMOB_Transferências" hidden="1">#REF!</definedName>
    <definedName name="IMOBConta" hidden="1">#REF!</definedName>
    <definedName name="IMOBInvest_v" hidden="1">#REF!</definedName>
    <definedName name="IMOBTransf_v" hidden="1">#REF!</definedName>
    <definedName name="IMOBTransf_vduod" hidden="1">#REF!</definedName>
    <definedName name="Importe_T2">#REF!</definedName>
    <definedName name="Importe_T3">#REF!</definedName>
    <definedName name="ImportFile">#N/A</definedName>
    <definedName name="IMPOSTOS_SOBRE_COMPRAS_POR_FÁBRICA____US__1.000">'[15]#REF'!$A$170:$N$203</definedName>
    <definedName name="IMPRES">#REF!</definedName>
    <definedName name="impressao2">#REF!</definedName>
    <definedName name="impsos">#REF!</definedName>
    <definedName name="in">'[1]CONSOL DRE GERAL'!$B$1:$G$40</definedName>
    <definedName name="incentivo_ICMS">[51]EDC!$J$610</definedName>
    <definedName name="INDEX">#REF!</definedName>
    <definedName name="INDICADOR">#REF!</definedName>
    <definedName name="Índice">[62]ÍNDICE!$B$2:$Q$42</definedName>
    <definedName name="inflacao_US">[6]EDC!$J$602</definedName>
    <definedName name="Inflac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pte" hidden="1">#REF!</definedName>
    <definedName name="ingresso">#REF!</definedName>
    <definedName name="Inicio_FC_T2">[69]FCD!$E$5</definedName>
    <definedName name="inicio_obra">#REF!</definedName>
    <definedName name="INST_PROVISÓRIAS">#REF!</definedName>
    <definedName name="insu">[70]Insu!$B$7:$H$4000</definedName>
    <definedName name="inv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_fixo_cs_asahi">[6]EDC!$G$387</definedName>
    <definedName name="inv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stimentos" hidden="1">#REF!</definedName>
    <definedName name="Investimentos_Areas" hidden="1">#REF!</definedName>
    <definedName name="Investimentos_fc" hidden="1">#REF!</definedName>
    <definedName name="Investimentos_Sublanços" hidden="1">#REF!</definedName>
    <definedName name="IPC_Mensal" hidden="1">#REF!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UDITOR_NAME" hidden="1">"c1539"</definedName>
    <definedName name="IQ_AUDITOR_OPINION" hidden="1">"c1540"</definedName>
    <definedName name="IQ_AUTO_WRITTEN" hidden="1">"c62"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INT" hidden="1">"c373"</definedName>
    <definedName name="IQ_EBITDA_MARGIN" hidden="1">"c372"</definedName>
    <definedName name="IQ_EBITDA_OVER_TOTAL_IE" hidden="1">"c373"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DATE" hidden="1">"c1634"</definedName>
    <definedName name="IQ_EST_EPS_GROWTH_1YR" hidden="1">"c1636"</definedName>
    <definedName name="IQ_EST_EPS_GROWTH_Q_1YR" hidden="1">"c1641"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HLB_DEBT" hidden="1">"c423"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SALEPRICE" hidden="1">"c646"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MACHINERY" hidden="1">"c711"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OCCUPY_EXP" hidden="1">"c839"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EXP" hidden="1">"c1068"</definedName>
    <definedName name="IQ_PREPAID_EXPEN" hidden="1">"c1068"</definedName>
    <definedName name="IQ_PRICE_OVER_BVPS" hidden="1">"c1026"</definedName>
    <definedName name="IQ_PRICE_OVER_LTM_EPS" hidden="1">"c1029"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UTI" hidden="1">"c1125"</definedName>
    <definedName name="IQ_REVENUE" hidden="1">"c1122"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PAID_CLAIMS" hidden="1">"c1330"</definedName>
    <definedName name="IQ_UNREALIZED_GAIN" hidden="1">"c1619"</definedName>
    <definedName name="IQ_US_GAAP" hidden="1">"c1331"</definedName>
    <definedName name="IQ_UTIL_PPE_NET" hidden="1">"c1620"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">#REF!</definedName>
    <definedName name="ir_2T">'[12]IR e CS Est'!$J$55</definedName>
    <definedName name="irmenu">[71]!irmenu</definedName>
    <definedName name="IRP">#N/A</definedName>
    <definedName name="IRPJ">[45]EDC!$E$606</definedName>
    <definedName name="IRPJ_1">[45]EDC!$G$606</definedName>
    <definedName name="IRPJ_2">[45]EDC!$J$606</definedName>
    <definedName name="iuuyiyu" hidden="1">#REF!</definedName>
    <definedName name="iuyiiiiiiiiiiiiiiiiiiiiiiii" hidden="1">#REF!</definedName>
    <definedName name="iuyiuuy" hidden="1">#REF!</definedName>
    <definedName name="iuyiyui" hidden="1">#REF!</definedName>
    <definedName name="iuytiuyrt" hidden="1">#REF!</definedName>
    <definedName name="iuyttyuiu" hidden="1">#REF!</definedName>
    <definedName name="IVA_Areas_SErviço" hidden="1">#REF!</definedName>
    <definedName name="IVA_Invest" hidden="1">#REF!</definedName>
    <definedName name="Iva_Outros_Proveitos" hidden="1">#REF!</definedName>
    <definedName name="IVA_Portagens" hidden="1">#REF!</definedName>
    <definedName name="iyuiyuiuiiui" hidden="1">#REF!</definedName>
    <definedName name="JC">#REF!</definedName>
    <definedName name="JCPto">#REF!</definedName>
    <definedName name="JD">#REF!</definedName>
    <definedName name="JDPto">#REF!</definedName>
    <definedName name="jfhgjfjhfjhg" hidden="1">#REF!</definedName>
    <definedName name="jfhjfhjhf" hidden="1">#REF!</definedName>
    <definedName name="jfhjgfjhf" hidden="1">#REF!</definedName>
    <definedName name="jfhjhjfghjgh" hidden="1">#REF!</definedName>
    <definedName name="jhfgjgjjjj" hidden="1">#REF!</definedName>
    <definedName name="jhfjfhfhj" hidden="1">#REF!</definedName>
    <definedName name="jhfjgffffffffff" hidden="1">#REF!</definedName>
    <definedName name="jhfjhf" hidden="1">#REF!</definedName>
    <definedName name="jhfjhh" hidden="1">#REF!</definedName>
    <definedName name="jhgfjgfjghj" hidden="1">#REF!</definedName>
    <definedName name="jhgfjgfjhhgfj" hidden="1">#REF!</definedName>
    <definedName name="jhgfjgjghjgf" hidden="1">#REF!</definedName>
    <definedName name="jhgjgjhgf" hidden="1">#REF!</definedName>
    <definedName name="jhgjhgj" hidden="1">#REF!</definedName>
    <definedName name="JHJ" hidden="1">{#N/A,#N/A,FALSE,"Plan1";#N/A,#N/A,FALSE,"Plan2"}</definedName>
    <definedName name="JHMB" hidden="1">{#N/A,#N/A,FALSE,"Plan1";#N/A,#N/A,FALSE,"Plan2"}</definedName>
    <definedName name="jjgkjk" hidden="1">#REF!</definedName>
    <definedName name="jjjjjjjjjj" hidden="1">#REF!</definedName>
    <definedName name="jjjjjjjjjjjjj" hidden="1">#REF!</definedName>
    <definedName name="jjjjjjjjjjjjjj" hidden="1">#REF!</definedName>
    <definedName name="jjjjjjjjjjjjjjj" hidden="1">#REF!</definedName>
    <definedName name="JKL" hidden="1">{#N/A,#N/A,FALSE,"Plan1";#N/A,#N/A,FALSE,"Plan2"}</definedName>
    <definedName name="Jose">[10]Plan1!$F$1:$F$9</definedName>
    <definedName name="JT_LOCAÇÃO_E_SERVIÇOS">#REF!</definedName>
    <definedName name="JUL">#REF!</definedName>
    <definedName name="JUN">#REF!</definedName>
    <definedName name="Juro00">#REF!</definedName>
    <definedName name="juros_ato2">#REF!</definedName>
    <definedName name="kkkkkkk" hidden="1">#REF!</definedName>
    <definedName name="kkkkkkkkkkkkkkk" hidden="1">#REF!</definedName>
    <definedName name="kklk" hidden="1">#REF!</definedName>
    <definedName name="KLKKLKÇJÇ" hidden="1">{#N/A,#N/A,FALSE,"Plan1";#N/A,#N/A,FALSE,"Plan2"}</definedName>
    <definedName name="kok">#N/A</definedName>
    <definedName name="KrdxMPZnCd">[32]COS!$CW$167:$DC$200</definedName>
    <definedName name="KrdxPigmCdYPlAl">[32]COS!$CW$131:$DC$162</definedName>
    <definedName name="KrdxZnYAleac">[32]COS!$CW$4:$DE$68</definedName>
    <definedName name="KSAB">#REF!</definedName>
    <definedName name="KSIURB">#REF!</definedName>
    <definedName name="KSSO">#REF!</definedName>
    <definedName name="kubus1">#REF!</definedName>
    <definedName name="L_">#REF!</definedName>
    <definedName name="LAIR">#REF!</definedName>
    <definedName name="LANC">#REF!</definedName>
    <definedName name="lancamento">#REF!</definedName>
    <definedName name="lang">#REF!</definedName>
    <definedName name="Langs">[72]Ref!$B$1:$D$21</definedName>
    <definedName name="LASTRO_CONCRETO">#REF!</definedName>
    <definedName name="LASTRO_EMISS3_S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dldl">#REF!</definedName>
    <definedName name="legtotais">'[14]6'!$C$40:$E$40</definedName>
    <definedName name="LIG_PRED_SERV">#REF!</definedName>
    <definedName name="LIG_PREDIAIS_MAT">#REF!</definedName>
    <definedName name="LIGAÇÃO_PREDIAL_MATERIAL">'[54]ligação predial'!$H$19</definedName>
    <definedName name="LIGAÇÃO_PREDIAL_SERVIÇOS">'[54]ligação predial'!$H$9</definedName>
    <definedName name="LIGAÇÕES">#REF!</definedName>
    <definedName name="lista">'[73]CMAI spreads 2005'!$T$14:$T$19</definedName>
    <definedName name="Lista_Comparacao">'[74]AEN - Auxiliar'!$B$9:$B$10</definedName>
    <definedName name="Lista_Comparacao.">'[74]AEN - Auxiliar'!$B$9:$B$10</definedName>
    <definedName name="lista_meses">'[13]Variáveis de Suporte'!$F$3:$F$14</definedName>
    <definedName name="lista1">'[75]CMAI spreads 2005'!$T$14:$T$22</definedName>
    <definedName name="listaCMAI">'[23]Summary CMAI T1'!$C$89:$C$101</definedName>
    <definedName name="listaPN">'[75]comparativo hist-projeções'!$V$2:$V$10</definedName>
    <definedName name="ljhljhklkjl" hidden="1">#REF!</definedName>
    <definedName name="lkjhlkhjlkj" hidden="1">#REF!</definedName>
    <definedName name="lkjhlkjhljk" hidden="1">#REF!</definedName>
    <definedName name="lkjklklj" hidden="1">#REF!</definedName>
    <definedName name="lklkjhklkj" hidden="1">#REF!</definedName>
    <definedName name="LOC_EMISS3">#REF!</definedName>
    <definedName name="LOCAÇÃO">#REF!</definedName>
    <definedName name="LOCAÇÃO_EMISS">#REF!</definedName>
    <definedName name="LOCAÇÃO_EMISS2">#REF!</definedName>
    <definedName name="LONGA">#REF!</definedName>
    <definedName name="longa_1617">#REF!</definedName>
    <definedName name="LONGA1">[7]DIFERENCIAL!#REF!</definedName>
    <definedName name="LSRange1">#REF!</definedName>
    <definedName name="LSRange1Balance">#REF!</definedName>
    <definedName name="MACROEQUAÇÃO">[33]Plan2!#REF!</definedName>
    <definedName name="MAI">#REF!</definedName>
    <definedName name="MAR">#REF!</definedName>
    <definedName name="Margem_Unitária">#REF!</definedName>
    <definedName name="MARGENS_DE_CONTRIBUIÇÃO_UNITÁRIAS__R__e_US____tonelada">#REF!</definedName>
    <definedName name="mat_imp">[6]EDC!$R$482</definedName>
    <definedName name="mat_imp_cs_asahi">[6]EDC!$G$393</definedName>
    <definedName name="mat_imp_cs_uhde">#REF!</definedName>
    <definedName name="mat_imp_dce">[51]EDC!$O$389</definedName>
    <definedName name="mat_nac">[51]EDC!$R$484</definedName>
    <definedName name="mat_nac_cs_asahi">[51]EDC!$G$395</definedName>
    <definedName name="mat_nac_cs_uhde">#REF!</definedName>
    <definedName name="mat_nac_dce">[45]EDC!$O$391</definedName>
    <definedName name="meio_empreendimento">#REF!</definedName>
    <definedName name="mensais_curta">[20]LT_011011!$E$36</definedName>
    <definedName name="mensais_longa">#REF!</definedName>
    <definedName name="MENU1">#REF!</definedName>
    <definedName name="MENU2">#REF!</definedName>
    <definedName name="MENU3">#REF!</definedName>
    <definedName name="MENU4">#REF!</definedName>
    <definedName name="mercados">'[22]dados premissas'!$B$111:$B$114</definedName>
    <definedName name="merd" hidden="1">#REF!</definedName>
    <definedName name="mes">'[76]Consolidado SPE'!$AO$9:$AO$23</definedName>
    <definedName name="meses">'[77]Quadro de Aportes'!$B$70:$B$81</definedName>
    <definedName name="Mext">[78]CONTROLE!$D$4</definedName>
    <definedName name="MI">#REF!</definedName>
    <definedName name="MILHAR">#REF!</definedName>
    <definedName name="minorit2">#REF!</definedName>
    <definedName name="minorit3">#REF!</definedName>
    <definedName name="mj">#N/A</definedName>
    <definedName name="mmmmm" hidden="1">{"tabela",#N/A,FALSE,"Tabela";"decoração",#N/A,FALSE,"Decor.";"Informações",#N/A,FALSE,"Inform."}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nbvmnb" hidden="1">#REF!</definedName>
    <definedName name="mnbvmnbv" hidden="1">#REF!</definedName>
    <definedName name="mnvbmnbm" hidden="1">#REF!</definedName>
    <definedName name="Mobilização">#REF!</definedName>
    <definedName name="mod">[6]EDC!$N$573</definedName>
    <definedName name="modo_relatorio">'[13]Variáveis de Suporte'!$D$8</definedName>
    <definedName name="moeda">[79]Fechamento_AdL_2007!#REF!</definedName>
    <definedName name="MOV.000.C.0.00.0000.00.00.24401010001">615712.52999973</definedName>
    <definedName name="MOV.000.C.0.00.0000.00.00.24401010002">61571.25</definedName>
    <definedName name="MOV.000.C.0.00.0000.00.00.D1074">3439383.08001709</definedName>
    <definedName name="MOV.000.C.0.00.0000.00.00.D1075">84926.49000001</definedName>
    <definedName name="MOV.000.C.0.00.2000.00.00.24401010001">615712.52999973</definedName>
    <definedName name="MOV.000.C.0.00.2000.00.00.24401010002">61571.25</definedName>
    <definedName name="MOV.000.C.0.01.0000.00.00.D1074">3439383.08001709</definedName>
    <definedName name="MOV.000.C.0.01.0000.00.00.D1075">84926.49000001</definedName>
    <definedName name="MOV.000.C.0.01.0000.00.01.D1074">3439</definedName>
    <definedName name="MOV.000.C.0.01.0000.00.01.D1075">85</definedName>
    <definedName name="MOV.000.C.0.01.0000.00.01.D1076">1646</definedName>
    <definedName name="MOV.000.C.0.01.0000.00.01.D997">5051</definedName>
    <definedName name="MOV.000.C.0.01.2001.00.01.44101010019">-326</definedName>
    <definedName name="MOV.000.C.0.01.2001.00.01.44101020008">-1321</definedName>
    <definedName name="MOV.000.C.0.02.0000.00.01.D1074">-3473</definedName>
    <definedName name="MOV.000.C.0.02.0000.00.01.D1075">-269</definedName>
    <definedName name="MOV.000.C.0.02.0000.00.01.D1076">6523</definedName>
    <definedName name="MOV.000.C.0.02.0000.00.01.D997">5030</definedName>
    <definedName name="MOV.000.C.0.02.2001.00.01.44101010019">-289</definedName>
    <definedName name="MOV.000.C.0.02.2001.00.01.44101020008">-6234</definedName>
    <definedName name="MOV.000.C.0.03.0000.00.01.D1074">-5358</definedName>
    <definedName name="MOV.000.C.0.03.0000.00.01.D1075">-2243</definedName>
    <definedName name="MOV.000.C.0.03.0000.00.01.D1076">9160</definedName>
    <definedName name="MOV.000.C.0.03.0000.00.01.D997">5019</definedName>
    <definedName name="MOV.000.C.0.03.2001.00.01.44101010019">-313</definedName>
    <definedName name="MOV.000.C.0.03.2001.00.01.44101020008">-8847</definedName>
    <definedName name="MOV.000.C.0.04.0000.00.01.D1074">412</definedName>
    <definedName name="MOV.000.C.0.04.0000.00.01.D1075">183</definedName>
    <definedName name="MOV.000.C.0.04.0000.00.01.D1076">2008</definedName>
    <definedName name="MOV.000.C.0.04.0000.00.01.D997">5002</definedName>
    <definedName name="MOV.000.C.0.04.2001.00.01.44101010019">-299</definedName>
    <definedName name="MOV.000.C.0.04.2001.00.01.44101020008">-1708</definedName>
    <definedName name="MOV.000.C.0.05.0000.00.01.D1074">-9275</definedName>
    <definedName name="MOV.000.C.0.05.0000.00.01.D1075">-4627</definedName>
    <definedName name="MOV.000.C.0.05.0000.00.01.D1076">13237</definedName>
    <definedName name="MOV.000.C.0.05.0000.00.01.D997">5009</definedName>
    <definedName name="MOV.000.C.0.05.2001.00.01.44101010019">-304</definedName>
    <definedName name="MOV.000.C.0.05.2001.00.01.44101020008">-12933</definedName>
    <definedName name="MOV.000.C.0.06.0000.00.01.D1074">4258</definedName>
    <definedName name="MOV.000.C.0.06.0000.00.01.D1075">2228</definedName>
    <definedName name="MOV.000.C.0.06.0000.00.01.D1076">-3697</definedName>
    <definedName name="MOV.000.C.0.06.0000.00.01.D997">5017</definedName>
    <definedName name="MOV.000.C.0.06.2001.00.01.44101010019">-289</definedName>
    <definedName name="MOV.000.C.0.06.2001.00.01.44101020008">3985</definedName>
    <definedName name="MOV.000.C.0.07.0000.00.01.D1074">-6585</definedName>
    <definedName name="MOV.000.C.0.07.0000.00.01.D1075">-3379</definedName>
    <definedName name="MOV.000.C.0.07.0000.00.01.D1076">9458</definedName>
    <definedName name="MOV.000.C.0.07.0000.00.01.D997">5013</definedName>
    <definedName name="MOV.000.C.0.07.2001.00.01.44101010019">-315</definedName>
    <definedName name="MOV.000.C.0.07.2001.00.01.44101020008">-9142</definedName>
    <definedName name="MOV.000.C.0.08.0000.00.01.D1074">-4925</definedName>
    <definedName name="MOV.000.C.0.08.0000.00.01.D1075">-2364</definedName>
    <definedName name="MOV.000.C.0.08.0000.00.01.D1076">9018</definedName>
    <definedName name="MOV.000.C.0.08.0000.00.01.D997">4562</definedName>
    <definedName name="MOV.000.C.0.08.2001.00.01.44101010019">-309</definedName>
    <definedName name="MOV.000.C.0.08.2001.00.01.44101020008">-8708</definedName>
    <definedName name="MOV.000.C.0.09.0000.00.00.D997">4972951.86000061</definedName>
    <definedName name="MOV.000.C.0.09.0000.00.01.D1074">-1945</definedName>
    <definedName name="MOV.000.C.0.09.0000.00.01.D1075">-972</definedName>
    <definedName name="MOV.000.C.0.09.0000.00.01.D1076">2262</definedName>
    <definedName name="MOV.000.C.0.09.0000.00.01.D997">4549</definedName>
    <definedName name="MOV.000.C.0.09.2001.00.01.44101010019">-295</definedName>
    <definedName name="MOV.000.C.0.09.2001.00.01.44101020008">-9024</definedName>
    <definedName name="MOV.000.C.0.09.2001.00.01.D1074">-1945</definedName>
    <definedName name="MOV.000.C.0.09.2001.00.01.D1075">-972</definedName>
    <definedName name="MOV.000.C.0.09.2001.00.01.D997">4549</definedName>
    <definedName name="MOV.000.C.0.10.0000.00.01.D1074">581</definedName>
    <definedName name="MOV.000.C.0.10.0000.00.01.D1075">508</definedName>
    <definedName name="MOV.000.C.0.10.0000.00.01.D1076">5991</definedName>
    <definedName name="MOV.000.C.0.10.0000.00.01.D997">4973</definedName>
    <definedName name="MOV.000.C.0.10.2001.00.01.44101010019">-340</definedName>
    <definedName name="MOV.000.C.0.10.2001.00.01.44101020008">-2225</definedName>
    <definedName name="MOV.000.C.0.10.2001.00.01.D1074">4474</definedName>
    <definedName name="MOV.000.C.0.10.2001.00.01.D1075">2317</definedName>
    <definedName name="MOV.000.C.0.10.2001.00.01.D997">4559</definedName>
    <definedName name="MOV.000.C.0.11.0000.00.01.D1074">-413</definedName>
    <definedName name="MOV.000.C.0.11.0000.00.01.D1075">-142</definedName>
    <definedName name="MOV.000.C.0.11.0000.00.01.D1076">4680</definedName>
    <definedName name="MOV.000.C.0.11.0000.00.01.D997">5095</definedName>
    <definedName name="MOV.000.C.0.11.2001.00.01.22201010001">297</definedName>
    <definedName name="MOV.000.C.0.11.2001.00.01.44101010019">-324</definedName>
    <definedName name="MOV.000.C.0.11.2001.00.01.44101020008">11071</definedName>
    <definedName name="MOV.000.C.0.11.2001.00.01.D1074">14782</definedName>
    <definedName name="MOV.000.C.0.11.2001.00.01.D1075">7744</definedName>
    <definedName name="MOV.000.C.0.11.2001.00.01.D997">4584</definedName>
    <definedName name="MOV.000.C.0.12.0000.00.01.D1074">0</definedName>
    <definedName name="MOV.000.C.0.12.0000.00.01.D1075">0</definedName>
    <definedName name="MOV.000.C.0.12.0000.00.01.D1076">0</definedName>
    <definedName name="MOV.000.C.0.12.0000.00.01.D997">0</definedName>
    <definedName name="MOV.000.C.0.12.2000.00.00.24401010001">615712.52999973</definedName>
    <definedName name="MOV.000.C.0.12.2000.00.00.24401010002">61571.25</definedName>
    <definedName name="MOV.000.C.0.12.2000.00.01.24401010001">1123</definedName>
    <definedName name="MOV.000.C.0.12.2000.00.01.24401010002">112</definedName>
    <definedName name="MOV.000.C.0.12.2001.00.01.22201010001">312</definedName>
    <definedName name="MOV.000.C.0.12.2001.00.01.44101010019">-329</definedName>
    <definedName name="MOV.000.C.0.12.2001.00.01.44101020008">12608</definedName>
    <definedName name="MOV.000.C.0.12.2001.00.01.D1074">9154</definedName>
    <definedName name="MOV.000.C.0.12.2001.00.01.D1075">1912</definedName>
    <definedName name="MOV.000.C.0.12.2001.00.01.D997">4621</definedName>
    <definedName name="MOV.087.C.0.01.0000.00.01.D1035">6124</definedName>
    <definedName name="MOV.087.C.0.02.0000.00.01.D1035">7771</definedName>
    <definedName name="MOV.087.C.0.02.2001.00.01.34">1008</definedName>
    <definedName name="MOV.087.C.0.02.2001.00.01.44">-11828</definedName>
    <definedName name="MOV.087.C.0.02.2001.00.01.D997">5030</definedName>
    <definedName name="MOV.087.C.0.03.0000.00.01.D1035">7609</definedName>
    <definedName name="MOV.087.C.0.03.2001.00.01.34">432</definedName>
    <definedName name="MOV.087.C.0.03.2001.00.01.44">-16259</definedName>
    <definedName name="MOV.087.C.0.03.2001.00.01.D997">5019</definedName>
    <definedName name="MOV.087.C.0.04.0000.00.01.D1035">7609</definedName>
    <definedName name="MOV.087.C.0.05.0000.00.01.D1035">7609</definedName>
    <definedName name="MOV.087.C.0.06.0000.00.01.D1035">7609</definedName>
    <definedName name="MOV.087.C.0.07.0000.00.01.D1035">7609</definedName>
    <definedName name="MOV.087.C.0.07.2001.00.01.D1035">7609</definedName>
    <definedName name="MOV.087.C.0.08.2000.00.01.D1035">7659</definedName>
    <definedName name="MOV.087.C.0.08.2001.00.01.D1035">8902</definedName>
    <definedName name="MOV.087.C.0.09.2000.00.01.41102010014">-7771</definedName>
    <definedName name="MOV.087.C.0.09.2000.00.01.D1035">7771</definedName>
    <definedName name="MOV.087.C.0.09.2001.00.01.D1035">8962</definedName>
    <definedName name="MOV.087.C.0.10.2000.00.01.D1035">7771</definedName>
    <definedName name="MOV.087.C.0.10.2001.00.01.D1035">8756</definedName>
    <definedName name="MOV.087.C.0.11.2000.00.01.D1035">7771</definedName>
    <definedName name="MOV.087.C.0.11.2001.00.01.D1035">8359</definedName>
    <definedName name="MOV.087.C.0.12.0000.00.01.D1035">0</definedName>
    <definedName name="MOV.087.C.0.12.2000.00.01.D1035">7771</definedName>
    <definedName name="MOV.087.C.0.12.2001.00.01.D1035">8558</definedName>
    <definedName name="MOV_TERR_EMISS3_S">#REF!</definedName>
    <definedName name="MOV_TERRA">#REF!</definedName>
    <definedName name="MOV_TERRA_EMISS">#REF!</definedName>
    <definedName name="MOV_TERRA_EMISS2">#REF!</definedName>
    <definedName name="MOVIMENTAÇÃO_BUTADIEN0_ESTIRENO">'[17]#REF'!$A$473:$P$718</definedName>
    <definedName name="Mproj">[80]CONTROLE!$D$3</definedName>
    <definedName name="Mreal">[80]CONTROLE!$D$2</definedName>
    <definedName name="MUDAR">#REF!</definedName>
    <definedName name="MUTAÇÃO_PL_CMI">#REF!</definedName>
    <definedName name="MUTAÇÃO_PL_LS">#REF!</definedName>
    <definedName name="mvbmnvbmv" hidden="1">#REF!</definedName>
    <definedName name="mymymy">#N/A</definedName>
    <definedName name="n">27</definedName>
    <definedName name="N_COLUNAS">'[81]Pg13. Fig6_LE BRK'!$B$4</definedName>
    <definedName name="N_LOCAL">#N/A</definedName>
    <definedName name="nada">#REF!</definedName>
    <definedName name="NB">[59]!NB</definedName>
    <definedName name="nbnv" hidden="1">#REF!</definedName>
    <definedName name="NBV" hidden="1">{#N/A,#N/A,FALSE,"Plan1";#N/A,#N/A,FALSE,"Plan2"}</definedName>
    <definedName name="Negócio">[42]Parametros!$H$1:$H$5</definedName>
    <definedName name="NewMatrix">'[82]@RISK Correlations'!$C$5:$I$11</definedName>
    <definedName name="N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NNN" hidden="1">{#N/A,#N/A,FALSE,"Plan1";#N/A,#N/A,FALSE,"Plan2"}</definedName>
    <definedName name="nnnnnnnnnnnn" hidden="1">#REF!</definedName>
    <definedName name="no">'[19]#REF'!$B$2:$J$27</definedName>
    <definedName name="not">#REF!</definedName>
    <definedName name="nota1">#REF!</definedName>
    <definedName name="NOTES_1">#REF!</definedName>
    <definedName name="NOTES_10">#REF!</definedName>
    <definedName name="NOTES_2">#REF!</definedName>
    <definedName name="NOTES_3">#REF!</definedName>
    <definedName name="NOTES_5">#REF!</definedName>
    <definedName name="NOTES_6">#REF!</definedName>
    <definedName name="NOTES_7">#REF!</definedName>
    <definedName name="NOTES_8">#REF!</definedName>
    <definedName name="NOTES_9">#REF!</definedName>
    <definedName name="NOV">#REF!</definedName>
    <definedName name="num_mensal2">[83]CANT_LC!#REF!</definedName>
    <definedName name="NUMEROS">#REF!</definedName>
    <definedName name="NumofGrpAccts" hidden="1">2</definedName>
    <definedName name="NUN_FRON">#N/A</definedName>
    <definedName name="nvel">#REF!</definedName>
    <definedName name="O_C_REF">#N/A</definedName>
    <definedName name="O1_97">[84]MES!#REF!</definedName>
    <definedName name="O2_97">[84]MES!#REF!</definedName>
    <definedName name="O23O">#REF!</definedName>
    <definedName name="O3_97">[84]MES!#REF!</definedName>
    <definedName name="O4_97">[84]MES!#REF!</definedName>
    <definedName name="O5_97">[84]MES!#REF!</definedName>
    <definedName name="O6_97">[84]MES!#REF!</definedName>
    <definedName name="O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e">#REF!</definedName>
    <definedName name="OEXIGIBI">#REF!</definedName>
    <definedName name="oi">#N/A</definedName>
    <definedName name="oiuoiu" hidden="1">#REF!</definedName>
    <definedName name="olga">#REF!</definedName>
    <definedName name="oo">#N/A</definedName>
    <definedName name="ooo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ooo">#N/A</definedName>
    <definedName name="ooooo">[7]DIFERENCIAL!#REF!</definedName>
    <definedName name="oooooo">#N/A</definedName>
    <definedName name="ooooooooo" hidden="1">#REF!</definedName>
    <definedName name="op">[51]EDC!$K$573</definedName>
    <definedName name="opçao">[10]Plan1!$N$1:$N$2</definedName>
    <definedName name="opções">#REF!</definedName>
    <definedName name="oper">#REF!</definedName>
    <definedName name="operacional">'[13]Variáveis de Suporte'!$D$11</definedName>
    <definedName name="operations">#REF!</definedName>
    <definedName name="ORIG1">#REF!</definedName>
    <definedName name="ORIG2">#REF!</definedName>
    <definedName name="ORIG3">#REF!</definedName>
    <definedName name="ORIG4">#REF!</definedName>
    <definedName name="orig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in">'[66]CMAI 04_08_04'!$B$2:$BY$2</definedName>
    <definedName name="OUT">#REF!</definedName>
    <definedName name="Outros_Activos" hidden="1">#REF!</definedName>
    <definedName name="over">#REF!</definedName>
    <definedName name="Página_02">#REF!</definedName>
    <definedName name="Página_03">#REF!</definedName>
    <definedName name="Página_04">#REF!</definedName>
    <definedName name="Página_05">#REF!</definedName>
    <definedName name="Página_06">#REF!</definedName>
    <definedName name="Página_07">#REF!</definedName>
    <definedName name="Página_08">#REF!</definedName>
    <definedName name="Página_09">#REF!</definedName>
    <definedName name="Página_10">#REF!</definedName>
    <definedName name="Página_11">#REF!</definedName>
    <definedName name="Página_12">#REF!</definedName>
    <definedName name="Página_13">'[1]CONSOL DRE GERAL'!$B$1:$G$40</definedName>
    <definedName name="Página_13.">'[85]CONSOL DRE GERAL'!$B$1:$G$40</definedName>
    <definedName name="Página_14">'[1]CONSOL DRE GERAL'!$B$2:$L$99</definedName>
    <definedName name="Página_14.">'[85]CONSOL DRE GERAL'!$B$2:$L$99</definedName>
    <definedName name="painelIndicadores_meta_MargEBITDA">'[86]Macro Indicadores Consolidados'!$M$20</definedName>
    <definedName name="painelIndicadores_meta_RL">'[86]Macro Indicadores Consolidados'!$M$15</definedName>
    <definedName name="painelIndicadores_p12_CF">'[86]Macro Indicadores Consolidados'!$O$18</definedName>
    <definedName name="painelIndicadores_p12_CV">'[86]Macro Indicadores Consolidados'!$O$16</definedName>
    <definedName name="painelIndicadores_p12_DVV">'[86]Macro Indicadores Consolidados'!$O$17</definedName>
    <definedName name="painelIndicadores_p12_EBITDA">'[86]Macro Indicadores Consolidados'!$O$19</definedName>
    <definedName name="painelIndicadores_p12_MargEBITDA">'[86]Macro Indicadores Consolidados'!$O$20</definedName>
    <definedName name="painelIndicadores_p12_RL">'[86]Macro Indicadores Consolidados'!$O$15</definedName>
    <definedName name="painelIndicadores_selecionado_meta_CF">'[86]Macro Indicadores Consolidados'!$D$18</definedName>
    <definedName name="painelIndicadores_selecionado_meta_CV">'[86]Macro Indicadores Consolidados'!$D$16</definedName>
    <definedName name="painelIndicadores_selecionado_meta_DVV">'[86]Macro Indicadores Consolidados'!$D$17</definedName>
    <definedName name="painelIndicadores_selecionado_meta_EBITDA">'[86]Macro Indicadores Consolidados'!$D$19</definedName>
    <definedName name="painelIndicadores_selecionado_meta_MargEBITDA">'[86]Macro Indicadores Consolidados'!$D$20</definedName>
    <definedName name="painelIndicadores_selecionado_meta_RL">'[86]Macro Indicadores Consolidados'!$D$15</definedName>
    <definedName name="painelIndicadores_selecionado_p12_CF">'[86]Macro Indicadores Consolidados'!$L$18</definedName>
    <definedName name="painelIndicadores_selecionado_p12_CV">'[86]Macro Indicadores Consolidados'!$L$16</definedName>
    <definedName name="painelIndicadores_selecionado_p12_DVV">'[86]Macro Indicadores Consolidados'!$L$17</definedName>
    <definedName name="painelIndicadores_selecionado_p12_EBITDA">'[86]Macro Indicadores Consolidados'!$L$19</definedName>
    <definedName name="painelIndicadores_selecionado_p12_MargEBITDA">'[86]Macro Indicadores Consolidados'!$L$20</definedName>
    <definedName name="painelIndicadores_selecionado_p12_RL">'[86]Macro Indicadores Consolidados'!$L$15</definedName>
    <definedName name="painelIndicadores_selecionado_u12_CF">'[86]Macro Indicadores Consolidados'!$E$18</definedName>
    <definedName name="painelIndicadores_selecionado_u12_CV">'[86]Macro Indicadores Consolidados'!$E$16</definedName>
    <definedName name="painelIndicadores_selecionado_u12_DVV">'[86]Macro Indicadores Consolidados'!$E$17</definedName>
    <definedName name="painelIndicadores_selecionado_u12_EBITDA">'[86]Macro Indicadores Consolidados'!$E$19</definedName>
    <definedName name="painelIndicadores_selecionado_u12_MargEBITDA">'[86]Macro Indicadores Consolidados'!$E$20</definedName>
    <definedName name="painelIndicadores_selecionado_u12_RL">'[86]Macro Indicadores Consolidados'!$E$15</definedName>
    <definedName name="painelIndicadores_u12_CF">'[86]Macro Indicadores Consolidados'!$N$18</definedName>
    <definedName name="painelIndicadores_u12_CV">'[86]Macro Indicadores Consolidados'!$N$16</definedName>
    <definedName name="painelIndicadores_u12_DVV">'[86]Macro Indicadores Consolidados'!$N$17</definedName>
    <definedName name="painelIndicadores_u12_EBITDA">'[86]Macro Indicadores Consolidados'!$N$19</definedName>
    <definedName name="painelIndicadores_u12_MargEBITDA">'[86]Macro Indicadores Consolidados'!$N$20</definedName>
    <definedName name="painelIndicadores_u12_RL">'[86]Macro Indicadores Consolidados'!$N$15</definedName>
    <definedName name="parc_mensal">#REF!</definedName>
    <definedName name="PARCIAL1">#REF!</definedName>
    <definedName name="PARCIAL2">#REF!</definedName>
    <definedName name="PARCIAL3">#REF!</definedName>
    <definedName name="PART_MP_CUSTO_VARIAVEL">'[16]#REF'!$A$403:$N$450</definedName>
    <definedName name="participacao">#REF!</definedName>
    <definedName name="pass">'[19]#REF'!#REF!</definedName>
    <definedName name="passi">'[19]#REF'!#REF!</definedName>
    <definedName name="passivo">#REF!</definedName>
    <definedName name="pato">[87]Capa!$A$1:$D$137</definedName>
    <definedName name="pav">#REF!</definedName>
    <definedName name="PAV_EMISS3_S">#REF!</definedName>
    <definedName name="PAVIM_EMISS">#REF!</definedName>
    <definedName name="PAVIM_EMISS2">#REF!</definedName>
    <definedName name="PAVIMENTAÇÃO">#REF!</definedName>
    <definedName name="PC">[35]Variables!$B$4</definedName>
    <definedName name="PEBDL_IMP">[33]Pasta7!#REF!</definedName>
    <definedName name="perc_contingencia">[6]EDC!$E$585</definedName>
    <definedName name="perc_edificacao">[6]EDC!$E$586</definedName>
    <definedName name="Perc_est_consorcio">#REF!</definedName>
    <definedName name="perc_manut">[51]EDC!$E$590</definedName>
    <definedName name="perc_mat_EPC">[51]EDC!$E$593</definedName>
    <definedName name="perc_montagem">[45]EDC!$E$589</definedName>
    <definedName name="perc_org_e_adm">[45]EDC!$E$587</definedName>
    <definedName name="perc_pre_oper">[45]EDC!$E$588</definedName>
    <definedName name="perc_seg">[45]EDC!$E$591</definedName>
    <definedName name="Percentual_Ato1">[20]LT_12131415!$C$21</definedName>
    <definedName name="Percentual_Mensais">[20]LT_12131415!$E$21</definedName>
    <definedName name="Periodo_comparacao">'[74]AEN - Auxiliar'!$B$13:$B$15</definedName>
    <definedName name="perm">#REF!</definedName>
    <definedName name="permanent">#REF!</definedName>
    <definedName name="perpetuidade">[6]EDC!$B$299</definedName>
    <definedName name="petroquímicas">[42]Parametros!$J$2</definedName>
    <definedName name="PHAROS_CURTA">[7]DIFERENCIAL!#REF!</definedName>
    <definedName name="PHAROS_LONGA">[7]DIFERENCIAL!#REF!</definedName>
    <definedName name="PIS">[6]EDC!$E$608</definedName>
    <definedName name="PL_CMI_UFIR">#REF!</definedName>
    <definedName name="PL_PETROQUISA">#REF!</definedName>
    <definedName name="PLA_AFONSO">[88]Plan2!$A$3:$N$412</definedName>
    <definedName name="PLA_AMAURY">[88]Plan2!$A$3:$F$1013</definedName>
    <definedName name="PLAB">#REF!</definedName>
    <definedName name="PLAN">#REF!</definedName>
    <definedName name="PLANILHA">#REF!</definedName>
    <definedName name="plassarelas">[87]Capa!$A$1:$D$137</definedName>
    <definedName name="PLATTS">'[73]PLATTS 2005'!$C$18:$C$27</definedName>
    <definedName name="PLATTS_1">'[73]PLATTS 2005'!$C$17:$C$27</definedName>
    <definedName name="PN">[22]Summary!$C$92:$C$108</definedName>
    <definedName name="POÇO_VISIT">#REF!</definedName>
    <definedName name="POI">[7]DIFERENCIAL!#REF!</definedName>
    <definedName name="POIL">[7]DIFERENCIAL!#REF!</definedName>
    <definedName name="Polinomica_T2">#REF!</definedName>
    <definedName name="Polinomica_T3">#REF!</definedName>
    <definedName name="POLPO">[7]DIFERENCIAL!#REF!</definedName>
    <definedName name="ponte">#REF!</definedName>
    <definedName name="POP_93">#N/A</definedName>
    <definedName name="Portagem_Receitas" hidden="1">#REF!</definedName>
    <definedName name="Portagem_Receitas_Estrutura" hidden="1">#REF!</definedName>
    <definedName name="Portagem_Receitascl1" hidden="1">#REF!</definedName>
    <definedName name="Portagem_Receitascl2" hidden="1">#REF!</definedName>
    <definedName name="Portagem_Receitascl3" hidden="1">#REF!</definedName>
    <definedName name="Portagem_Receitascl4" hidden="1">#REF!</definedName>
    <definedName name="Portagem_Taxascl1" hidden="1">#REF!</definedName>
    <definedName name="Portagem_Taxascl2" hidden="1">#REF!</definedName>
    <definedName name="Portagem_Taxascl3" hidden="1">#REF!</definedName>
    <definedName name="Portagem_Taxascl4" hidden="1">#REF!</definedName>
    <definedName name="POS_FINANC_ACUM">'[89]POS FINANC MÊS-13'!$A$17:$K$29</definedName>
    <definedName name="POS_FINANC_MÊS">'[89]POS FINANC MÊS-13'!$A$1:$K$33</definedName>
    <definedName name="PotenciaFirme">'[68]DATOS DE POTENCIA'!$B$1:$E$113</definedName>
    <definedName name="pp">#N/A</definedName>
    <definedName name="PP_VEN">[34]Plan1!$O$1:$O$4</definedName>
    <definedName name="PPCS">#REF!</definedName>
    <definedName name="pppp">#N/A</definedName>
    <definedName name="ppppp">#N/A</definedName>
    <definedName name="pppppp">#N/A</definedName>
    <definedName name="ppppppp">#N/A</definedName>
    <definedName name="pppppppp">#N/A</definedName>
    <definedName name="ppppppppp">#N/A</definedName>
    <definedName name="pppppppppo" hidden="1">#REF!</definedName>
    <definedName name="pppppppppp">#N/A</definedName>
    <definedName name="ppppppppppc" hidden="1">#REF!</definedName>
    <definedName name="pre_oper_cs">[51]EDC!$H$484</definedName>
    <definedName name="pre_oper_cs_asahi">[51]EDC!$G$383</definedName>
    <definedName name="pre_oper_cs_uhde">#REF!</definedName>
    <definedName name="pre_oper_dce">[45]EDC!$O$383</definedName>
    <definedName name="preco_Cl2_07">[45]EDC!$J$548</definedName>
    <definedName name="preco_Cl2_08">[45]EDC!$K$548</definedName>
    <definedName name="preco_Cl2_09">[45]EDC!$L$548</definedName>
    <definedName name="preco_Cl2_10">[45]EDC!$M$548</definedName>
    <definedName name="preco_Cl2_11">[45]EDC!$N$548</definedName>
    <definedName name="preco_Cl2_12">[45]EDC!$O$548</definedName>
    <definedName name="preco_Cl2_13">[45]EDC!$P$548</definedName>
    <definedName name="preco_Cl2_14">[45]EDC!$Q$548</definedName>
    <definedName name="preco_Cl2_15">[45]EDC!$R$548</definedName>
    <definedName name="preco_Cl2_16">[45]EDC!$S$548</definedName>
    <definedName name="preco_Cl2_17">[45]EDC!$T$548</definedName>
    <definedName name="PREÇO_COBALTO">'[52]DIF FAT FEV 01'!$A$101:$X$171</definedName>
    <definedName name="preco_DCE_07">[45]EDC!$J$546</definedName>
    <definedName name="preco_DCE_08">[45]EDC!$K$546</definedName>
    <definedName name="preco_DCE_09">[45]EDC!$L$546</definedName>
    <definedName name="preco_DCE_10">[45]EDC!$M$546</definedName>
    <definedName name="preco_DCE_11">[45]EDC!$N$546</definedName>
    <definedName name="preco_DCE_12">[45]EDC!$O$546</definedName>
    <definedName name="preco_DCE_13">[45]EDC!$P$546</definedName>
    <definedName name="preco_DCE_14">[45]EDC!$Q$546</definedName>
    <definedName name="preco_DCE_15">[45]EDC!$R$546</definedName>
    <definedName name="preco_DCE_16">[45]EDC!$S$546</definedName>
    <definedName name="preco_DCE_17">[45]EDC!$T$546</definedName>
    <definedName name="preco_energia_07">[45]EDC!$J$538</definedName>
    <definedName name="preco_energia_08">[45]EDC!$K$538</definedName>
    <definedName name="preco_energia_09">[45]EDC!$L$538</definedName>
    <definedName name="preco_energia_10">[45]EDC!$M$538</definedName>
    <definedName name="preco_energia_11">[45]EDC!$N$538</definedName>
    <definedName name="preco_energia_12">[45]EDC!$O$538</definedName>
    <definedName name="preco_energia_13">[45]EDC!$P$538</definedName>
    <definedName name="preco_energia_14">[45]EDC!$Q$538</definedName>
    <definedName name="preco_energia_15">[45]EDC!$R$538</definedName>
    <definedName name="preco_energia_16">[45]EDC!$S$538</definedName>
    <definedName name="preco_energia_17">[45]EDC!$T$538</definedName>
    <definedName name="preco_eteno_07">[45]EDC!$J$539</definedName>
    <definedName name="preco_eteno_08">[45]EDC!$K$539</definedName>
    <definedName name="preco_eteno_09">[45]EDC!$L$539</definedName>
    <definedName name="preco_eteno_10">[45]EDC!$M$539</definedName>
    <definedName name="preco_eteno_11">[45]EDC!$N$539</definedName>
    <definedName name="preco_eteno_12">[45]EDC!$O$539</definedName>
    <definedName name="preco_eteno_13">[45]EDC!$P$539</definedName>
    <definedName name="preco_eteno_14">[45]EDC!$Q$539</definedName>
    <definedName name="preco_eteno_15">[45]EDC!$R$539</definedName>
    <definedName name="preco_eteno_16">[45]EDC!$S$539</definedName>
    <definedName name="preco_eteno_17">[45]EDC!$T$539</definedName>
    <definedName name="preco_H2_07">[45]EDC!$J$549</definedName>
    <definedName name="preco_H2_08">[45]EDC!$K$549</definedName>
    <definedName name="preco_H2_09">[45]EDC!$L$549</definedName>
    <definedName name="preco_H2_10">[45]EDC!$M$549</definedName>
    <definedName name="preco_H2_11">[45]EDC!$N$549</definedName>
    <definedName name="preco_H2_12">[45]EDC!$O$549</definedName>
    <definedName name="preco_H2_13">[45]EDC!$P$549</definedName>
    <definedName name="preco_H2_14">[45]EDC!$Q$549</definedName>
    <definedName name="preco_H2_15">[45]EDC!$R$549</definedName>
    <definedName name="preco_H2_16">[45]EDC!$S$549</definedName>
    <definedName name="preco_H2_17">[45]EDC!$T$549</definedName>
    <definedName name="preco_HCl_07">[45]EDC!$J$551</definedName>
    <definedName name="preco_HCl_08">[45]EDC!$K$551</definedName>
    <definedName name="preco_HCl_09">[45]EDC!$L$551</definedName>
    <definedName name="preco_HCl_10">[45]EDC!$M$551</definedName>
    <definedName name="preco_HCl_11">[45]EDC!$N$551</definedName>
    <definedName name="preco_HCl_12">[45]EDC!$O$551</definedName>
    <definedName name="preco_HCl_13">[45]EDC!$P$551</definedName>
    <definedName name="preco_HCl_14">[45]EDC!$Q$551</definedName>
    <definedName name="preco_HCl_15">[45]EDC!$R$551</definedName>
    <definedName name="preco_HCl_16">[45]EDC!$S$551</definedName>
    <definedName name="preco_HCl_17">[45]EDC!$T$551</definedName>
    <definedName name="preco_hipo_07">[45]EDC!$J$550</definedName>
    <definedName name="preco_hipo_08">[45]EDC!$K$550</definedName>
    <definedName name="preco_hipo_09">[45]EDC!$L$550</definedName>
    <definedName name="preco_hipo_10">[45]EDC!$M$550</definedName>
    <definedName name="preco_hipo_11">[45]EDC!$N$550</definedName>
    <definedName name="preco_hipo_12">[45]EDC!$O$550</definedName>
    <definedName name="preco_hipo_13">[45]EDC!$P$550</definedName>
    <definedName name="preco_hipo_14">[45]EDC!$Q$550</definedName>
    <definedName name="preco_hipo_15">[45]EDC!$R$550</definedName>
    <definedName name="preco_hipo_16">[45]EDC!$S$550</definedName>
    <definedName name="preco_hipo_17">[45]EDC!$T$550</definedName>
    <definedName name="preco_medio_elet">[45]EDC!$E$538</definedName>
    <definedName name="PREÇO_NÍQUEL">'[52]DIF FAT FEV 01'!$A$28:$X$98</definedName>
    <definedName name="preco_soda_07">[45]EDC!$J$547</definedName>
    <definedName name="preco_soda_08">[45]EDC!$K$547</definedName>
    <definedName name="preco_soda_09">[45]EDC!$L$547</definedName>
    <definedName name="preco_soda_10">[45]EDC!$M$547</definedName>
    <definedName name="preco_soda_11">[45]EDC!$N$547</definedName>
    <definedName name="preco_soda_12">[45]EDC!$O$547</definedName>
    <definedName name="preco_soda_13">[45]EDC!$P$547</definedName>
    <definedName name="preco_soda_14">[45]EDC!$Q$547</definedName>
    <definedName name="preco_soda_15">[45]EDC!$R$547</definedName>
    <definedName name="preco_soda_16">[45]EDC!$S$547</definedName>
    <definedName name="preco_soda_17">[45]EDC!$T$547</definedName>
    <definedName name="Preço_Unitário">#REF!</definedName>
    <definedName name="PREÇOS_PROJETADOS_PARA_COMPRA">[16]Preços!#REF!</definedName>
    <definedName name="PREÇOS_PROJETADOS_PARA_VENDA_ME">'[17]#REF'!$A$166:$I$191</definedName>
    <definedName name="PREÇOS_PROJETADOS_PARA_VENDA_MI">'[17]#REF'!$A$4:$I$21</definedName>
    <definedName name="previsto">#REF!</definedName>
    <definedName name="principal">0.2225</definedName>
    <definedName name="PRINT_AREA_MI">#REF!</definedName>
    <definedName name="PRINT_TITLES_MI">#REF!</definedName>
    <definedName name="prod_dce">[51]EDC!$O$379</definedName>
    <definedName name="prod_disp_H2">[6]EDC!$H$515</definedName>
    <definedName name="prod_disp_HCl">[6]EDC!$H$521</definedName>
    <definedName name="prod_disp_hipo">[6]EDC!$H$518</definedName>
    <definedName name="prod_disp_soda">[45]EDC!$H$509</definedName>
    <definedName name="prod_existente_cloro">#REF!</definedName>
    <definedName name="prod_existente_soda">#REF!</definedName>
    <definedName name="prod_nova_cloro">[45]EDC!$G$380</definedName>
    <definedName name="prod_nova_soda">[45]EDC!$G$379</definedName>
    <definedName name="prod_total_DCE">[45]EDC!$H$504</definedName>
    <definedName name="product">'[66]CMAI 04_08_04'!$B$7:$BY$7</definedName>
    <definedName name="Produto">'[23]dados premissas'!$B$118:$B$136</definedName>
    <definedName name="produtos">[23]Summary!$C$1:$C$65536</definedName>
    <definedName name="ProImportExport.ImportFile">[58]!ProImportExport.ImportFile</definedName>
    <definedName name="ProImportExport.SaveNewFile">[58]!ProImportExport.SaveNewFile</definedName>
    <definedName name="PROPPOLI">#REF!</definedName>
    <definedName name="PX">#REF!</definedName>
    <definedName name="QD_DemonstraçãoFluxosCaixa" hidden="1">#REF!</definedName>
    <definedName name="QD_DemonstraçãoResultados" hidden="1">#REF!</definedName>
    <definedName name="QD_FundosPróprios" hidden="1">#REF!</definedName>
    <definedName name="QD_MOAF" hidden="1">#REF!</definedName>
    <definedName name="qq">#N/A</definedName>
    <definedName name="qqq">#N/A</definedName>
    <definedName name="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>#N/A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q" hidden="1">#REF!</definedName>
    <definedName name="qqse1">#REF!</definedName>
    <definedName name="qqse2">#REF!</definedName>
    <definedName name="qqse3">#REF!</definedName>
    <definedName name="qqse4">#REF!</definedName>
    <definedName name="qqse5">#REF!</definedName>
    <definedName name="qqse6">#REF!</definedName>
    <definedName name="qqte1">#REF!</definedName>
    <definedName name="qqte2">#REF!</definedName>
    <definedName name="qqte3">#REF!</definedName>
    <definedName name="qqte4">#REF!</definedName>
    <definedName name="qqte5">#REF!</definedName>
    <definedName name="qqte6">#REF!</definedName>
    <definedName name="qqww">#N/A</definedName>
    <definedName name="QSQ">'[54]Esgoto Acopiara Sede'!#REF!</definedName>
    <definedName name="QuadroDividaModelo" hidden="1">#REF!</definedName>
    <definedName name="QuadroDividaUtilizador" hidden="1">#REF!</definedName>
    <definedName name="Quantidade">#REF!</definedName>
    <definedName name="qwerqwer" hidden="1">{#N/A,#N/A,FALSE,"Plan1";#N/A,#N/A,FALSE,"Plan2"}</definedName>
    <definedName name="qwerwerqwer" hidden="1">{#N/A,#N/A,FALSE,"Plan1";#N/A,#N/A,FALSE,"Plan2"}</definedName>
    <definedName name="QWQW" hidden="1">'[2]Summary 2004$'!#REF!</definedName>
    <definedName name="qwqwe" hidden="1">#REF!</definedName>
    <definedName name="qwqwqwqwq">#N/A</definedName>
    <definedName name="qwqwqwqwqw" hidden="1">#REF!</definedName>
    <definedName name="qwqwwqw" hidden="1">#REF!</definedName>
    <definedName name="QWVFERYB" hidden="1">'[3]Summary 2002$'!#REF!</definedName>
    <definedName name="ratios">[48]Plan1!$V$26:$V$27</definedName>
    <definedName name="RAWE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real_dolar">[6]EDC!$E$602</definedName>
    <definedName name="rec_oper_01">[6]EDC!$J$218</definedName>
    <definedName name="rec_oper_02">[6]EDC!$K$218</definedName>
    <definedName name="rec_oper_03">[6]EDC!$L$218</definedName>
    <definedName name="rec_oper_04">[45]EDC!$M$218</definedName>
    <definedName name="rec_oper_05">[45]EDC!$N$218</definedName>
    <definedName name="rec_oper_06">[45]EDC!$O$218</definedName>
    <definedName name="rec_oper_07">[45]EDC!$P$218</definedName>
    <definedName name="rec_oper_08">[45]EDC!$Q$218</definedName>
    <definedName name="rec_oper_09">[45]EDC!$R$218</definedName>
    <definedName name="rec_oper_10">[45]EDC!$S$218</definedName>
    <definedName name="receita">#REF!</definedName>
    <definedName name="REDE_COLETORA_MAT">#REF!</definedName>
    <definedName name="REDE_COLETORA_MATERIAL">'[54]REDE COLETORA'!$H$67</definedName>
    <definedName name="REDE_COLETORA_SERV">#REF!</definedName>
    <definedName name="REDE_COLETORA_SERVIÇOS">'[54]REDE COLETORA'!$H$9</definedName>
    <definedName name="REDE_DE_DISTRIBUIÇÃO___MATERIAL">#REF!</definedName>
    <definedName name="REDE_DE_DISTRIBUIÇÃO_MATERIAL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18">#REF!</definedName>
    <definedName name="Ref_19">#REF!</definedName>
    <definedName name="Ref_20">#REF!</definedName>
    <definedName name="Ref_21">#REF!</definedName>
    <definedName name="Ref_22">#REF!</definedName>
    <definedName name="Ref_23">#REF!</definedName>
    <definedName name="Ref_24">#REF!</definedName>
    <definedName name="Ref_25">#REF!</definedName>
    <definedName name="Ref_26">'[19]Movimentação Imobilizado'!#REF!</definedName>
    <definedName name="Ref_27">'[19]Movimentação Imobilizado'!#REF!</definedName>
    <definedName name="Ref_30">'[19]Movimentação Imobilizado'!#REF!</definedName>
    <definedName name="Ref_31">'[19]Movimentação Imobilizado'!#REF!</definedName>
    <definedName name="Ref_32">'[19]Movimentação Imobilizado'!#REF!</definedName>
    <definedName name="Ref_33">'[19]Movimentação Imobilizado'!#REF!</definedName>
    <definedName name="Ref_34">'[19]Movimentação Imobilizado'!#REF!</definedName>
    <definedName name="Ref_35">'[19]Movimentação Imobilizado'!#REF!</definedName>
    <definedName name="Ref_36">'[19]Movimentação Imobilizado'!#REF!</definedName>
    <definedName name="Ref_6">'[19]Old Lead'!$C$2,'[19]Old Lead'!$C$5</definedName>
    <definedName name="Ref_8">#REF!</definedName>
    <definedName name="Ref_9">#REF!</definedName>
    <definedName name="references">[66]Chemsystem!$A$4:$A$124</definedName>
    <definedName name="references2">[66]Chemsystem!$A$5,[66]Chemsystem!$A$9,[66]Chemsystem!$A$13,[66]Chemsystem!$A$16,[66]Chemsystem!$A$19,[66]Chemsystem!$A$28,[66]Chemsystem!$A$32,[66]Chemsystem!$A$34,[66]Chemsystem!$A$36,[66]Chemsystem!$A$39,[66]Chemsystem!$A$42,[66]Chemsystem!$A$43,[66]Chemsystem!$A$45,[66]Chemsystem!$A$49,[66]Chemsystem!$A$53,[66]Chemsystem!$A$56,[66]Chemsystem!$A$57,[66]Chemsystem!$A$62,[66]Chemsystem!$A$70,[66]Chemsystem!$A$76,[66]Chemsystem!$A$82,[66]Chemsystem!$A$83,[66]Chemsystem!$A$92,[66]Chemsystem!$A$101,[66]Chemsystem!$A$116,[66]Chemsystem!$A$117,[66]Chemsystem!$A$120</definedName>
    <definedName name="referenciaf">'[66]CMAI 04_08_04'!$B$7:$BZ$7</definedName>
    <definedName name="referenciafinal">'[66]CMAI 04_08_04'!$A$7:$IV$7</definedName>
    <definedName name="referencias">[66]Chemsystem!$A$4:$A$125</definedName>
    <definedName name="referências">[48]Parametros!$M$1:$M$65536</definedName>
    <definedName name="REGID">[57]WorkSpace!$B$4</definedName>
    <definedName name="RENDIMENTO">'[52]DIF FAT FEV 01'!$A$29:$X$104</definedName>
    <definedName name="RES">[59]!RES</definedName>
    <definedName name="RES_1">#REF!</definedName>
    <definedName name="RES_2">#REF!</definedName>
    <definedName name="res_analit_LS">#REF!</definedName>
    <definedName name="rescanteiro">#REF!</definedName>
    <definedName name="resliquido">#REF!</definedName>
    <definedName name="RESUL_CMI">#REF!</definedName>
    <definedName name="RESUL_CMI_UFIR">#REF!</definedName>
    <definedName name="RESUL_CMI_US">#REF!</definedName>
    <definedName name="RESUL_LS">#REF!</definedName>
    <definedName name="result_analit">#REF!</definedName>
    <definedName name="result_analit_LS1">#REF!</definedName>
    <definedName name="result_analit_LS2">#REF!</definedName>
    <definedName name="result_analit1">#REF!</definedName>
    <definedName name="result_analit2">#REF!</definedName>
    <definedName name="RESULTADO">#REF!</definedName>
    <definedName name="RESULTADO_SINTÉTICO">#REF!</definedName>
    <definedName name="resultado2">[19]BS!#REF!</definedName>
    <definedName name="RESUMOAÇO">#REF!,#REF!,#REF!,#REF!,#REF!</definedName>
    <definedName name="RESUMOAÇOKG">#REF!,#REF!,#REF!,#REF!,#REF!</definedName>
    <definedName name="rewewqwr" hidden="1">#REF!</definedName>
    <definedName name="rewrwr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StatFunctionsUpdateFreq">1</definedName>
    <definedName name="RiskTemplateSheetName">"myTemplate"</definedName>
    <definedName name="RiskUpdateDisplay">FALSE</definedName>
    <definedName name="RiskUpdateStatFunctions">TRUE</definedName>
    <definedName name="RiskUseDifferentSeedForEachSim">FALSE</definedName>
    <definedName name="RiskUseFixedSeed">FALSE</definedName>
    <definedName name="RiskUseMultipleCPUs">FALSE</definedName>
    <definedName name="Ro">#REF!</definedName>
    <definedName name="Rob">#REF!</definedName>
    <definedName name="RowLevel" hidden="1">1</definedName>
    <definedName name="rrr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rrrr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rrrrrrrrrrrrrr" hidden="1">#REF!</definedName>
    <definedName name="rtwret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rtyutryu" hidden="1">{"tabela",#N/A,FALSE,"Tabela";"decoração",#N/A,FALSE,"Decor.";"Informações",#N/A,FALSE,"Inform."}</definedName>
    <definedName name="s" hidden="1">{#N/A,#N/A,FALSE,"Plan1";#N/A,#N/A,FALSE,"Plan2"}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MAME_L">#N/A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">{0;0;0;0;9;#N/A;0.75;0.75;1;1;1;FALSE;FALSE;FALSE;FALSE;FALSE;#N/A;1;100;#N/A;#N/A;"&amp;A";"Page &amp;P"}</definedName>
    <definedName name="sad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SALDO1">#REF!</definedName>
    <definedName name="SALDO2">#REF!</definedName>
    <definedName name="SAPBEXdnldView" hidden="1">"4BSKQ6152OFNU6UZRGRSINYN4"</definedName>
    <definedName name="SAPBEXrevision" hidden="1">1</definedName>
    <definedName name="SAPBEXsysID" hidden="1">"BP0"</definedName>
    <definedName name="SAPBEXwbID" hidden="1">"46N210UZD7ER8VUKGA6KWCWVB"</definedName>
    <definedName name="sasas">#REF!</definedName>
    <definedName name="SaveNewFile">#N/A</definedName>
    <definedName name="sbb" hidden="1">{#N/A,#N/A,FALSE,"Plan1";#N/A,#N/A,FALSE,"Plan2"}</definedName>
    <definedName name="SBCAA">'[60]IMP GERAL'!$F$151</definedName>
    <definedName name="scd">#N/A</definedName>
    <definedName name="SD" hidden="1">{#N/A,#N/A,FALSE,"Plan1";#N/A,#N/A,FALSE,"Plan2"}</definedName>
    <definedName name="sdbruto">#REF!</definedName>
    <definedName name="sdf" hidden="1">#REF!</definedName>
    <definedName name="sdfinal">#REF!</definedName>
    <definedName name="sdinicial">#REF!</definedName>
    <definedName name="sdsd">#N/A</definedName>
    <definedName name="sdsdaf">#REF!</definedName>
    <definedName name="secao">#REF!</definedName>
    <definedName name="SECUR">#REF!</definedName>
    <definedName name="selected">[66]Chemsystem!$A$5,[66]Chemsystem!$A$9,[66]Chemsystem!$A$13,[66]Chemsystem!$A$16,[66]Chemsystem!$A$19,[66]Chemsystem!$A$28,[66]Chemsystem!$A$32,[66]Chemsystem!$A$34,[66]Chemsystem!$A$36,[66]Chemsystem!$A$39,[66]Chemsystem!$A$42,[66]Chemsystem!$A$43,[66]Chemsystem!$A$45,[66]Chemsystem!$A$49,[66]Chemsystem!$A$53,[66]Chemsystem!$A$56,[66]Chemsystem!$A$57,[66]Chemsystem!$A$62,[66]Chemsystem!$A$70,[66]Chemsystem!$A$76,[66]Chemsystem!$A$82,[66]Chemsystem!$A$83,[66]Chemsystem!$A$92,[66]Chemsystem!$A$101,[66]Chemsystem!$A$116,[66]Chemsystem!$A$117,[66]Chemsystem!$A$120</definedName>
    <definedName name="semestrais_longa">#REF!</definedName>
    <definedName name="SEMESTRAL">#REF!</definedName>
    <definedName name="serv_imp_cs_asahi">[51]EDC!$G$394</definedName>
    <definedName name="serv_imp_cs_uhde">#REF!</definedName>
    <definedName name="serv_imp_dce">[6]EDC!$O$390</definedName>
    <definedName name="serv_nac_cs_asahi">[6]EDC!$G$396</definedName>
    <definedName name="serv_nac_cs_uhde">#REF!</definedName>
    <definedName name="serv_nac_dce">[51]EDC!$O$392</definedName>
    <definedName name="SET">#REF!</definedName>
    <definedName name="sfh_1617">#REF!</definedName>
    <definedName name="SG_01_01">#REF!</definedName>
    <definedName name="SG_01_02">#REF!</definedName>
    <definedName name="SG_01_03">#REF!</definedName>
    <definedName name="SG_01_04">#REF!</definedName>
    <definedName name="SG_01_05">#REF!</definedName>
    <definedName name="SG_01_06">#REF!</definedName>
    <definedName name="SG_01_07">#REF!</definedName>
    <definedName name="SG_01_08">#REF!</definedName>
    <definedName name="SG_01_09">#REF!</definedName>
    <definedName name="SG_01_10">#REF!</definedName>
    <definedName name="SG_01_11">#REF!</definedName>
    <definedName name="SG_01_12">#REF!</definedName>
    <definedName name="SG_01_13">#REF!</definedName>
    <definedName name="SG_01_14">#REF!</definedName>
    <definedName name="SG_01_15">#REF!</definedName>
    <definedName name="SG_01_16">#REF!</definedName>
    <definedName name="SG_01_17">#REF!</definedName>
    <definedName name="SG_01_18">#REF!</definedName>
    <definedName name="SG_01_19">#REF!</definedName>
    <definedName name="SG_01_20">#REF!</definedName>
    <definedName name="SG_01_21">#REF!</definedName>
    <definedName name="SG_01_22">#REF!</definedName>
    <definedName name="SG_01_23">#REF!</definedName>
    <definedName name="SG_01_24">#REF!</definedName>
    <definedName name="SG_01_25">#REF!</definedName>
    <definedName name="SG_01_26">'[54]Esgoto Acopiara Sede'!#REF!</definedName>
    <definedName name="SG_01_27">'[54]Esgoto Acopiara Sede'!#REF!</definedName>
    <definedName name="SG_01_28">'[54]Esgoto Acopiara Sede'!#REF!</definedName>
    <definedName name="SG_01_29">'[54]Esgoto Acopiara Sede'!#REF!</definedName>
    <definedName name="SG_01_30">'[54]Esgoto Acopiara Sede'!#REF!</definedName>
    <definedName name="SG_02_01">#REF!</definedName>
    <definedName name="SG_02_02">#REF!</definedName>
    <definedName name="SG_02_03">#REF!</definedName>
    <definedName name="SG_02_04">#REF!</definedName>
    <definedName name="SG_02_05">#REF!</definedName>
    <definedName name="SG_02_06">#REF!</definedName>
    <definedName name="SG_02_07">#REF!</definedName>
    <definedName name="SG_02_08">#REF!</definedName>
    <definedName name="SG_02_09">#REF!</definedName>
    <definedName name="SG_02_10">#REF!</definedName>
    <definedName name="SG_02_11">#REF!</definedName>
    <definedName name="SG_02_12">#REF!</definedName>
    <definedName name="SG_02_13">#REF!</definedName>
    <definedName name="SG_02_14">#REF!</definedName>
    <definedName name="SG_02_15">#REF!</definedName>
    <definedName name="SG_02_16">#REF!</definedName>
    <definedName name="SG_02_17">#REF!</definedName>
    <definedName name="SG_02_18">#REF!</definedName>
    <definedName name="SG_02_19">#REF!</definedName>
    <definedName name="SG_02_20">#REF!</definedName>
    <definedName name="SG_02_21">#REF!</definedName>
    <definedName name="SG_02_22">#REF!</definedName>
    <definedName name="SG_02_23">#REF!</definedName>
    <definedName name="SG_02_24">#REF!</definedName>
    <definedName name="SG_02_25">#REF!</definedName>
    <definedName name="SG_02_26">'[54]Esgoto Acopiara Sede'!#REF!</definedName>
    <definedName name="SG_02_27">'[54]Esgoto Acopiara Sede'!#REF!</definedName>
    <definedName name="SG_02_28">'[54]Esgoto Acopiara Sede'!#REF!</definedName>
    <definedName name="SG_02_29">'[54]Esgoto Acopiara Sede'!#REF!</definedName>
    <definedName name="SG_02_30">'[54]Esgoto Acopiara Sede'!#REF!</definedName>
    <definedName name="SG_03_01">#REF!</definedName>
    <definedName name="SG_03_02">#REF!</definedName>
    <definedName name="SG_03_03">#REF!</definedName>
    <definedName name="SG_03_04">#REF!</definedName>
    <definedName name="SG_03_05">#REF!</definedName>
    <definedName name="SG_03_06">#REF!</definedName>
    <definedName name="SG_03_07">#REF!</definedName>
    <definedName name="SG_03_08">#REF!</definedName>
    <definedName name="SG_03_09">#REF!</definedName>
    <definedName name="SG_03_10">#REF!</definedName>
    <definedName name="SG_03_11">#REF!</definedName>
    <definedName name="SG_03_12">#REF!</definedName>
    <definedName name="SG_03_13">#REF!</definedName>
    <definedName name="SG_03_14">#REF!</definedName>
    <definedName name="SG_03_15">#REF!</definedName>
    <definedName name="SG_03_16">#REF!</definedName>
    <definedName name="SG_03_17">#REF!</definedName>
    <definedName name="SG_03_18">#REF!</definedName>
    <definedName name="SG_03_19">#REF!</definedName>
    <definedName name="SG_03_20">#REF!</definedName>
    <definedName name="SG_03_21">#REF!</definedName>
    <definedName name="SG_03_22">#REF!</definedName>
    <definedName name="SG_03_23">#REF!</definedName>
    <definedName name="SG_03_24">#REF!</definedName>
    <definedName name="SG_03_25">#REF!</definedName>
    <definedName name="SG_03_26">'[54]Esgoto Acopiara Sede'!#REF!</definedName>
    <definedName name="SG_03_27">'[54]Esgoto Acopiara Sede'!#REF!</definedName>
    <definedName name="SG_03_28">'[54]Esgoto Acopiara Sede'!#REF!</definedName>
    <definedName name="SG_03_29">'[54]Esgoto Acopiara Sede'!#REF!</definedName>
    <definedName name="SG_03_30">'[54]Esgoto Acopiara Sede'!#REF!</definedName>
    <definedName name="SG_04_01">#REF!</definedName>
    <definedName name="SG_04_02">#REF!</definedName>
    <definedName name="SG_04_03">#REF!</definedName>
    <definedName name="SG_04_04">#REF!</definedName>
    <definedName name="SG_04_05">#REF!</definedName>
    <definedName name="SG_04_06">#REF!</definedName>
    <definedName name="SG_04_07">#REF!</definedName>
    <definedName name="SG_04_08">#REF!</definedName>
    <definedName name="SG_04_09">#REF!</definedName>
    <definedName name="SG_04_10">#REF!</definedName>
    <definedName name="SG_04_11">#REF!</definedName>
    <definedName name="SG_04_12">#REF!</definedName>
    <definedName name="SG_04_13">#REF!</definedName>
    <definedName name="SG_04_14">#REF!</definedName>
    <definedName name="SG_04_15">#REF!</definedName>
    <definedName name="SG_04_16">#REF!</definedName>
    <definedName name="SG_04_17">#REF!</definedName>
    <definedName name="SG_04_18">#REF!</definedName>
    <definedName name="SG_04_19">#REF!</definedName>
    <definedName name="SG_04_20">#REF!</definedName>
    <definedName name="SG_04_21">#REF!</definedName>
    <definedName name="SG_04_22">#REF!</definedName>
    <definedName name="SG_04_23">#REF!</definedName>
    <definedName name="SG_04_24">#REF!</definedName>
    <definedName name="SG_04_25">#REF!</definedName>
    <definedName name="SG_04_26">'[54]Esgoto Acopiara Sede'!#REF!</definedName>
    <definedName name="SG_04_27">'[54]Esgoto Acopiara Sede'!#REF!</definedName>
    <definedName name="SG_04_28">'[54]Esgoto Acopiara Sede'!#REF!</definedName>
    <definedName name="SG_04_29">'[54]Esgoto Acopiara Sede'!#REF!</definedName>
    <definedName name="SG_04_30">'[54]Esgoto Acopiara Sede'!#REF!</definedName>
    <definedName name="SG_05_01">#REF!</definedName>
    <definedName name="SG_05_01A">'[54]Esgoto Acopiara Sede'!#REF!</definedName>
    <definedName name="SG_05_02">#REF!</definedName>
    <definedName name="SG_05_02A">'[54]Esgoto Acopiara Sede'!#REF!</definedName>
    <definedName name="SG_05_03">#REF!</definedName>
    <definedName name="SG_05_03A">'[54]Esgoto Acopiara Sede'!#REF!</definedName>
    <definedName name="SG_05_04">#REF!</definedName>
    <definedName name="SG_05_04A">'[54]Esgoto Acopiara Sede'!#REF!</definedName>
    <definedName name="SG_05_05">#REF!</definedName>
    <definedName name="SG_05_06">#REF!</definedName>
    <definedName name="SG_05_07">#REF!</definedName>
    <definedName name="SG_05_08">#REF!</definedName>
    <definedName name="SG_05_09">#REF!</definedName>
    <definedName name="SG_05_10">#REF!</definedName>
    <definedName name="SG_05_11">#REF!</definedName>
    <definedName name="SG_05_12">#REF!</definedName>
    <definedName name="SG_05_13">#REF!</definedName>
    <definedName name="SG_05_14">#REF!</definedName>
    <definedName name="SG_05_15">#REF!</definedName>
    <definedName name="SG_05_16">#REF!</definedName>
    <definedName name="SG_05_17">#REF!</definedName>
    <definedName name="SG_05_18">#REF!</definedName>
    <definedName name="SG_05_19">#REF!</definedName>
    <definedName name="SG_05_20">#REF!</definedName>
    <definedName name="SG_05_21">#REF!</definedName>
    <definedName name="SG_05_22">#REF!</definedName>
    <definedName name="SG_05_23">#REF!</definedName>
    <definedName name="SG_05_24">#REF!</definedName>
    <definedName name="SG_05_25">#REF!</definedName>
    <definedName name="SG_05_26">'[54]Esgoto Acopiara Sede'!#REF!</definedName>
    <definedName name="SG_05_27">'[54]Esgoto Acopiara Sede'!#REF!</definedName>
    <definedName name="SG_05_28">'[54]Esgoto Acopiara Sede'!#REF!</definedName>
    <definedName name="SG_05_29">'[54]Esgoto Acopiara Sede'!#REF!</definedName>
    <definedName name="SG_05_30">'[54]Esgoto Acopiara Sede'!#REF!</definedName>
    <definedName name="SG_06_01">#REF!</definedName>
    <definedName name="SG_06_02">#REF!</definedName>
    <definedName name="SG_06_03">#REF!</definedName>
    <definedName name="SG_06_04">#REF!</definedName>
    <definedName name="SG_06_05">#REF!</definedName>
    <definedName name="SG_06_06">#REF!</definedName>
    <definedName name="SG_06_07">#REF!</definedName>
    <definedName name="SG_06_08">#REF!</definedName>
    <definedName name="SG_06_09">#REF!</definedName>
    <definedName name="SG_06_10">#REF!</definedName>
    <definedName name="SG_06_11">#REF!</definedName>
    <definedName name="SG_06_12">#REF!</definedName>
    <definedName name="SG_06_13">#REF!</definedName>
    <definedName name="SG_06_14">#REF!</definedName>
    <definedName name="SG_06_15">#REF!</definedName>
    <definedName name="SG_06_16">#REF!</definedName>
    <definedName name="SG_06_17">#REF!</definedName>
    <definedName name="SG_06_18">#REF!</definedName>
    <definedName name="SG_06_19">#REF!</definedName>
    <definedName name="SG_06_20">#REF!</definedName>
    <definedName name="SG_06_21">#REF!</definedName>
    <definedName name="SG_06_22">#REF!</definedName>
    <definedName name="SG_06_23">#REF!</definedName>
    <definedName name="SG_06_24">#REF!</definedName>
    <definedName name="SG_06_25">#REF!</definedName>
    <definedName name="SG_06_26">'[54]Esgoto Acopiara Sede'!#REF!</definedName>
    <definedName name="SG_06_27">'[54]Esgoto Acopiara Sede'!#REF!</definedName>
    <definedName name="SG_06_28">'[54]Esgoto Acopiara Sede'!#REF!</definedName>
    <definedName name="SG_06_29">'[54]Esgoto Acopiara Sede'!#REF!</definedName>
    <definedName name="SG_06_30">'[54]Esgoto Acopiara Sede'!#REF!</definedName>
    <definedName name="SG_07_01">#REF!</definedName>
    <definedName name="SG_07_02">#REF!</definedName>
    <definedName name="SG_07_03">#REF!</definedName>
    <definedName name="SG_07_04">#REF!</definedName>
    <definedName name="SG_07_05">#REF!</definedName>
    <definedName name="SG_07_06">#REF!</definedName>
    <definedName name="SG_07_07">#REF!</definedName>
    <definedName name="SG_07_08">#REF!</definedName>
    <definedName name="SG_07_09">#REF!</definedName>
    <definedName name="SG_07_10">#REF!</definedName>
    <definedName name="SG_07_11">#REF!</definedName>
    <definedName name="SG_07_12">#REF!</definedName>
    <definedName name="SG_07_13">#REF!</definedName>
    <definedName name="SG_07_14">#REF!</definedName>
    <definedName name="SG_07_15">#REF!</definedName>
    <definedName name="SG_07_16">#REF!</definedName>
    <definedName name="SG_07_17">#REF!</definedName>
    <definedName name="SG_07_18">#REF!</definedName>
    <definedName name="SG_07_19">#REF!</definedName>
    <definedName name="SG_07_20">#REF!</definedName>
    <definedName name="SG_07_21">#REF!</definedName>
    <definedName name="SG_07_22">#REF!</definedName>
    <definedName name="SG_07_23">#REF!</definedName>
    <definedName name="SG_07_24">#REF!</definedName>
    <definedName name="SG_07_25">#REF!</definedName>
    <definedName name="SG_07_26">'[54]Esgoto Acopiara Sede'!#REF!</definedName>
    <definedName name="SG_07_27">'[54]Esgoto Acopiara Sede'!#REF!</definedName>
    <definedName name="SG_07_28">'[54]Esgoto Acopiara Sede'!#REF!</definedName>
    <definedName name="SG_07_29">'[54]Esgoto Acopiara Sede'!#REF!</definedName>
    <definedName name="SG_07_30">'[54]Esgoto Acopiara Sede'!#REF!</definedName>
    <definedName name="SG_08_01">#REF!</definedName>
    <definedName name="SG_08_02">#REF!</definedName>
    <definedName name="SG_08_03">#REF!</definedName>
    <definedName name="SG_08_04">#REF!</definedName>
    <definedName name="SG_08_05">#REF!</definedName>
    <definedName name="SG_08_06">#REF!</definedName>
    <definedName name="SG_08_07">#REF!</definedName>
    <definedName name="SG_08_08">#REF!</definedName>
    <definedName name="SG_08_09">#REF!</definedName>
    <definedName name="SG_08_10">#REF!</definedName>
    <definedName name="SG_08_11">#REF!</definedName>
    <definedName name="SG_08_12">#REF!</definedName>
    <definedName name="SG_08_13">#REF!</definedName>
    <definedName name="SG_08_14">#REF!</definedName>
    <definedName name="SG_08_15">#REF!</definedName>
    <definedName name="SG_08_16">#REF!</definedName>
    <definedName name="SG_08_17">#REF!</definedName>
    <definedName name="SG_08_18">#REF!</definedName>
    <definedName name="SG_08_19">#REF!</definedName>
    <definedName name="SG_08_20">#REF!</definedName>
    <definedName name="SG_08_21">#REF!</definedName>
    <definedName name="SG_08_22">#REF!</definedName>
    <definedName name="SG_08_23">#REF!</definedName>
    <definedName name="SG_08_24">#REF!</definedName>
    <definedName name="SG_08_25">#REF!</definedName>
    <definedName name="SG_08_26">'[54]Esgoto Acopiara Sede'!#REF!</definedName>
    <definedName name="SG_08_27">'[54]Esgoto Acopiara Sede'!#REF!</definedName>
    <definedName name="SG_08_28">'[54]Esgoto Acopiara Sede'!#REF!</definedName>
    <definedName name="SG_08_29">'[54]Esgoto Acopiara Sede'!#REF!</definedName>
    <definedName name="SG_08_30">'[54]Esgoto Acopiara Sede'!#REF!</definedName>
    <definedName name="SG_09_01">#REF!</definedName>
    <definedName name="SG_09_02">#REF!</definedName>
    <definedName name="SG_09_03">#REF!</definedName>
    <definedName name="SG_09_04">#REF!</definedName>
    <definedName name="SG_09_05">#REF!</definedName>
    <definedName name="SG_09_06">#REF!</definedName>
    <definedName name="SG_09_07">#REF!</definedName>
    <definedName name="SG_09_08">#REF!</definedName>
    <definedName name="SG_09_09">#REF!</definedName>
    <definedName name="SG_09_10">#REF!</definedName>
    <definedName name="SG_09_11">#REF!</definedName>
    <definedName name="SG_09_12">#REF!</definedName>
    <definedName name="SG_09_13">#REF!</definedName>
    <definedName name="SG_09_14">#REF!</definedName>
    <definedName name="SG_09_15">#REF!</definedName>
    <definedName name="SG_09_16">#REF!</definedName>
    <definedName name="SG_09_17">#REF!</definedName>
    <definedName name="SG_09_18">#REF!</definedName>
    <definedName name="SG_09_19">#REF!</definedName>
    <definedName name="SG_09_20">#REF!</definedName>
    <definedName name="SG_09_21">#REF!</definedName>
    <definedName name="SG_09_22">#REF!</definedName>
    <definedName name="SG_09_23">#REF!</definedName>
    <definedName name="SG_09_24">#REF!</definedName>
    <definedName name="SG_09_25">#REF!</definedName>
    <definedName name="SG_09_26">'[54]Esgoto Acopiara Sede'!#REF!</definedName>
    <definedName name="SG_09_27">'[54]Esgoto Acopiara Sede'!#REF!</definedName>
    <definedName name="SG_09_28">'[54]Esgoto Acopiara Sede'!#REF!</definedName>
    <definedName name="SG_09_29">'[54]Esgoto Acopiara Sede'!#REF!</definedName>
    <definedName name="SG_09_30">'[54]Esgoto Acopiara Sede'!#REF!</definedName>
    <definedName name="SG_10_01">#REF!</definedName>
    <definedName name="SG_10_02">#REF!</definedName>
    <definedName name="SG_10_03">#REF!</definedName>
    <definedName name="SG_10_04">#REF!</definedName>
    <definedName name="SG_10_05">#REF!</definedName>
    <definedName name="SG_10_06">#REF!</definedName>
    <definedName name="SG_10_07">#REF!</definedName>
    <definedName name="SG_10_08">#REF!</definedName>
    <definedName name="SG_10_09">#REF!</definedName>
    <definedName name="SG_10_10">#REF!</definedName>
    <definedName name="SG_10_11">#REF!</definedName>
    <definedName name="SG_10_12">#REF!</definedName>
    <definedName name="SG_10_13">#REF!</definedName>
    <definedName name="SG_10_14">#REF!</definedName>
    <definedName name="SG_10_15">#REF!</definedName>
    <definedName name="SG_10_16">#REF!</definedName>
    <definedName name="SG_10_17">#REF!</definedName>
    <definedName name="SG_10_18">#REF!</definedName>
    <definedName name="SG_10_19">#REF!</definedName>
    <definedName name="SG_10_20">#REF!</definedName>
    <definedName name="SG_10_21">#REF!</definedName>
    <definedName name="SG_10_22">#REF!</definedName>
    <definedName name="SG_10_23">#REF!</definedName>
    <definedName name="SG_10_24">#REF!</definedName>
    <definedName name="SG_10_25">#REF!</definedName>
    <definedName name="SG_10_26">#REF!</definedName>
    <definedName name="SG_10_27">#REF!</definedName>
    <definedName name="SG_10_28">#REF!</definedName>
    <definedName name="SG_10_29">#REF!</definedName>
    <definedName name="SG_10_30">#REF!</definedName>
    <definedName name="SG_11_01">#REF!</definedName>
    <definedName name="SG_11_02">#REF!</definedName>
    <definedName name="SG_11_03">#REF!</definedName>
    <definedName name="SG_11_04">#REF!</definedName>
    <definedName name="SG_11_05">#REF!</definedName>
    <definedName name="SG_11_06">#REF!</definedName>
    <definedName name="SG_11_07">#REF!</definedName>
    <definedName name="SG_11_08">#REF!</definedName>
    <definedName name="SG_11_09">#REF!</definedName>
    <definedName name="SG_11_10">#REF!</definedName>
    <definedName name="SG_11_11">#REF!</definedName>
    <definedName name="SG_11_12">#REF!</definedName>
    <definedName name="SG_11_13">#REF!</definedName>
    <definedName name="SG_11_14">#REF!</definedName>
    <definedName name="SG_11_15">#REF!</definedName>
    <definedName name="SG_11_16">#REF!</definedName>
    <definedName name="SG_11_17">#REF!</definedName>
    <definedName name="SG_11_18">#REF!</definedName>
    <definedName name="SG_11_19">#REF!</definedName>
    <definedName name="SG_11_20">#REF!</definedName>
    <definedName name="SG_11_21">#REF!</definedName>
    <definedName name="SG_11_22">#REF!</definedName>
    <definedName name="SG_11_23">#REF!</definedName>
    <definedName name="SG_11_24">#REF!</definedName>
    <definedName name="SG_11_25">#REF!</definedName>
    <definedName name="SG_11_26">'[54]Esgoto Acopiara Sede'!#REF!</definedName>
    <definedName name="SG_11_27">'[54]Esgoto Acopiara Sede'!#REF!</definedName>
    <definedName name="SG_11_28">'[54]Esgoto Acopiara Sede'!#REF!</definedName>
    <definedName name="SG_11_29">'[54]Esgoto Acopiara Sede'!#REF!</definedName>
    <definedName name="SG_11_30">'[54]Esgoto Acopiara Sede'!#REF!</definedName>
    <definedName name="SG_12_01">#REF!</definedName>
    <definedName name="SG_12_02">#REF!</definedName>
    <definedName name="SG_12_03">#REF!</definedName>
    <definedName name="SG_12_04">#REF!</definedName>
    <definedName name="SG_12_05">#REF!</definedName>
    <definedName name="SG_12_06">#REF!</definedName>
    <definedName name="SG_12_07">#REF!</definedName>
    <definedName name="SG_12_08">#REF!</definedName>
    <definedName name="SG_12_09">#REF!</definedName>
    <definedName name="SG_12_10">#REF!</definedName>
    <definedName name="SG_12_11">#REF!</definedName>
    <definedName name="SG_12_12">#REF!</definedName>
    <definedName name="SG_12_13">#REF!</definedName>
    <definedName name="SG_12_14">#REF!</definedName>
    <definedName name="SG_12_15">#REF!</definedName>
    <definedName name="SG_12_16">#REF!</definedName>
    <definedName name="SG_12_17">#REF!</definedName>
    <definedName name="SG_12_18">#REF!</definedName>
    <definedName name="SG_12_19">#REF!</definedName>
    <definedName name="SG_12_20">#REF!</definedName>
    <definedName name="SG_12_21">#REF!</definedName>
    <definedName name="SG_12_22">#REF!</definedName>
    <definedName name="SG_12_23">#REF!</definedName>
    <definedName name="SG_12_24">#REF!</definedName>
    <definedName name="SG_12_25">#REF!</definedName>
    <definedName name="SG_12_26">'[54]Esgoto Acopiara Sede'!#REF!</definedName>
    <definedName name="SG_12_27">'[54]Esgoto Acopiara Sede'!#REF!</definedName>
    <definedName name="SG_12_28">'[54]Esgoto Acopiara Sede'!#REF!</definedName>
    <definedName name="SG_12_29">'[54]Esgoto Acopiara Sede'!#REF!</definedName>
    <definedName name="SG_12_30">'[54]Esgoto Acopiara Sede'!#REF!</definedName>
    <definedName name="SG_13_01">#REF!</definedName>
    <definedName name="SG_13_02">#REF!</definedName>
    <definedName name="SG_13_03">#REF!</definedName>
    <definedName name="SG_13_04">#REF!</definedName>
    <definedName name="SG_13_05">#REF!</definedName>
    <definedName name="SG_13_06">#REF!</definedName>
    <definedName name="SG_13_07">#REF!</definedName>
    <definedName name="SG_13_08">#REF!</definedName>
    <definedName name="SG_13_09">#REF!</definedName>
    <definedName name="SG_13_10">#REF!</definedName>
    <definedName name="SG_13_11">#REF!</definedName>
    <definedName name="SG_13_12">#REF!</definedName>
    <definedName name="SG_13_13">#REF!</definedName>
    <definedName name="SG_13_14">#REF!</definedName>
    <definedName name="SG_13_15">#REF!</definedName>
    <definedName name="SG_13_16">#REF!</definedName>
    <definedName name="SG_13_17">#REF!</definedName>
    <definedName name="SG_13_18">#REF!</definedName>
    <definedName name="SG_13_19">#REF!</definedName>
    <definedName name="SG_13_20">#REF!</definedName>
    <definedName name="SG_13_21">#REF!</definedName>
    <definedName name="SG_13_22">#REF!</definedName>
    <definedName name="SG_13_23">#REF!</definedName>
    <definedName name="SG_13_24">#REF!</definedName>
    <definedName name="SG_13_25">#REF!</definedName>
    <definedName name="SG_13_26">'[54]Esgoto Acopiara Sede'!#REF!</definedName>
    <definedName name="SG_13_27">'[54]Esgoto Acopiara Sede'!#REF!</definedName>
    <definedName name="SG_13_28">'[54]Esgoto Acopiara Sede'!#REF!</definedName>
    <definedName name="SG_13_29">'[54]Esgoto Acopiara Sede'!#REF!</definedName>
    <definedName name="SG_13_30">'[54]Esgoto Acopiara Sede'!#REF!</definedName>
    <definedName name="SG_14_01">#REF!</definedName>
    <definedName name="SG_14_02">#REF!</definedName>
    <definedName name="SG_14_03">#REF!</definedName>
    <definedName name="SG_14_04">#REF!</definedName>
    <definedName name="SG_14_05">#REF!</definedName>
    <definedName name="SG_14_06">#REF!</definedName>
    <definedName name="SG_14_07">#REF!</definedName>
    <definedName name="SG_14_08">#REF!</definedName>
    <definedName name="SG_14_09">#REF!</definedName>
    <definedName name="SG_14_10">#REF!</definedName>
    <definedName name="SG_14_11">#REF!</definedName>
    <definedName name="SG_14_12">#REF!</definedName>
    <definedName name="SG_14_13">#REF!</definedName>
    <definedName name="SG_14_14">#REF!</definedName>
    <definedName name="SG_14_15">#REF!</definedName>
    <definedName name="SG_14_16">#REF!</definedName>
    <definedName name="SG_14_17">#REF!</definedName>
    <definedName name="SG_14_18">#REF!</definedName>
    <definedName name="SG_14_19">#REF!</definedName>
    <definedName name="SG_14_20">#REF!</definedName>
    <definedName name="SG_14_21">#REF!</definedName>
    <definedName name="SG_14_22">#REF!</definedName>
    <definedName name="SG_14_23">#REF!</definedName>
    <definedName name="SG_14_24">#REF!</definedName>
    <definedName name="SG_14_25">#REF!</definedName>
    <definedName name="SG_14_26">'[54]Esgoto Acopiara Sede'!#REF!</definedName>
    <definedName name="SG_14_27">'[54]Esgoto Acopiara Sede'!#REF!</definedName>
    <definedName name="SG_14_28">'[54]Esgoto Acopiara Sede'!#REF!</definedName>
    <definedName name="SG_14_29">'[54]Esgoto Acopiara Sede'!#REF!</definedName>
    <definedName name="SG_14_30">'[54]Esgoto Acopiara Sede'!#REF!</definedName>
    <definedName name="SG_15_01">#REF!</definedName>
    <definedName name="SG_15_02">#REF!</definedName>
    <definedName name="SG_15_03">#REF!</definedName>
    <definedName name="SG_15_04">#REF!</definedName>
    <definedName name="SG_15_05">#REF!</definedName>
    <definedName name="SG_15_06">#REF!</definedName>
    <definedName name="SG_15_07">#REF!</definedName>
    <definedName name="SG_15_08">#REF!</definedName>
    <definedName name="SG_15_09">#REF!</definedName>
    <definedName name="SG_15_10">#REF!</definedName>
    <definedName name="SG_15_11">#REF!</definedName>
    <definedName name="SG_15_12">#REF!</definedName>
    <definedName name="SG_15_13">#REF!</definedName>
    <definedName name="SG_15_14">#REF!</definedName>
    <definedName name="SG_15_15">#REF!</definedName>
    <definedName name="SG_15_16">#REF!</definedName>
    <definedName name="SG_15_17">#REF!</definedName>
    <definedName name="SG_15_18">#REF!</definedName>
    <definedName name="SG_15_19">#REF!</definedName>
    <definedName name="SG_15_20">#REF!</definedName>
    <definedName name="SG_15_21">#REF!</definedName>
    <definedName name="SG_15_22">#REF!</definedName>
    <definedName name="SG_15_23">#REF!</definedName>
    <definedName name="SG_15_24">#REF!</definedName>
    <definedName name="SG_15_25">#REF!</definedName>
    <definedName name="SG_15_26">'[54]Esgoto Acopiara Sede'!#REF!</definedName>
    <definedName name="SG_15_27">'[54]Esgoto Acopiara Sede'!#REF!</definedName>
    <definedName name="SG_15_28">'[54]Esgoto Acopiara Sede'!#REF!</definedName>
    <definedName name="SG_15_29">'[54]Esgoto Acopiara Sede'!#REF!</definedName>
    <definedName name="SG_15_30">'[54]Esgoto Acopiara Sede'!#REF!</definedName>
    <definedName name="SG_16_01">#REF!</definedName>
    <definedName name="SG_16_02">#REF!</definedName>
    <definedName name="SG_16_03">#REF!</definedName>
    <definedName name="SG_16_04">#REF!</definedName>
    <definedName name="SG_16_05">#REF!</definedName>
    <definedName name="SG_16_06">#REF!</definedName>
    <definedName name="SG_16_07">#REF!</definedName>
    <definedName name="SG_16_08">#REF!</definedName>
    <definedName name="SG_16_09">#REF!</definedName>
    <definedName name="SG_16_10">#REF!</definedName>
    <definedName name="SG_16_11">#REF!</definedName>
    <definedName name="SG_16_12">#REF!</definedName>
    <definedName name="SG_16_13">#REF!</definedName>
    <definedName name="SG_16_14">#REF!</definedName>
    <definedName name="SG_16_15">#REF!</definedName>
    <definedName name="SG_16_16">#REF!</definedName>
    <definedName name="SG_16_17">#REF!</definedName>
    <definedName name="SG_16_18">#REF!</definedName>
    <definedName name="SG_16_19">#REF!</definedName>
    <definedName name="SG_16_20">#REF!</definedName>
    <definedName name="SG_16_21">#REF!</definedName>
    <definedName name="SG_16_22">#REF!</definedName>
    <definedName name="SG_16_23">#REF!</definedName>
    <definedName name="SG_16_24">#REF!</definedName>
    <definedName name="SG_16_25">#REF!</definedName>
    <definedName name="SG_16_26">'[54]Esgoto Acopiara Sede'!#REF!</definedName>
    <definedName name="SG_16_27">'[54]Esgoto Acopiara Sede'!#REF!</definedName>
    <definedName name="SG_16_28">'[54]Esgoto Acopiara Sede'!#REF!</definedName>
    <definedName name="SG_16_29">'[54]Esgoto Acopiara Sede'!#REF!</definedName>
    <definedName name="SG_16_30">'[54]Esgoto Acopiara Sede'!#REF!</definedName>
    <definedName name="SG_17_01">#REF!</definedName>
    <definedName name="SG_17_02">#REF!</definedName>
    <definedName name="SG_17_03">#REF!</definedName>
    <definedName name="SG_17_04">#REF!</definedName>
    <definedName name="SG_17_05">#REF!</definedName>
    <definedName name="SG_17_06">#REF!</definedName>
    <definedName name="SG_17_07">#REF!</definedName>
    <definedName name="SG_17_08">#REF!</definedName>
    <definedName name="SG_17_09">#REF!</definedName>
    <definedName name="SG_17_10">#REF!</definedName>
    <definedName name="SG_17_11">#REF!</definedName>
    <definedName name="SG_17_12">#REF!</definedName>
    <definedName name="SG_17_13">#REF!</definedName>
    <definedName name="SG_17_14">#REF!</definedName>
    <definedName name="SG_17_15">#REF!</definedName>
    <definedName name="SG_17_16">#REF!</definedName>
    <definedName name="SG_17_17">#REF!</definedName>
    <definedName name="SG_17_18">#REF!</definedName>
    <definedName name="SG_17_19">#REF!</definedName>
    <definedName name="SG_17_20">#REF!</definedName>
    <definedName name="SG_17_21">#REF!</definedName>
    <definedName name="SG_17_22">#REF!</definedName>
    <definedName name="SG_17_23">#REF!</definedName>
    <definedName name="SG_17_24">#REF!</definedName>
    <definedName name="SG_17_25">#REF!</definedName>
    <definedName name="SG_17_26">'[54]Esgoto Acopiara Sede'!#REF!</definedName>
    <definedName name="SG_17_27">'[54]Esgoto Acopiara Sede'!#REF!</definedName>
    <definedName name="SG_17_28">'[54]Esgoto Acopiara Sede'!#REF!</definedName>
    <definedName name="SG_17_29">'[54]Esgoto Acopiara Sede'!#REF!</definedName>
    <definedName name="SG_17_30">'[54]Esgoto Acopiara Sede'!#REF!</definedName>
    <definedName name="SG_18_01">#REF!</definedName>
    <definedName name="SG_18_02">#REF!</definedName>
    <definedName name="SG_18_03">#REF!</definedName>
    <definedName name="SG_18_04">#REF!</definedName>
    <definedName name="SG_18_05">#REF!</definedName>
    <definedName name="SG_18_06">#REF!</definedName>
    <definedName name="SG_18_07">#REF!</definedName>
    <definedName name="SG_18_08">#REF!</definedName>
    <definedName name="SG_18_09">#REF!</definedName>
    <definedName name="SG_18_10">#REF!</definedName>
    <definedName name="SG_18_11">#REF!</definedName>
    <definedName name="SG_18_12">#REF!</definedName>
    <definedName name="SG_18_13">#REF!</definedName>
    <definedName name="SG_18_14">#REF!</definedName>
    <definedName name="SG_18_15">#REF!</definedName>
    <definedName name="SG_18_16">#REF!</definedName>
    <definedName name="SG_18_17">#REF!</definedName>
    <definedName name="SG_18_18">#REF!</definedName>
    <definedName name="SG_18_19">#REF!</definedName>
    <definedName name="SG_18_20">#REF!</definedName>
    <definedName name="SG_18_21">#REF!</definedName>
    <definedName name="SG_18_22">#REF!</definedName>
    <definedName name="SG_18_23">#REF!</definedName>
    <definedName name="SG_18_24">#REF!</definedName>
    <definedName name="SG_18_25">#REF!</definedName>
    <definedName name="SG_18_26">'[54]Esgoto Acopiara Sede'!#REF!</definedName>
    <definedName name="SG_18_27">'[54]Esgoto Acopiara Sede'!#REF!</definedName>
    <definedName name="SG_18_28">'[54]Esgoto Acopiara Sede'!#REF!</definedName>
    <definedName name="SG_18_29">'[54]Esgoto Acopiara Sede'!#REF!</definedName>
    <definedName name="SG_18_30">'[54]Esgoto Acopiara Sede'!#REF!</definedName>
    <definedName name="SG_19_01">#REF!</definedName>
    <definedName name="SG_19_02">#REF!</definedName>
    <definedName name="SG_19_03">#REF!</definedName>
    <definedName name="SG_19_04">#REF!</definedName>
    <definedName name="SG_19_05">#REF!</definedName>
    <definedName name="SG_19_06">#REF!</definedName>
    <definedName name="SG_19_07">#REF!</definedName>
    <definedName name="SG_19_08">#REF!</definedName>
    <definedName name="SG_19_09">#REF!</definedName>
    <definedName name="SG_19_10">#REF!</definedName>
    <definedName name="SG_19_11">#REF!</definedName>
    <definedName name="SG_19_12">#REF!</definedName>
    <definedName name="SG_19_13">#REF!</definedName>
    <definedName name="SG_19_14">#REF!</definedName>
    <definedName name="SG_19_15">#REF!</definedName>
    <definedName name="SG_19_16">#REF!</definedName>
    <definedName name="SG_19_17">#REF!</definedName>
    <definedName name="SG_19_18">#REF!</definedName>
    <definedName name="SG_19_19">#REF!</definedName>
    <definedName name="SG_19_20">#REF!</definedName>
    <definedName name="SG_19_21">#REF!</definedName>
    <definedName name="SG_19_22">#REF!</definedName>
    <definedName name="SG_19_23">#REF!</definedName>
    <definedName name="SG_19_24">#REF!</definedName>
    <definedName name="SG_19_25">#REF!</definedName>
    <definedName name="SG_19_26">'[54]Esgoto Acopiara Sede'!#REF!</definedName>
    <definedName name="SG_19_27">'[54]Esgoto Acopiara Sede'!#REF!</definedName>
    <definedName name="SG_19_28">'[54]Esgoto Acopiara Sede'!#REF!</definedName>
    <definedName name="SG_19_29">'[54]Esgoto Acopiara Sede'!#REF!</definedName>
    <definedName name="SG_19_30">'[54]Esgoto Acopiara Sede'!#REF!</definedName>
    <definedName name="SG_20_01">#REF!</definedName>
    <definedName name="SG_20_02">#REF!</definedName>
    <definedName name="SG_20_03">#REF!</definedName>
    <definedName name="SG_20_04">#REF!</definedName>
    <definedName name="SG_20_05">#REF!</definedName>
    <definedName name="SG_20_06">#REF!</definedName>
    <definedName name="SG_20_07">#REF!</definedName>
    <definedName name="SG_20_08">#REF!</definedName>
    <definedName name="SG_20_09">#REF!</definedName>
    <definedName name="SG_20_10">#REF!</definedName>
    <definedName name="SG_20_11">#REF!</definedName>
    <definedName name="SG_20_12">#REF!</definedName>
    <definedName name="SG_20_13">#REF!</definedName>
    <definedName name="SG_20_14">#REF!</definedName>
    <definedName name="SG_20_15">#REF!</definedName>
    <definedName name="SG_20_16">#REF!</definedName>
    <definedName name="SG_20_17">#REF!</definedName>
    <definedName name="SG_20_18">#REF!</definedName>
    <definedName name="SG_20_19">#REF!</definedName>
    <definedName name="SG_20_20">#REF!</definedName>
    <definedName name="SG_20_21">#REF!</definedName>
    <definedName name="SG_20_22">#REF!</definedName>
    <definedName name="SG_20_23">#REF!</definedName>
    <definedName name="SG_20_24">#REF!</definedName>
    <definedName name="SG_20_25">#REF!</definedName>
    <definedName name="SG_20_26">'[54]Esgoto Acopiara Sede'!#REF!</definedName>
    <definedName name="SG_20_27">'[54]Esgoto Acopiara Sede'!#REF!</definedName>
    <definedName name="SG_20_28">'[54]Esgoto Acopiara Sede'!#REF!</definedName>
    <definedName name="SG_20_29">'[54]Esgoto Acopiara Sede'!#REF!</definedName>
    <definedName name="SG_20_30">'[54]Esgoto Acopiara Sede'!#REF!</definedName>
    <definedName name="SG_21_01">#REF!</definedName>
    <definedName name="SG_21_02">#REF!</definedName>
    <definedName name="SG_21_03">#REF!</definedName>
    <definedName name="SG_21_04">#REF!</definedName>
    <definedName name="SG_21_05">#REF!</definedName>
    <definedName name="SG_21_06">#REF!</definedName>
    <definedName name="SG_21_07">#REF!</definedName>
    <definedName name="SG_21_08">#REF!</definedName>
    <definedName name="SG_21_09">#REF!</definedName>
    <definedName name="SG_21_10">#REF!</definedName>
    <definedName name="SG_21_11">#REF!</definedName>
    <definedName name="SG_21_12">#REF!</definedName>
    <definedName name="SG_21_13">#REF!</definedName>
    <definedName name="SG_21_14">#REF!</definedName>
    <definedName name="SG_21_15">#REF!</definedName>
    <definedName name="SG_21_16">#REF!</definedName>
    <definedName name="SG_21_17">#REF!</definedName>
    <definedName name="SG_21_18">#REF!</definedName>
    <definedName name="SG_21_19">#REF!</definedName>
    <definedName name="SG_21_20">#REF!</definedName>
    <definedName name="SG_21_21">#REF!</definedName>
    <definedName name="SG_21_22">#REF!</definedName>
    <definedName name="SG_21_23">#REF!</definedName>
    <definedName name="SG_21_24">#REF!</definedName>
    <definedName name="SG_21_25">#REF!</definedName>
    <definedName name="SG_21_26">'[54]Esgoto Acopiara Sede'!#REF!</definedName>
    <definedName name="SG_21_27">'[54]Esgoto Acopiara Sede'!#REF!</definedName>
    <definedName name="SG_21_28">'[54]Esgoto Acopiara Sede'!#REF!</definedName>
    <definedName name="SG_21_29">'[54]Esgoto Acopiara Sede'!#REF!</definedName>
    <definedName name="SG_21_30">'[54]Esgoto Acopiara Sede'!#REF!</definedName>
    <definedName name="SG_22_01">#REF!</definedName>
    <definedName name="SG_22_02">#REF!</definedName>
    <definedName name="SG_22_03">#REF!</definedName>
    <definedName name="SG_22_04">#REF!</definedName>
    <definedName name="SG_22_05">#REF!</definedName>
    <definedName name="SG_22_06">#REF!</definedName>
    <definedName name="SG_22_07">#REF!</definedName>
    <definedName name="SG_22_08">#REF!</definedName>
    <definedName name="SG_22_09">#REF!</definedName>
    <definedName name="SG_22_10">#REF!</definedName>
    <definedName name="SG_22_11">#REF!</definedName>
    <definedName name="SG_22_12">#REF!</definedName>
    <definedName name="SG_22_13">#REF!</definedName>
    <definedName name="SG_22_14">#REF!</definedName>
    <definedName name="SG_22_15">#REF!</definedName>
    <definedName name="SG_22_16">#REF!</definedName>
    <definedName name="SG_22_17">#REF!</definedName>
    <definedName name="SG_22_18">#REF!</definedName>
    <definedName name="SG_22_19">#REF!</definedName>
    <definedName name="SG_22_20">#REF!</definedName>
    <definedName name="SG_22_21">#REF!</definedName>
    <definedName name="SG_22_22">#REF!</definedName>
    <definedName name="SG_22_23">#REF!</definedName>
    <definedName name="SG_22_24">#REF!</definedName>
    <definedName name="SG_22_25">#REF!</definedName>
    <definedName name="SG_22_26">'[54]Esgoto Acopiara Sede'!#REF!</definedName>
    <definedName name="SG_22_27">'[54]Esgoto Acopiara Sede'!#REF!</definedName>
    <definedName name="SG_22_28">'[54]Esgoto Acopiara Sede'!#REF!</definedName>
    <definedName name="SG_22_29">'[54]Esgoto Acopiara Sede'!#REF!</definedName>
    <definedName name="SG_22_30">'[54]Esgoto Acopiara Sede'!#REF!</definedName>
    <definedName name="SG_23_01">#REF!</definedName>
    <definedName name="SG_23_02">#REF!</definedName>
    <definedName name="SG_23_03">#REF!</definedName>
    <definedName name="SG_23_04">#REF!</definedName>
    <definedName name="SG_23_05">#REF!</definedName>
    <definedName name="SG_23_06">#REF!</definedName>
    <definedName name="SG_23_07">#REF!</definedName>
    <definedName name="SG_23_08">#REF!</definedName>
    <definedName name="SG_23_09">#REF!</definedName>
    <definedName name="SG_23_10">#REF!</definedName>
    <definedName name="SG_23_11">#REF!</definedName>
    <definedName name="SG_23_12">#REF!</definedName>
    <definedName name="SG_23_13">#REF!</definedName>
    <definedName name="SG_23_14">#REF!</definedName>
    <definedName name="SG_23_15">#REF!</definedName>
    <definedName name="SG_23_16">#REF!</definedName>
    <definedName name="SG_23_17">#REF!</definedName>
    <definedName name="SG_23_18">#REF!</definedName>
    <definedName name="SG_23_19">#REF!</definedName>
    <definedName name="SG_23_20">#REF!</definedName>
    <definedName name="SG_23_21">#REF!</definedName>
    <definedName name="SG_23_22">#REF!</definedName>
    <definedName name="SG_23_23">#REF!</definedName>
    <definedName name="SG_23_24">#REF!</definedName>
    <definedName name="SG_23_25">#REF!</definedName>
    <definedName name="SG_23_26">'[54]Esgoto Acopiara Sede'!#REF!</definedName>
    <definedName name="SG_23_27">'[54]Esgoto Acopiara Sede'!#REF!</definedName>
    <definedName name="SG_23_28">'[54]Esgoto Acopiara Sede'!#REF!</definedName>
    <definedName name="SG_23_29">'[54]Esgoto Acopiara Sede'!#REF!</definedName>
    <definedName name="SG_23_30">'[54]Esgoto Acopiara Sede'!#REF!</definedName>
    <definedName name="SG_24_01">#REF!</definedName>
    <definedName name="SG_24_02">#REF!</definedName>
    <definedName name="SG_24_03">#REF!</definedName>
    <definedName name="SG_24_04">#REF!</definedName>
    <definedName name="SG_24_05">#REF!</definedName>
    <definedName name="SG_24_06">#REF!</definedName>
    <definedName name="SG_24_07">#REF!</definedName>
    <definedName name="SG_24_08">#REF!</definedName>
    <definedName name="SG_24_09">#REF!</definedName>
    <definedName name="SG_24_10">#REF!</definedName>
    <definedName name="SG_24_11">#REF!</definedName>
    <definedName name="SG_24_12">#REF!</definedName>
    <definedName name="SG_24_13">#REF!</definedName>
    <definedName name="SG_24_14">#REF!</definedName>
    <definedName name="SG_24_15">#REF!</definedName>
    <definedName name="SG_24_16">#REF!</definedName>
    <definedName name="SG_24_17">#REF!</definedName>
    <definedName name="SG_24_18">#REF!</definedName>
    <definedName name="SG_24_19">#REF!</definedName>
    <definedName name="SG_24_20">#REF!</definedName>
    <definedName name="SG_24_21">#REF!</definedName>
    <definedName name="SG_24_22">#REF!</definedName>
    <definedName name="SG_24_23">#REF!</definedName>
    <definedName name="SG_24_24">#REF!</definedName>
    <definedName name="SG_24_25">#REF!</definedName>
    <definedName name="SG_24_26">'[54]Esgoto Acopiara Sede'!#REF!</definedName>
    <definedName name="SG_24_27">'[54]Esgoto Acopiara Sede'!#REF!</definedName>
    <definedName name="SG_24_28">'[54]Esgoto Acopiara Sede'!#REF!</definedName>
    <definedName name="SG_24_29">'[54]Esgoto Acopiara Sede'!#REF!</definedName>
    <definedName name="SG_24_30">'[54]Esgoto Acopiara Sede'!#REF!</definedName>
    <definedName name="SG_25_01">#REF!</definedName>
    <definedName name="SG_25_02">#REF!</definedName>
    <definedName name="SG_25_03">#REF!</definedName>
    <definedName name="SG_25_04">#REF!</definedName>
    <definedName name="SG_25_05">#REF!</definedName>
    <definedName name="SG_25_06">#REF!</definedName>
    <definedName name="SG_25_07">#REF!</definedName>
    <definedName name="SG_25_08">#REF!</definedName>
    <definedName name="SG_25_09">#REF!</definedName>
    <definedName name="SG_25_10">#REF!</definedName>
    <definedName name="SG_25_11">#REF!</definedName>
    <definedName name="SG_25_12">#REF!</definedName>
    <definedName name="SG_25_13">#REF!</definedName>
    <definedName name="SG_25_14">#REF!</definedName>
    <definedName name="SG_25_15">#REF!</definedName>
    <definedName name="SG_25_16">#REF!</definedName>
    <definedName name="SG_25_17">#REF!</definedName>
    <definedName name="SG_25_18">#REF!</definedName>
    <definedName name="SG_25_19">#REF!</definedName>
    <definedName name="SG_25_20">#REF!</definedName>
    <definedName name="SG_25_21">#REF!</definedName>
    <definedName name="SG_25_22">#REF!</definedName>
    <definedName name="SG_25_23">#REF!</definedName>
    <definedName name="SG_25_24">#REF!</definedName>
    <definedName name="SG_25_25">#REF!</definedName>
    <definedName name="SG_25_26">'[54]Esgoto Acopiara Sede'!#REF!</definedName>
    <definedName name="SG_25_27">'[54]Esgoto Acopiara Sede'!#REF!</definedName>
    <definedName name="SG_25_28">'[54]Esgoto Acopiara Sede'!#REF!</definedName>
    <definedName name="SG_25_29">'[54]Esgoto Acopiara Sede'!#REF!</definedName>
    <definedName name="SG_25_30">'[54]Esgoto Acopiara Sede'!#REF!</definedName>
    <definedName name="SG_26_03">'[54]Esgoto Acopiara Sede'!#REF!</definedName>
    <definedName name="SG_26_10">'[54]Esgoto Acopiara Sede'!#REF!</definedName>
    <definedName name="SG_26_12">'[54]Esgoto Acopiara Sede'!#REF!</definedName>
    <definedName name="SG_26_13">'[54]Esgoto Acopiara Sede'!#REF!</definedName>
    <definedName name="SG_26_14">'[54]Esgoto Acopiara Sede'!#REF!</definedName>
    <definedName name="SG_26_15">'[54]Esgoto Acopiara Sede'!#REF!</definedName>
    <definedName name="SG_26_16">'[54]Esgoto Acopiara Sede'!#REF!</definedName>
    <definedName name="SG_26_17">'[54]Esgoto Acopiara Sede'!#REF!</definedName>
    <definedName name="SG_26_18">'[54]Esgoto Acopiara Sede'!#REF!</definedName>
    <definedName name="SG_26_19">'[54]Esgoto Acopiara Sede'!#REF!</definedName>
    <definedName name="SG_26_20">'[54]Esgoto Acopiara Sede'!#REF!</definedName>
    <definedName name="SG_26_21">'[54]Esgoto Acopiara Sede'!#REF!</definedName>
    <definedName name="SG_26_22">'[54]Esgoto Acopiara Sede'!#REF!</definedName>
    <definedName name="SG_26_23">'[54]Esgoto Acopiara Sede'!#REF!</definedName>
    <definedName name="SG_26_24">'[54]Esgoto Acopiara Sede'!#REF!</definedName>
    <definedName name="SG_26_25">'[54]Esgoto Acopiara Sede'!#REF!</definedName>
    <definedName name="SG_26_26">'[54]Esgoto Acopiara Sede'!#REF!</definedName>
    <definedName name="SG_26_27">'[54]Esgoto Acopiara Sede'!#REF!</definedName>
    <definedName name="SG_26_28">'[54]Esgoto Acopiara Sede'!#REF!</definedName>
    <definedName name="SG_26_29">'[54]Esgoto Acopiara Sede'!#REF!</definedName>
    <definedName name="SG_26_30">'[54]Esgoto Acopiara Sede'!#REF!</definedName>
    <definedName name="SG_27_04">'[54]Esgoto Acopiara Sede'!#REF!</definedName>
    <definedName name="SG_27_05">'[54]Esgoto Acopiara Sede'!#REF!</definedName>
    <definedName name="SG_27_06">'[54]Esgoto Acopiara Sede'!#REF!</definedName>
    <definedName name="SG_27_07">'[54]Esgoto Acopiara Sede'!#REF!</definedName>
    <definedName name="SG_27_08">'[54]Esgoto Acopiara Sede'!#REF!</definedName>
    <definedName name="SG_27_09">'[54]Esgoto Acopiara Sede'!#REF!</definedName>
    <definedName name="SG_27_10">'[54]Esgoto Acopiara Sede'!#REF!</definedName>
    <definedName name="SG_27_11">'[54]Esgoto Acopiara Sede'!#REF!</definedName>
    <definedName name="SG_27_12">'[54]Esgoto Acopiara Sede'!#REF!</definedName>
    <definedName name="SG_27_13">'[54]Esgoto Acopiara Sede'!#REF!</definedName>
    <definedName name="SG_27_14">'[54]Esgoto Acopiara Sede'!#REF!</definedName>
    <definedName name="SG_27_15">'[54]Esgoto Acopiara Sede'!#REF!</definedName>
    <definedName name="SG_27_16">'[54]Esgoto Acopiara Sede'!#REF!</definedName>
    <definedName name="SG_27_17">'[54]Esgoto Acopiara Sede'!#REF!</definedName>
    <definedName name="SG_27_18">'[54]Esgoto Acopiara Sede'!#REF!</definedName>
    <definedName name="SG_27_19">'[54]Esgoto Acopiara Sede'!#REF!</definedName>
    <definedName name="SG_27_20">'[54]Esgoto Acopiara Sede'!#REF!</definedName>
    <definedName name="SG_27_21">'[54]Esgoto Acopiara Sede'!#REF!</definedName>
    <definedName name="SG_27_22">'[54]Esgoto Acopiara Sede'!#REF!</definedName>
    <definedName name="SG_27_23">'[54]Esgoto Acopiara Sede'!#REF!</definedName>
    <definedName name="SG_27_24">'[54]Esgoto Acopiara Sede'!#REF!</definedName>
    <definedName name="SG_27_25">'[54]Esgoto Acopiara Sede'!#REF!</definedName>
    <definedName name="SG_27_26">'[54]Esgoto Acopiara Sede'!#REF!</definedName>
    <definedName name="SG_27_27">'[54]Esgoto Acopiara Sede'!#REF!</definedName>
    <definedName name="SG_27_28">'[54]Esgoto Acopiara Sede'!#REF!</definedName>
    <definedName name="SG_27_29">'[54]Esgoto Acopiara Sede'!#REF!</definedName>
    <definedName name="SG_27_30">'[54]Esgoto Acopiara Sede'!#REF!</definedName>
    <definedName name="SG_28_01">'[54]Esgoto Acopiara Sede'!#REF!</definedName>
    <definedName name="SG_28_02">'[54]Esgoto Acopiara Sede'!#REF!</definedName>
    <definedName name="SG_28_03">'[54]Esgoto Acopiara Sede'!#REF!</definedName>
    <definedName name="SG_28_04">'[54]Esgoto Acopiara Sede'!#REF!</definedName>
    <definedName name="SG_28_05">'[54]Esgoto Acopiara Sede'!#REF!</definedName>
    <definedName name="SG_28_06">'[54]Esgoto Acopiara Sede'!#REF!</definedName>
    <definedName name="SG_28_07">'[54]Esgoto Acopiara Sede'!#REF!</definedName>
    <definedName name="SG_28_08">'[54]Esgoto Acopiara Sede'!#REF!</definedName>
    <definedName name="SG_28_09">'[54]Esgoto Acopiara Sede'!#REF!</definedName>
    <definedName name="SG_28_10">'[54]Esgoto Acopiara Sede'!#REF!</definedName>
    <definedName name="SG_28_11">'[54]Esgoto Acopiara Sede'!#REF!</definedName>
    <definedName name="SG_28_12">'[54]Esgoto Acopiara Sede'!#REF!</definedName>
    <definedName name="SG_28_13">'[54]Esgoto Acopiara Sede'!#REF!</definedName>
    <definedName name="SG_28_14">'[54]Esgoto Acopiara Sede'!#REF!</definedName>
    <definedName name="SG_28_15">'[54]Esgoto Acopiara Sede'!#REF!</definedName>
    <definedName name="SG_28_16">'[54]Esgoto Acopiara Sede'!#REF!</definedName>
    <definedName name="SG_28_17">'[54]Esgoto Acopiara Sede'!#REF!</definedName>
    <definedName name="SG_28_18">'[54]Esgoto Acopiara Sede'!#REF!</definedName>
    <definedName name="SG_28_19">'[54]Esgoto Acopiara Sede'!#REF!</definedName>
    <definedName name="SG_28_20">'[54]Esgoto Acopiara Sede'!#REF!</definedName>
    <definedName name="SG_28_21">'[54]Esgoto Acopiara Sede'!#REF!</definedName>
    <definedName name="SG_28_22">'[54]Esgoto Acopiara Sede'!#REF!</definedName>
    <definedName name="SG_28_23">'[54]Esgoto Acopiara Sede'!#REF!</definedName>
    <definedName name="SG_28_24">'[54]Esgoto Acopiara Sede'!#REF!</definedName>
    <definedName name="SG_28_25">'[54]Esgoto Acopiara Sede'!#REF!</definedName>
    <definedName name="SG_28_26">'[54]Esgoto Acopiara Sede'!#REF!</definedName>
    <definedName name="SG_28_27">'[54]Esgoto Acopiara Sede'!#REF!</definedName>
    <definedName name="SG_28_28">'[54]Esgoto Acopiara Sede'!#REF!</definedName>
    <definedName name="SG_28_29">'[54]Esgoto Acopiara Sede'!#REF!</definedName>
    <definedName name="SG_28_30">'[54]Esgoto Acopiara Sede'!#REF!</definedName>
    <definedName name="SG_29_02">'[54]Esgoto Acopiara Sede'!#REF!</definedName>
    <definedName name="SG_29_03">'[54]Esgoto Acopiara Sede'!#REF!</definedName>
    <definedName name="SG_29_04">'[54]Esgoto Acopiara Sede'!#REF!</definedName>
    <definedName name="SG_29_05">'[54]Esgoto Acopiara Sede'!#REF!</definedName>
    <definedName name="SG_29_06">'[54]Esgoto Acopiara Sede'!#REF!</definedName>
    <definedName name="SG_29_07">'[54]Esgoto Acopiara Sede'!#REF!</definedName>
    <definedName name="SG_29_08">'[54]Esgoto Acopiara Sede'!#REF!</definedName>
    <definedName name="SG_29_09">'[54]Esgoto Acopiara Sede'!#REF!</definedName>
    <definedName name="SG_29_10">'[54]Esgoto Acopiara Sede'!#REF!</definedName>
    <definedName name="SG_29_11">'[54]Esgoto Acopiara Sede'!#REF!</definedName>
    <definedName name="SG_29_12">'[54]Esgoto Acopiara Sede'!#REF!</definedName>
    <definedName name="SG_29_13">'[54]Esgoto Acopiara Sede'!#REF!</definedName>
    <definedName name="SG_29_14">'[54]Esgoto Acopiara Sede'!#REF!</definedName>
    <definedName name="SG_29_15">'[54]Esgoto Acopiara Sede'!#REF!</definedName>
    <definedName name="SG_29_16">'[54]Esgoto Acopiara Sede'!#REF!</definedName>
    <definedName name="SG_29_17">'[54]Esgoto Acopiara Sede'!#REF!</definedName>
    <definedName name="SG_29_18">'[54]Esgoto Acopiara Sede'!#REF!</definedName>
    <definedName name="SG_29_19">'[54]Esgoto Acopiara Sede'!#REF!</definedName>
    <definedName name="SG_29_20">'[54]Esgoto Acopiara Sede'!#REF!</definedName>
    <definedName name="SG_29_21">'[54]Esgoto Acopiara Sede'!#REF!</definedName>
    <definedName name="SG_29_22">'[54]Esgoto Acopiara Sede'!#REF!</definedName>
    <definedName name="SG_29_23">'[54]Esgoto Acopiara Sede'!#REF!</definedName>
    <definedName name="SG_29_24">'[54]Esgoto Acopiara Sede'!#REF!</definedName>
    <definedName name="SG_29_25">'[54]Esgoto Acopiara Sede'!#REF!</definedName>
    <definedName name="SG_29_26">'[54]Esgoto Acopiara Sede'!#REF!</definedName>
    <definedName name="SG_29_27">'[54]Esgoto Acopiara Sede'!#REF!</definedName>
    <definedName name="SG_29_28">'[54]Esgoto Acopiara Sede'!#REF!</definedName>
    <definedName name="SG_29_29">'[54]Esgoto Acopiara Sede'!#REF!</definedName>
    <definedName name="SG_29_30">'[54]Esgoto Acopiara Sede'!#REF!</definedName>
    <definedName name="SG_30_01">'[54]Esgoto Acopiara Sede'!#REF!</definedName>
    <definedName name="SG_30_02">'[54]Esgoto Acopiara Sede'!#REF!</definedName>
    <definedName name="SG_30_03">'[54]Esgoto Acopiara Sede'!#REF!</definedName>
    <definedName name="SG_30_04">'[54]Esgoto Acopiara Sede'!#REF!</definedName>
    <definedName name="SG_30_05">'[54]Esgoto Acopiara Sede'!#REF!</definedName>
    <definedName name="SG_30_06">'[54]Esgoto Acopiara Sede'!#REF!</definedName>
    <definedName name="SG_30_07">'[54]Esgoto Acopiara Sede'!#REF!</definedName>
    <definedName name="SG_30_08">'[54]Esgoto Acopiara Sede'!#REF!</definedName>
    <definedName name="SG_30_09">'[54]Esgoto Acopiara Sede'!#REF!</definedName>
    <definedName name="SG_30_10">'[54]Esgoto Acopiara Sede'!#REF!</definedName>
    <definedName name="SG_30_11">'[54]Esgoto Acopiara Sede'!#REF!</definedName>
    <definedName name="SG_30_12">'[54]Esgoto Acopiara Sede'!#REF!</definedName>
    <definedName name="SG_30_13">'[54]Esgoto Acopiara Sede'!#REF!</definedName>
    <definedName name="SG_30_14">'[54]Esgoto Acopiara Sede'!#REF!</definedName>
    <definedName name="SG_30_15">'[54]Esgoto Acopiara Sede'!#REF!</definedName>
    <definedName name="SG_30_16">'[54]Esgoto Acopiara Sede'!#REF!</definedName>
    <definedName name="SG_30_17">'[54]Esgoto Acopiara Sede'!#REF!</definedName>
    <definedName name="SG_30_18">'[54]Esgoto Acopiara Sede'!#REF!</definedName>
    <definedName name="SG_30_19">'[54]Esgoto Acopiara Sede'!#REF!</definedName>
    <definedName name="SG_30_20">'[54]Esgoto Acopiara Sede'!#REF!</definedName>
    <definedName name="SG_30_21">'[54]Esgoto Acopiara Sede'!#REF!</definedName>
    <definedName name="SG_30_22">'[54]Esgoto Acopiara Sede'!#REF!</definedName>
    <definedName name="SG_30_23">'[54]Esgoto Acopiara Sede'!#REF!</definedName>
    <definedName name="SG_30_24">'[54]Esgoto Acopiara Sede'!#REF!</definedName>
    <definedName name="SG_30_25">'[54]Esgoto Acopiara Sede'!#REF!</definedName>
    <definedName name="SG_30_26">'[54]Esgoto Acopiara Sede'!#REF!</definedName>
    <definedName name="SG_30_27">'[54]Esgoto Acopiara Sede'!#REF!</definedName>
    <definedName name="SG_30_28">'[54]Esgoto Acopiara Sede'!#REF!</definedName>
    <definedName name="SG_30_29">'[54]Esgoto Acopiara Sede'!#REF!</definedName>
    <definedName name="SG_30_30">'[54]Esgoto Acopiara Sede'!#REF!</definedName>
    <definedName name="SGSG_18_19">'[54]Esgoto Acopiara Sede'!#REF!</definedName>
    <definedName name="SHARED_FORMULA_10_15_10_15_1">#REF!</definedName>
    <definedName name="SHARED_FORMULA_102_15_102_15_1">#REF!+#REF!</definedName>
    <definedName name="SHARED_FORMULA_106_15_106_15_1">#REF!+#REF!</definedName>
    <definedName name="SHARED_FORMULA_107_101_107_101_2">#REF!+#REF!</definedName>
    <definedName name="SHARED_FORMULA_107_103_107_103_2">#REF!+#REF!</definedName>
    <definedName name="SHARED_FORMULA_107_15_107_15_2">#REF!+#REF!</definedName>
    <definedName name="SHARED_FORMULA_107_17_107_17_2">#REF!+#REF!</definedName>
    <definedName name="SHARED_FORMULA_107_19_107_19_2">#REF!+#REF!</definedName>
    <definedName name="SHARED_FORMULA_107_21_107_21_2">#REF!+#REF!</definedName>
    <definedName name="SHARED_FORMULA_107_23_107_23_2">#REF!+#REF!</definedName>
    <definedName name="SHARED_FORMULA_107_25_107_25_2">#REF!+#REF!</definedName>
    <definedName name="SHARED_FORMULA_107_27_107_27_2">#REF!+#REF!</definedName>
    <definedName name="SHARED_FORMULA_107_29_107_29_2">#REF!+#REF!</definedName>
    <definedName name="SHARED_FORMULA_107_31_107_31_2">#REF!+#REF!</definedName>
    <definedName name="SHARED_FORMULA_107_33_107_33_2">#REF!+#REF!</definedName>
    <definedName name="SHARED_FORMULA_107_35_107_35_2">#REF!+#REF!</definedName>
    <definedName name="SHARED_FORMULA_107_37_107_37_2">#REF!+#REF!</definedName>
    <definedName name="SHARED_FORMULA_107_39_107_39_2">#REF!+#REF!</definedName>
    <definedName name="SHARED_FORMULA_107_41_107_41_2">#REF!+#REF!</definedName>
    <definedName name="SHARED_FORMULA_107_43_107_43_2">#REF!+#REF!</definedName>
    <definedName name="SHARED_FORMULA_107_45_107_45_2">#REF!+#REF!</definedName>
    <definedName name="SHARED_FORMULA_107_47_107_47_2">#REF!+#REF!</definedName>
    <definedName name="SHARED_FORMULA_107_49_107_49_2">#REF!+#REF!</definedName>
    <definedName name="SHARED_FORMULA_107_51_107_51_2">#REF!+#REF!</definedName>
    <definedName name="SHARED_FORMULA_107_53_107_53_2">#REF!+#REF!</definedName>
    <definedName name="SHARED_FORMULA_107_55_107_55_2">#REF!+#REF!</definedName>
    <definedName name="SHARED_FORMULA_107_57_107_57_2">#REF!+#REF!</definedName>
    <definedName name="SHARED_FORMULA_107_59_107_59_2">#REF!+#REF!</definedName>
    <definedName name="SHARED_FORMULA_107_59_107_59_3">#REF!+#REF!</definedName>
    <definedName name="SHARED_FORMULA_107_61_107_61_2">#REF!+#REF!</definedName>
    <definedName name="SHARED_FORMULA_107_61_107_61_3">#REF!+#REF!</definedName>
    <definedName name="SHARED_FORMULA_107_63_107_63_2">#REF!+#REF!</definedName>
    <definedName name="SHARED_FORMULA_107_65_107_65_2">#REF!+#REF!</definedName>
    <definedName name="SHARED_FORMULA_107_67_107_67_2">#REF!+#REF!</definedName>
    <definedName name="SHARED_FORMULA_107_69_107_69_2">#REF!+#REF!</definedName>
    <definedName name="SHARED_FORMULA_107_71_107_71_2">#REF!+#REF!</definedName>
    <definedName name="SHARED_FORMULA_107_73_107_73_2">#REF!+#REF!</definedName>
    <definedName name="SHARED_FORMULA_107_76_107_76_2">#REF!+#REF!</definedName>
    <definedName name="SHARED_FORMULA_107_79_107_79_2">#REF!+#REF!</definedName>
    <definedName name="SHARED_FORMULA_108_15_108_15_3">#REF!+#REF!</definedName>
    <definedName name="SHARED_FORMULA_108_17_108_17_3">#REF!+#REF!</definedName>
    <definedName name="SHARED_FORMULA_11_15_11_15_2">#REF!+#REF!</definedName>
    <definedName name="SHARED_FORMULA_11_17_11_17_2">#REF!+#REF!</definedName>
    <definedName name="SHARED_FORMULA_11_19_11_19_2">#REF!+#REF!</definedName>
    <definedName name="SHARED_FORMULA_11_21_11_21_2">#REF!+#REF!</definedName>
    <definedName name="SHARED_FORMULA_11_23_11_23_2">#REF!+#REF!</definedName>
    <definedName name="SHARED_FORMULA_11_25_11_25_2">#REF!+#REF!</definedName>
    <definedName name="SHARED_FORMULA_11_27_11_27_2">#REF!+#REF!</definedName>
    <definedName name="SHARED_FORMULA_11_29_11_29_2">#REF!+#REF!</definedName>
    <definedName name="SHARED_FORMULA_11_31_11_31_2">#REF!+#REF!</definedName>
    <definedName name="SHARED_FORMULA_11_33_11_33_2">#REF!+#REF!</definedName>
    <definedName name="SHARED_FORMULA_11_35_11_35_2">#REF!+#REF!</definedName>
    <definedName name="SHARED_FORMULA_11_37_11_37_2">#REF!+#REF!</definedName>
    <definedName name="SHARED_FORMULA_11_39_11_39_2">#REF!+#REF!</definedName>
    <definedName name="SHARED_FORMULA_11_41_11_41_2">#REF!+#REF!</definedName>
    <definedName name="SHARED_FORMULA_11_43_11_43_2">#REF!+#REF!</definedName>
    <definedName name="SHARED_FORMULA_11_45_11_45_2">#REF!+#REF!</definedName>
    <definedName name="SHARED_FORMULA_11_47_11_47_2">#REF!+#REF!</definedName>
    <definedName name="SHARED_FORMULA_11_49_11_49_2">#REF!+#REF!</definedName>
    <definedName name="SHARED_FORMULA_11_51_11_51_2">#REF!+#REF!</definedName>
    <definedName name="SHARED_FORMULA_11_53_11_53_2">#REF!+#REF!</definedName>
    <definedName name="SHARED_FORMULA_11_55_11_55_2">#REF!+#REF!</definedName>
    <definedName name="SHARED_FORMULA_11_57_11_57_2">#REF!+#REF!</definedName>
    <definedName name="SHARED_FORMULA_11_59_11_59_2">#REF!+#REF!</definedName>
    <definedName name="SHARED_FORMULA_11_59_11_59_3">#REF!+#REF!</definedName>
    <definedName name="SHARED_FORMULA_11_61_11_61_2">#REF!+#REF!</definedName>
    <definedName name="SHARED_FORMULA_11_61_11_61_3">#REF!+#REF!</definedName>
    <definedName name="SHARED_FORMULA_11_63_11_63_2">#REF!+#REF!</definedName>
    <definedName name="SHARED_FORMULA_11_65_11_65_2">#REF!+#REF!</definedName>
    <definedName name="SHARED_FORMULA_11_67_11_67_2">#REF!+#REF!</definedName>
    <definedName name="SHARED_FORMULA_11_69_11_69_2">#REF!+#REF!</definedName>
    <definedName name="SHARED_FORMULA_110_15_110_15_1">#REF!+#REF!</definedName>
    <definedName name="SHARED_FORMULA_111_19_111_19_3">#REF!+#REF!</definedName>
    <definedName name="SHARED_FORMULA_111_21_111_21_3">#REF!+#REF!</definedName>
    <definedName name="SHARED_FORMULA_111_23_111_23_3">#REF!+#REF!</definedName>
    <definedName name="SHARED_FORMULA_111_25_111_25_3">#REF!+#REF!</definedName>
    <definedName name="SHARED_FORMULA_111_27_111_27_3">#REF!+#REF!</definedName>
    <definedName name="SHARED_FORMULA_111_29_111_29_3">#REF!+#REF!</definedName>
    <definedName name="SHARED_FORMULA_111_31_111_31_3">#REF!+#REF!</definedName>
    <definedName name="SHARED_FORMULA_111_33_111_33_3">#REF!+#REF!</definedName>
    <definedName name="SHARED_FORMULA_111_35_111_35_3">#REF!+#REF!</definedName>
    <definedName name="SHARED_FORMULA_111_37_111_37_3">#REF!+#REF!</definedName>
    <definedName name="SHARED_FORMULA_111_39_111_39_3">#REF!+#REF!</definedName>
    <definedName name="SHARED_FORMULA_111_41_111_41_3">#REF!+#REF!</definedName>
    <definedName name="SHARED_FORMULA_111_43_111_43_3">#REF!+#REF!</definedName>
    <definedName name="SHARED_FORMULA_111_45_111_45_3">#REF!+#REF!</definedName>
    <definedName name="SHARED_FORMULA_111_47_111_47_3">#REF!+#REF!</definedName>
    <definedName name="SHARED_FORMULA_111_49_111_49_3">#REF!+#REF!</definedName>
    <definedName name="SHARED_FORMULA_111_51_111_51_3">#REF!+#REF!</definedName>
    <definedName name="SHARED_FORMULA_111_53_111_53_3">#REF!+#REF!</definedName>
    <definedName name="SHARED_FORMULA_111_55_111_55_3">#REF!+#REF!</definedName>
    <definedName name="SHARED_FORMULA_111_57_111_57_3">#REF!+#REF!</definedName>
    <definedName name="SHARED_FORMULA_111_63_111_63_3">#REF!+#REF!</definedName>
    <definedName name="SHARED_FORMULA_111_65_111_65_3">#REF!+#REF!</definedName>
    <definedName name="SHARED_FORMULA_114_15_114_15_1">#REF!+#REF!</definedName>
    <definedName name="SHARED_FORMULA_118_15_118_15_1">#REF!+#REF!</definedName>
    <definedName name="SHARED_FORMULA_12_101_12_101_2">#REF!+#REF!</definedName>
    <definedName name="SHARED_FORMULA_12_103_12_103_2">#REF!+#REF!</definedName>
    <definedName name="SHARED_FORMULA_12_15_12_15_3">#REF!+#REF!</definedName>
    <definedName name="SHARED_FORMULA_12_17_12_17_3">#REF!+#REF!</definedName>
    <definedName name="SHARED_FORMULA_12_76_12_76_2">#REF!+#REF!</definedName>
    <definedName name="SHARED_FORMULA_12_79_12_79_2">#REF!+#REF!</definedName>
    <definedName name="SHARED_FORMULA_122_15_122_15_1">#REF!+#REF!</definedName>
    <definedName name="SHARED_FORMULA_126_15_126_15_1">#REF!+#REF!</definedName>
    <definedName name="SHARED_FORMULA_130_15_130_15_1">#REF!+#REF!</definedName>
    <definedName name="SHARED_FORMULA_134_15_134_15_1">#REF!+#REF!</definedName>
    <definedName name="SHARED_FORMULA_138_15_138_15_1">#REF!+#REF!</definedName>
    <definedName name="SHARED_FORMULA_14_15_14_15_1">#REF!+#REF!</definedName>
    <definedName name="SHARED_FORMULA_14_16_14_16_0">#REF!-#REF!</definedName>
    <definedName name="SHARED_FORMULA_15_19_15_19_3">#REF!+#REF!</definedName>
    <definedName name="SHARED_FORMULA_15_21_15_21_3">#REF!+#REF!</definedName>
    <definedName name="SHARED_FORMULA_15_23_15_23_3">#REF!+#REF!</definedName>
    <definedName name="SHARED_FORMULA_15_25_15_25_3">#REF!+#REF!</definedName>
    <definedName name="SHARED_FORMULA_15_27_15_27_3">#REF!+#REF!</definedName>
    <definedName name="SHARED_FORMULA_15_29_15_29_3">#REF!+#REF!</definedName>
    <definedName name="SHARED_FORMULA_15_31_15_31_3">#REF!+#REF!</definedName>
    <definedName name="SHARED_FORMULA_15_33_15_33_3">#REF!+#REF!</definedName>
    <definedName name="SHARED_FORMULA_15_35_15_35_3">#REF!+#REF!</definedName>
    <definedName name="SHARED_FORMULA_15_37_15_37_3">#REF!+#REF!</definedName>
    <definedName name="SHARED_FORMULA_15_39_15_39_3">#REF!+#REF!</definedName>
    <definedName name="SHARED_FORMULA_15_41_15_41_3">#REF!+#REF!</definedName>
    <definedName name="SHARED_FORMULA_15_43_15_43_3">#REF!+#REF!</definedName>
    <definedName name="SHARED_FORMULA_15_45_15_45_3">#REF!+#REF!</definedName>
    <definedName name="SHARED_FORMULA_15_47_15_47_3">#REF!+#REF!</definedName>
    <definedName name="SHARED_FORMULA_15_49_15_49_3">#REF!+#REF!</definedName>
    <definedName name="SHARED_FORMULA_15_51_15_51_3">#REF!+#REF!</definedName>
    <definedName name="SHARED_FORMULA_15_53_15_53_3">#REF!+#REF!</definedName>
    <definedName name="SHARED_FORMULA_15_55_15_55_3">#REF!+#REF!</definedName>
    <definedName name="SHARED_FORMULA_15_57_15_57_3">#REF!+#REF!</definedName>
    <definedName name="SHARED_FORMULA_15_63_15_63_3">#REF!+#REF!</definedName>
    <definedName name="SHARED_FORMULA_15_65_15_65_3">#REF!+#REF!</definedName>
    <definedName name="SHARED_FORMULA_15_71_15_71_2">#REF!+#REF!</definedName>
    <definedName name="SHARED_FORMULA_15_73_15_73_2">#REF!+#REF!</definedName>
    <definedName name="SHARED_FORMULA_17_16_17_16_0">#REF!/#REF!</definedName>
    <definedName name="SHARED_FORMULA_18_15_18_15_1">#REF!+#REF!</definedName>
    <definedName name="SHARED_FORMULA_20_22_20_22_0">#REF!/#REF!</definedName>
    <definedName name="SHARED_FORMULA_21_20_21_20_0">#REF!*#REF!</definedName>
    <definedName name="SHARED_FORMULA_22_15_22_15_1">#REF!+#REF!</definedName>
    <definedName name="SHARED_FORMULA_23_15_23_15_0">IF(#REF!&lt;&gt;0,1-#REF!,0)</definedName>
    <definedName name="SHARED_FORMULA_26_15_26_15_1">#REF!+#REF!</definedName>
    <definedName name="SHARED_FORMULA_27_18_27_18_0">IF(#REF!=1,"ERRO - VALOR SUPERA LIMITE",IF(#REF!=1,"ERRO - VALOR INFERIOR AO ESTABELECIDO",""))</definedName>
    <definedName name="SHARED_FORMULA_30_15_30_15_1">#REF!+#REF!</definedName>
    <definedName name="SHARED_FORMULA_34_15_34_15_1">#REF!+#REF!</definedName>
    <definedName name="SHARED_FORMULA_38_15_38_15_1">#REF!+#REF!</definedName>
    <definedName name="SHARED_FORMULA_42_15_42_15_1">#REF!+#REF!</definedName>
    <definedName name="SHARED_FORMULA_43_101_43_101_2">#REF!+#REF!</definedName>
    <definedName name="SHARED_FORMULA_43_103_43_103_2">#REF!+#REF!</definedName>
    <definedName name="SHARED_FORMULA_43_15_43_15_2">#REF!+#REF!</definedName>
    <definedName name="SHARED_FORMULA_43_17_43_17_2">#REF!+#REF!</definedName>
    <definedName name="SHARED_FORMULA_43_19_43_19_2">#REF!+#REF!</definedName>
    <definedName name="SHARED_FORMULA_43_21_43_21_2">#REF!+#REF!</definedName>
    <definedName name="SHARED_FORMULA_43_23_43_23_2">#REF!+#REF!</definedName>
    <definedName name="SHARED_FORMULA_43_25_43_25_2">#REF!+#REF!</definedName>
    <definedName name="SHARED_FORMULA_43_27_43_27_2">#REF!+#REF!</definedName>
    <definedName name="SHARED_FORMULA_43_29_43_29_2">#REF!+#REF!</definedName>
    <definedName name="SHARED_FORMULA_43_31_43_31_2">#REF!+#REF!</definedName>
    <definedName name="SHARED_FORMULA_43_33_43_33_2">#REF!+#REF!</definedName>
    <definedName name="SHARED_FORMULA_43_35_43_35_2">#REF!+#REF!</definedName>
    <definedName name="SHARED_FORMULA_43_37_43_37_2">#REF!+#REF!</definedName>
    <definedName name="SHARED_FORMULA_43_39_43_39_2">#REF!+#REF!</definedName>
    <definedName name="SHARED_FORMULA_43_41_43_41_2">#REF!+#REF!</definedName>
    <definedName name="SHARED_FORMULA_43_43_43_43_2">#REF!+#REF!</definedName>
    <definedName name="SHARED_FORMULA_43_45_43_45_2">#REF!+#REF!</definedName>
    <definedName name="SHARED_FORMULA_43_47_43_47_2">#REF!+#REF!</definedName>
    <definedName name="SHARED_FORMULA_43_49_43_49_2">#REF!+#REF!</definedName>
    <definedName name="SHARED_FORMULA_43_51_43_51_2">#REF!+#REF!</definedName>
    <definedName name="SHARED_FORMULA_43_53_43_53_2">#REF!+#REF!</definedName>
    <definedName name="SHARED_FORMULA_43_55_43_55_2">#REF!+#REF!</definedName>
    <definedName name="SHARED_FORMULA_43_57_43_57_2">#REF!+#REF!</definedName>
    <definedName name="SHARED_FORMULA_43_59_43_59_2">#REF!+#REF!</definedName>
    <definedName name="SHARED_FORMULA_43_59_43_59_3">#REF!+#REF!</definedName>
    <definedName name="SHARED_FORMULA_43_61_43_61_2">#REF!+#REF!</definedName>
    <definedName name="SHARED_FORMULA_43_61_43_61_3">#REF!+#REF!</definedName>
    <definedName name="SHARED_FORMULA_43_63_43_63_2">#REF!+#REF!</definedName>
    <definedName name="SHARED_FORMULA_43_65_43_65_2">#REF!+#REF!</definedName>
    <definedName name="SHARED_FORMULA_43_67_43_67_2">#REF!+#REF!</definedName>
    <definedName name="SHARED_FORMULA_43_69_43_69_2">#REF!+#REF!</definedName>
    <definedName name="SHARED_FORMULA_43_71_43_71_2">#REF!+#REF!</definedName>
    <definedName name="SHARED_FORMULA_43_73_43_73_2">#REF!+#REF!</definedName>
    <definedName name="SHARED_FORMULA_43_76_43_76_2">#REF!+#REF!</definedName>
    <definedName name="SHARED_FORMULA_43_79_43_79_2">#REF!+#REF!</definedName>
    <definedName name="SHARED_FORMULA_44_15_44_15_3">#REF!+#REF!</definedName>
    <definedName name="SHARED_FORMULA_44_17_44_17_3">#REF!+#REF!</definedName>
    <definedName name="SHARED_FORMULA_46_15_46_15_1">#REF!+#REF!</definedName>
    <definedName name="SHARED_FORMULA_47_19_47_19_3">#REF!+#REF!</definedName>
    <definedName name="SHARED_FORMULA_47_21_47_21_3">#REF!+#REF!</definedName>
    <definedName name="SHARED_FORMULA_47_23_47_23_3">#REF!+#REF!</definedName>
    <definedName name="SHARED_FORMULA_47_25_47_25_3">#REF!+#REF!</definedName>
    <definedName name="SHARED_FORMULA_47_27_47_27_3">#REF!+#REF!</definedName>
    <definedName name="SHARED_FORMULA_47_29_47_29_3">#REF!+#REF!</definedName>
    <definedName name="SHARED_FORMULA_47_31_47_31_3">#REF!+#REF!</definedName>
    <definedName name="SHARED_FORMULA_47_33_47_33_3">#REF!+#REF!</definedName>
    <definedName name="SHARED_FORMULA_47_35_47_35_3">#REF!+#REF!</definedName>
    <definedName name="SHARED_FORMULA_47_37_47_37_3">#REF!+#REF!</definedName>
    <definedName name="SHARED_FORMULA_47_39_47_39_3">#REF!+#REF!</definedName>
    <definedName name="SHARED_FORMULA_47_41_47_41_3">#REF!+#REF!</definedName>
    <definedName name="SHARED_FORMULA_47_43_47_43_3">#REF!+#REF!</definedName>
    <definedName name="SHARED_FORMULA_47_45_47_45_3">#REF!+#REF!</definedName>
    <definedName name="SHARED_FORMULA_47_47_47_47_3">#REF!+#REF!</definedName>
    <definedName name="SHARED_FORMULA_47_49_47_49_3">#REF!+#REF!</definedName>
    <definedName name="SHARED_FORMULA_47_51_47_51_3">#REF!+#REF!</definedName>
    <definedName name="SHARED_FORMULA_47_53_47_53_3">#REF!+#REF!</definedName>
    <definedName name="SHARED_FORMULA_47_55_47_55_3">#REF!+#REF!</definedName>
    <definedName name="SHARED_FORMULA_47_57_47_57_3">#REF!+#REF!</definedName>
    <definedName name="SHARED_FORMULA_47_63_47_63_3">#REF!+#REF!</definedName>
    <definedName name="SHARED_FORMULA_47_65_47_65_3">#REF!+#REF!</definedName>
    <definedName name="SHARED_FORMULA_50_15_50_15_1">#REF!+#REF!</definedName>
    <definedName name="SHARED_FORMULA_54_15_54_15_1">#REF!+#REF!</definedName>
    <definedName name="SHARED_FORMULA_58_15_58_15_1">#REF!+#REF!</definedName>
    <definedName name="SHARED_FORMULA_6_15_6_15_1">IF(#REF!=0,0,#REF!/#REF!)</definedName>
    <definedName name="SHARED_FORMULA_62_15_62_15_1">#REF!+#REF!</definedName>
    <definedName name="SHARED_FORMULA_66_15_66_15_1">#REF!+#REF!</definedName>
    <definedName name="SHARED_FORMULA_70_15_70_15_1">#REF!+#REF!</definedName>
    <definedName name="SHARED_FORMULA_74_15_74_15_1">#REF!+#REF!</definedName>
    <definedName name="SHARED_FORMULA_75_101_75_101_2">#REF!+#REF!</definedName>
    <definedName name="SHARED_FORMULA_75_103_75_103_2">#REF!+#REF!</definedName>
    <definedName name="SHARED_FORMULA_75_15_75_15_2">#REF!+#REF!</definedName>
    <definedName name="SHARED_FORMULA_75_17_75_17_2">#REF!+#REF!</definedName>
    <definedName name="SHARED_FORMULA_75_19_75_19_2">#REF!+#REF!</definedName>
    <definedName name="SHARED_FORMULA_75_21_75_21_2">#REF!+#REF!</definedName>
    <definedName name="SHARED_FORMULA_75_23_75_23_2">#REF!+#REF!</definedName>
    <definedName name="SHARED_FORMULA_75_25_75_25_2">#REF!+#REF!</definedName>
    <definedName name="SHARED_FORMULA_75_27_75_27_2">#REF!+#REF!</definedName>
    <definedName name="SHARED_FORMULA_75_29_75_29_2">#REF!+#REF!</definedName>
    <definedName name="SHARED_FORMULA_75_31_75_31_2">#REF!+#REF!</definedName>
    <definedName name="SHARED_FORMULA_75_33_75_33_2">#REF!+#REF!</definedName>
    <definedName name="SHARED_FORMULA_75_35_75_35_2">#REF!+#REF!</definedName>
    <definedName name="SHARED_FORMULA_75_37_75_37_2">#REF!+#REF!</definedName>
    <definedName name="SHARED_FORMULA_75_39_75_39_2">#REF!+#REF!</definedName>
    <definedName name="SHARED_FORMULA_75_41_75_41_2">#REF!+#REF!</definedName>
    <definedName name="SHARED_FORMULA_75_43_75_43_2">#REF!+#REF!</definedName>
    <definedName name="SHARED_FORMULA_75_45_75_45_2">#REF!+#REF!</definedName>
    <definedName name="SHARED_FORMULA_75_47_75_47_2">#REF!+#REF!</definedName>
    <definedName name="SHARED_FORMULA_75_49_75_49_2">#REF!+#REF!</definedName>
    <definedName name="SHARED_FORMULA_75_51_75_51_2">#REF!+#REF!</definedName>
    <definedName name="SHARED_FORMULA_75_53_75_53_2">#REF!+#REF!</definedName>
    <definedName name="SHARED_FORMULA_75_55_75_55_2">#REF!+#REF!</definedName>
    <definedName name="SHARED_FORMULA_75_57_75_57_2">#REF!+#REF!</definedName>
    <definedName name="SHARED_FORMULA_75_59_75_59_2">#REF!+#REF!</definedName>
    <definedName name="SHARED_FORMULA_75_59_75_59_3">#REF!+#REF!</definedName>
    <definedName name="SHARED_FORMULA_75_61_75_61_2">#REF!+#REF!</definedName>
    <definedName name="SHARED_FORMULA_75_61_75_61_3">#REF!+#REF!</definedName>
    <definedName name="SHARED_FORMULA_75_63_75_63_2">#REF!+#REF!</definedName>
    <definedName name="SHARED_FORMULA_75_65_75_65_2">#REF!+#REF!</definedName>
    <definedName name="SHARED_FORMULA_75_67_75_67_2">#REF!+#REF!</definedName>
    <definedName name="SHARED_FORMULA_75_69_75_69_2">#REF!+#REF!</definedName>
    <definedName name="SHARED_FORMULA_75_71_75_71_2">#REF!+#REF!</definedName>
    <definedName name="SHARED_FORMULA_75_73_75_73_2">#REF!+#REF!</definedName>
    <definedName name="SHARED_FORMULA_75_76_75_76_2">#REF!+#REF!</definedName>
    <definedName name="SHARED_FORMULA_75_79_75_79_2">#REF!+#REF!</definedName>
    <definedName name="SHARED_FORMULA_76_15_76_15_3">#REF!+#REF!</definedName>
    <definedName name="SHARED_FORMULA_76_17_76_17_3">#REF!+#REF!</definedName>
    <definedName name="SHARED_FORMULA_78_15_78_15_1">#REF!+#REF!</definedName>
    <definedName name="SHARED_FORMULA_79_19_79_19_3">#REF!+#REF!</definedName>
    <definedName name="SHARED_FORMULA_79_21_79_21_3">#REF!+#REF!</definedName>
    <definedName name="SHARED_FORMULA_79_23_79_23_3">#REF!+#REF!</definedName>
    <definedName name="SHARED_FORMULA_79_25_79_25_3">#REF!+#REF!</definedName>
    <definedName name="SHARED_FORMULA_79_27_79_27_3">#REF!+#REF!</definedName>
    <definedName name="SHARED_FORMULA_79_29_79_29_3">#REF!+#REF!</definedName>
    <definedName name="SHARED_FORMULA_79_31_79_31_3">#REF!+#REF!</definedName>
    <definedName name="SHARED_FORMULA_79_33_79_33_3">#REF!+#REF!</definedName>
    <definedName name="SHARED_FORMULA_79_35_79_35_3">#REF!+#REF!</definedName>
    <definedName name="SHARED_FORMULA_79_37_79_37_3">#REF!+#REF!</definedName>
    <definedName name="SHARED_FORMULA_79_39_79_39_3">#REF!+#REF!</definedName>
    <definedName name="SHARED_FORMULA_79_41_79_41_3">#REF!+#REF!</definedName>
    <definedName name="SHARED_FORMULA_79_43_79_43_3">#REF!+#REF!</definedName>
    <definedName name="SHARED_FORMULA_79_45_79_45_3">#REF!+#REF!</definedName>
    <definedName name="SHARED_FORMULA_79_47_79_47_3">#REF!+#REF!</definedName>
    <definedName name="SHARED_FORMULA_79_49_79_49_3">#REF!+#REF!</definedName>
    <definedName name="SHARED_FORMULA_79_51_79_51_3">#REF!+#REF!</definedName>
    <definedName name="SHARED_FORMULA_79_53_79_53_3">#REF!+#REF!</definedName>
    <definedName name="SHARED_FORMULA_79_55_79_55_3">#REF!+#REF!</definedName>
    <definedName name="SHARED_FORMULA_79_57_79_57_3">#REF!+#REF!</definedName>
    <definedName name="SHARED_FORMULA_79_63_79_63_3">#REF!+#REF!</definedName>
    <definedName name="SHARED_FORMULA_79_65_79_65_3">#REF!+#REF!</definedName>
    <definedName name="SHARED_FORMULA_82_15_82_15_1">#REF!+#REF!</definedName>
    <definedName name="SHARED_FORMULA_86_15_86_15_1">#REF!+#REF!</definedName>
    <definedName name="SHARED_FORMULA_90_15_90_15_1">#REF!+#REF!</definedName>
    <definedName name="SHARED_FORMULA_94_15_94_15_1">#REF!+#REF!</definedName>
    <definedName name="SHARED_FORMULA_98_15_98_15_1">#REF!+#REF!</definedName>
    <definedName name="simulação">[42]Parametros!$J$1:$J$3</definedName>
    <definedName name="sin">#REF!</definedName>
    <definedName name="SLD.000.C.0.00.0000.00.00.11201010035">200</definedName>
    <definedName name="SLD.000.C.0.00.0000.00.00.11306010019">90.63</definedName>
    <definedName name="SLD.000.C.0.00.0000.00.00.11306010031">13002</definedName>
    <definedName name="SLD.000.C.0.00.0000.00.00.11306010034">679.5</definedName>
    <definedName name="SLD.000.C.0.00.0000.00.00.11306010036">22315.38999999</definedName>
    <definedName name="SLD.000.C.0.00.0000.00.00.117">533634.32999992</definedName>
    <definedName name="SLD.000.C.0.00.0000.00.00.121">31439885.269989</definedName>
    <definedName name="SLD.000.C.0.00.0000.00.00.12301">997253.47000027</definedName>
    <definedName name="SLD.000.C.0.00.0000.00.00.131">0</definedName>
    <definedName name="SLD.000.C.0.00.0000.00.00.211">73815519.2800293</definedName>
    <definedName name="SLD.000.C.0.00.0000.00.00.2110202">10881502.85</definedName>
    <definedName name="SLD.000.C.0.00.0000.00.00.2110203">55226637.2899999</definedName>
    <definedName name="SLD.000.C.0.00.0000.00.00.2110302">28386509.52</definedName>
    <definedName name="SLD.000.C.0.00.0000.00.00.212">88033.35000002</definedName>
    <definedName name="SLD.000.C.0.00.0000.00.00.216">634076.36999989</definedName>
    <definedName name="SLD.000.C.0.00.0000.00.00.217">17315355.6300048</definedName>
    <definedName name="SLD.000.C.0.00.0000.00.00.21704010001">16653.00999999</definedName>
    <definedName name="SLD.000.C.0.00.0000.00.00.21704010003">0</definedName>
    <definedName name="SLD.000.C.0.00.0000.00.00.219">3513721.00999832</definedName>
    <definedName name="SLD.000.C.0.00.0000.00.00.221">290102726.669921</definedName>
    <definedName name="SLD.000.C.0.00.0000.00.00.2210202">19016801.05</definedName>
    <definedName name="SLD.000.C.0.00.0000.00.00.2210203">149251446.629999</definedName>
    <definedName name="SLD.000.C.0.00.0000.00.00.2210302">105877571.47</definedName>
    <definedName name="SLD.000.C.0.00.0000.00.00.222">21139278.8200073</definedName>
    <definedName name="SLD.000.C.0.00.0000.00.00.22201010001">6164913.85</definedName>
    <definedName name="SLD.000.C.0.00.0000.00.00.241">129974445.70996</definedName>
    <definedName name="SLD.000.C.0.00.0000.00.00.24101">129974445.70996</definedName>
    <definedName name="SLD.000.C.0.00.0000.00.00.244">2180449.56999969</definedName>
    <definedName name="SLD.000.C.0.00.0000.00.00.24501">18114451.8699951</definedName>
    <definedName name="SLD.000.C.0.00.0000.00.00.31">290217002.200195</definedName>
    <definedName name="SLD.000.C.0.00.0000.00.00.311">179585641.580078</definedName>
    <definedName name="SLD.000.C.0.00.0000.00.00.312">4954140.23999786</definedName>
    <definedName name="SLD.000.C.0.00.0000.00.00.32">-21064440.0299987</definedName>
    <definedName name="SLD.000.C.0.00.0000.00.00.34">363001.90999985</definedName>
    <definedName name="SLD.000.C.0.00.0000.00.00.41">-155587260.75</definedName>
    <definedName name="SLD.000.C.0.00.0000.00.00.42">-25368197.2900085</definedName>
    <definedName name="SLD.000.C.0.00.0000.00.00.44">-5557702.52999878</definedName>
    <definedName name="SLD.000.C.0.00.0000.00.00.4410101">-12315505.6900024</definedName>
    <definedName name="SLD.000.C.0.00.0000.00.00.44101010019">-2444251.44</definedName>
    <definedName name="SLD.000.C.0.00.0000.00.00.4410102">-21328703.7200012</definedName>
    <definedName name="SLD.000.C.0.00.0000.00.00.44101020008">-44908351.0199999</definedName>
    <definedName name="SLD.000.C.0.00.0000.00.00.45">-133099.42000008</definedName>
    <definedName name="SLD.000.C.0.00.0000.00.00.47101010001">-4710636.20999908</definedName>
    <definedName name="SLD.000.C.0.00.0000.00.00.47101010002">-1201172.17000008</definedName>
    <definedName name="SLD.000.C.0.00.0000.00.00.D1010">17989327</definedName>
    <definedName name="SLD.000.C.0.00.0000.00.00.D1011">9804813.5</definedName>
    <definedName name="SLD.000.C.0.00.0000.00.00.D1012">1992874.98999977</definedName>
    <definedName name="SLD.000.C.0.00.0000.00.00.D1013">7966124.47000122</definedName>
    <definedName name="SLD.000.C.0.00.0000.00.00.D1014">98873.1400001</definedName>
    <definedName name="SLD.000.C.0.00.0000.00.00.D1015">498771725.940429</definedName>
    <definedName name="SLD.000.C.0.00.0000.00.00.D1016">3861816.84998322</definedName>
    <definedName name="SLD.000.C.0.00.0000.00.00.D1017">6518375.77999878</definedName>
    <definedName name="SLD.000.C.0.00.0000.00.00.D1018">30428702.3901367</definedName>
    <definedName name="SLD.000.C.0.00.0000.00.00.D1025">-45744891.0900268</definedName>
    <definedName name="SLD.000.C.0.00.0000.00.00.D1026">-13650979.5200805</definedName>
    <definedName name="SLD.000.C.0.00.0000.00.00.D1030">-18147550.3200073</definedName>
    <definedName name="SLD.000.C.0.00.0000.00.00.D1074">3439383.08001709</definedName>
    <definedName name="SLD.000.C.0.00.0000.00.00.D1075">-7966124.47000122</definedName>
    <definedName name="SLD.000.C.0.00.0000.00.00.D1076">20221665.6099853</definedName>
    <definedName name="SLD.000.C.0.00.0000.00.00.D1093">1009504.21000004</definedName>
    <definedName name="SLD.000.C.0.00.0000.00.00.D1094">2896500.96999741</definedName>
    <definedName name="SLD.000.C.0.00.0000.00.00.D1155">25936.66999999</definedName>
    <definedName name="SLD.000.C.0.00.0000.00.00.D997">5050971.46000671</definedName>
    <definedName name="SLD.000.C.0.00.0000.00.00.DCRECEBER">1089681.6099987</definedName>
    <definedName name="SLD.000.C.0.00.0000.00.01.11306010036">22</definedName>
    <definedName name="SLD.000.C.0.00.0000.00.01.117">1001</definedName>
    <definedName name="SLD.000.C.0.00.0000.00.01.121">30082</definedName>
    <definedName name="SLD.000.C.0.00.0000.00.01.12301">997</definedName>
    <definedName name="SLD.000.C.0.00.0000.00.01.211">73607</definedName>
    <definedName name="SLD.000.C.0.00.0000.00.01.212">220</definedName>
    <definedName name="SLD.000.C.0.00.0000.00.01.216">555</definedName>
    <definedName name="SLD.000.C.0.00.0000.00.01.217">22702</definedName>
    <definedName name="SLD.000.C.0.00.0000.00.01.219">3514</definedName>
    <definedName name="SLD.000.C.0.00.0000.00.01.221">307226</definedName>
    <definedName name="SLD.000.C.0.00.0000.00.01.222">12514</definedName>
    <definedName name="SLD.000.C.0.00.0000.00.01.241">129974</definedName>
    <definedName name="SLD.000.C.0.00.0000.00.01.244">2180</definedName>
    <definedName name="SLD.000.C.0.00.0000.00.01.24501">18114</definedName>
    <definedName name="SLD.000.C.0.00.0000.00.01.D1010">14735</definedName>
    <definedName name="SLD.000.C.0.00.0000.00.01.D1011">36890</definedName>
    <definedName name="SLD.000.C.0.00.0000.00.01.D1012">1296</definedName>
    <definedName name="SLD.000.C.0.00.0000.00.01.D1013">8253</definedName>
    <definedName name="SLD.000.C.0.00.0000.00.01.D1014">99</definedName>
    <definedName name="SLD.000.C.0.00.0000.00.01.D1015">487300</definedName>
    <definedName name="SLD.000.C.0.00.0000.00.01.D1016">6062</definedName>
    <definedName name="SLD.000.C.0.00.0000.00.01.D1017">5130</definedName>
    <definedName name="SLD.000.C.0.00.0000.00.01.D1018">30429</definedName>
    <definedName name="SLD.000.C.0.00.0000.00.01.DCRECEBER">610</definedName>
    <definedName name="SLD.000.C.0.00.1999.00.00.117">386309.42000008</definedName>
    <definedName name="SLD.000.C.0.00.1999.00.00.121">32120074.2799987</definedName>
    <definedName name="SLD.000.C.0.00.1999.00.00.131">90000</definedName>
    <definedName name="SLD.000.C.0.00.1999.00.00.211">71813107.4799804</definedName>
    <definedName name="SLD.000.C.0.00.1999.00.00.212">988466.92000008</definedName>
    <definedName name="SLD.000.C.0.00.1999.00.00.217">30737899.1099853</definedName>
    <definedName name="SLD.000.C.0.00.1999.00.00.221">321088959</definedName>
    <definedName name="SLD.000.C.0.00.1999.00.00.222">12513945.7100067</definedName>
    <definedName name="SLD.000.C.0.00.1999.00.00.241">129974445.70996</definedName>
    <definedName name="SLD.000.C.0.00.1999.00.00.244">2180449.56999969</definedName>
    <definedName name="SLD.000.C.0.00.1999.00.00.31">244637695.850097</definedName>
    <definedName name="SLD.000.C.0.00.1999.00.00.32">-7509368.30000305</definedName>
    <definedName name="SLD.000.C.0.00.1999.00.00.34">14624027.0099945</definedName>
    <definedName name="SLD.000.C.0.00.1999.00.00.41">-137984469.360107</definedName>
    <definedName name="SLD.000.C.0.00.1999.00.00.42">-18822323.7999877</definedName>
    <definedName name="SLD.000.C.0.00.1999.00.00.45">1209821.75</definedName>
    <definedName name="SLD.000.C.0.00.1999.00.00.47101010001">6781028.15000153</definedName>
    <definedName name="SLD.000.C.0.00.1999.00.00.47101010002">1847856.37999916</definedName>
    <definedName name="SLD.000.C.0.00.1999.00.00.D1010">16016305.1600036</definedName>
    <definedName name="SLD.000.C.0.00.1999.00.00.D1011">25362635.7800293</definedName>
    <definedName name="SLD.000.C.0.00.1999.00.00.D1012">4699155.20999908</definedName>
    <definedName name="SLD.000.C.0.00.1999.00.00.D1013">8628884.52999878</definedName>
    <definedName name="SLD.000.C.0.00.1999.00.00.D1015">491398211.890625</definedName>
    <definedName name="SLD.000.C.0.00.1999.00.00.D1016">10463049.2499847</definedName>
    <definedName name="SLD.000.C.0.00.1999.00.00.D1017">2173749.31999969</definedName>
    <definedName name="SLD.000.C.0.00.1999.00.00.D1018">18114451.8701171</definedName>
    <definedName name="SLD.000.C.0.00.1999.00.00.D1025">-49193159.4400024</definedName>
    <definedName name="SLD.000.C.0.00.1999.00.00.D1026">-3587777.86999512</definedName>
    <definedName name="SLD.000.C.0.00.1999.00.00.D1030">-71352966.6400146</definedName>
    <definedName name="SLD.000.C.0.00.1999.00.00.D1074">-19349636.2700195</definedName>
    <definedName name="SLD.000.C.0.00.1999.00.00.D1075">-8628884.52999878</definedName>
    <definedName name="SLD.000.C.0.00.1999.00.00.D1076">77181160.7299804</definedName>
    <definedName name="SLD.000.C.0.00.1999.00.00.D1093">1255347.8599987</definedName>
    <definedName name="SLD.000.C.0.00.1999.00.00.D1094">1125951.77000046</definedName>
    <definedName name="SLD.000.C.0.00.1999.00.00.D997">52401126.4100341</definedName>
    <definedName name="SLD.000.C.0.00.1999.00.00.DCRECEBER">291453.08000183</definedName>
    <definedName name="SLD.000.C.0.00.2000.00.00.117">533634.32999992</definedName>
    <definedName name="SLD.000.C.0.00.2000.00.00.121">31439885.269989</definedName>
    <definedName name="SLD.000.C.0.00.2000.00.00.12301">1147792.02000046</definedName>
    <definedName name="SLD.000.C.0.00.2000.00.00.131">0</definedName>
    <definedName name="SLD.000.C.0.00.2000.00.00.211">73815519.2800293</definedName>
    <definedName name="SLD.000.C.0.00.2000.00.00.212">88033.35000002</definedName>
    <definedName name="SLD.000.C.0.00.2000.00.00.217">17315355.6300048</definedName>
    <definedName name="SLD.000.C.0.00.2000.00.00.221">290102726.669921</definedName>
    <definedName name="SLD.000.C.0.00.2000.00.00.222">21139278.8200073</definedName>
    <definedName name="SLD.000.C.0.00.2000.00.00.241">129974445.70996</definedName>
    <definedName name="SLD.000.C.0.00.2000.00.00.244">2180449.56999969</definedName>
    <definedName name="SLD.000.C.0.00.2000.00.00.31">290217002.200195</definedName>
    <definedName name="SLD.000.C.0.00.2000.00.00.311">67578450.3000488</definedName>
    <definedName name="SLD.000.C.0.00.2000.00.00.312">1710563.19000053</definedName>
    <definedName name="SLD.000.C.0.00.2000.00.00.32">-21064440.0299987</definedName>
    <definedName name="SLD.000.C.0.00.2000.00.00.34">7705475.12000275</definedName>
    <definedName name="SLD.000.C.0.00.2000.00.00.41">-155587260.75</definedName>
    <definedName name="SLD.000.C.0.00.2000.00.00.42">-25368197.2900085</definedName>
    <definedName name="SLD.000.C.0.00.2000.00.00.4410101">-12689636.2599945</definedName>
    <definedName name="SLD.000.C.0.00.2000.00.00.4410102">5623644.69000244</definedName>
    <definedName name="SLD.000.C.0.00.2000.00.00.45">-133099.42000008</definedName>
    <definedName name="SLD.000.C.0.00.2000.00.00.47101010001">-4710636.20999908</definedName>
    <definedName name="SLD.000.C.0.00.2000.00.00.47101010002">-1201172.17000008</definedName>
    <definedName name="SLD.000.C.0.00.2000.00.00.D1010">17989327</definedName>
    <definedName name="SLD.000.C.0.00.2000.00.00.D1011">9804813.5</definedName>
    <definedName name="SLD.000.C.0.00.2000.00.00.D1012">1992874.98999977</definedName>
    <definedName name="SLD.000.C.0.00.2000.00.00.D1013">7966124.47000122</definedName>
    <definedName name="SLD.000.C.0.00.2000.00.00.D1015">498771725.940429</definedName>
    <definedName name="SLD.000.C.0.00.2000.00.00.D1016">3861816.84998322</definedName>
    <definedName name="SLD.000.C.0.00.2000.00.00.D1017">6518375.77999878</definedName>
    <definedName name="SLD.000.C.0.00.2000.00.00.D1018">30428702.3901367</definedName>
    <definedName name="SLD.000.C.0.00.2000.00.00.D1025">-45744891.0900268</definedName>
    <definedName name="SLD.000.C.0.00.2000.00.00.D1026">-13650979.5200805</definedName>
    <definedName name="SLD.000.C.0.00.2000.00.00.D1030">-18147550.3200073</definedName>
    <definedName name="SLD.000.C.0.00.2000.00.00.D1093">1009504.21000004</definedName>
    <definedName name="SLD.000.C.0.00.2000.00.00.D1094">2896500.96999741</definedName>
    <definedName name="SLD.000.C.0.00.2000.00.00.D1155">19932.71000001</definedName>
    <definedName name="SLD.000.C.0.00.2000.00.00.DCRECEBER">1089681.6099987</definedName>
    <definedName name="SLD.000.C.0.00.2001.00.00.11306010034">679.5</definedName>
    <definedName name="SLD.000.C.0.00.2001.00.00.2110202">10881502.85</definedName>
    <definedName name="SLD.000.C.0.00.2001.00.00.2110203">55226637.2899999</definedName>
    <definedName name="SLD.000.C.0.00.2001.00.00.2110302">28386509.52</definedName>
    <definedName name="SLD.000.C.0.00.2001.00.00.2210202">19016801.05</definedName>
    <definedName name="SLD.000.C.0.00.2001.00.00.2210203">149251446.629999</definedName>
    <definedName name="SLD.000.C.0.00.2001.00.00.2210302">105877571.47</definedName>
    <definedName name="SLD.000.C.0.00.2001.00.00.22201010001">6164913.85</definedName>
    <definedName name="SLD.000.C.0.00.2001.00.00.44101010019">-2444251.44</definedName>
    <definedName name="SLD.000.C.0.00.2001.00.00.44101020008">-44908351.0199999</definedName>
    <definedName name="SLD.000.C.0.01.0000.00.00.34">363001.90999985</definedName>
    <definedName name="SLD.000.C.0.01.0000.00.00.44">-5557702.52999878</definedName>
    <definedName name="SLD.000.C.0.01.0000.00.00.D997">5050971.46000671</definedName>
    <definedName name="SLD.000.C.0.01.0000.00.01.11201010035">0</definedName>
    <definedName name="SLD.000.C.0.01.0000.00.01.11306010019">0</definedName>
    <definedName name="SLD.000.C.0.01.0000.00.01.11306010031">24</definedName>
    <definedName name="SLD.000.C.0.01.0000.00.01.117">1717</definedName>
    <definedName name="SLD.000.C.0.01.0000.00.01.121">31692</definedName>
    <definedName name="SLD.000.C.0.01.0000.00.01.131">0</definedName>
    <definedName name="SLD.000.C.0.01.0000.00.01.211">77172</definedName>
    <definedName name="SLD.000.C.0.01.0000.00.01.212">66</definedName>
    <definedName name="SLD.000.C.0.01.0000.00.01.217">21908</definedName>
    <definedName name="SLD.000.C.0.01.0000.00.01.21704010001">13</definedName>
    <definedName name="SLD.000.C.0.01.0000.00.01.221">289496</definedName>
    <definedName name="SLD.000.C.0.01.0000.00.01.222">21139</definedName>
    <definedName name="SLD.000.C.0.01.0000.00.01.241">129974</definedName>
    <definedName name="SLD.000.C.0.01.0000.00.01.244">3416</definedName>
    <definedName name="SLD.000.C.0.01.0000.00.01.31">27924</definedName>
    <definedName name="SLD.000.C.0.01.0000.00.01.32">-2329</definedName>
    <definedName name="SLD.000.C.0.01.0000.00.01.34">363</definedName>
    <definedName name="SLD.000.C.0.01.0000.00.01.41">-13778</definedName>
    <definedName name="SLD.000.C.0.01.0000.00.01.42">-1907</definedName>
    <definedName name="SLD.000.C.0.01.0000.00.01.44">-5558</definedName>
    <definedName name="SLD.000.C.0.01.0000.00.01.45">-37</definedName>
    <definedName name="SLD.000.C.0.01.0000.00.01.47101010001">-925</definedName>
    <definedName name="SLD.000.C.0.01.0000.00.01.47101010002">-313</definedName>
    <definedName name="SLD.000.C.0.01.0000.00.01.D1010">19322</definedName>
    <definedName name="SLD.000.C.0.01.0000.00.01.D1011">17931</definedName>
    <definedName name="SLD.000.C.0.01.0000.00.01.D1012">644</definedName>
    <definedName name="SLD.000.C.0.01.0000.00.01.D1013">7881</definedName>
    <definedName name="SLD.000.C.0.01.0000.00.01.D1015">498488</definedName>
    <definedName name="SLD.000.C.0.01.0000.00.01.D1016">3312</definedName>
    <definedName name="SLD.000.C.0.01.0000.00.01.D1017">5589</definedName>
    <definedName name="SLD.000.C.0.01.0000.00.01.D1018">32633</definedName>
    <definedName name="SLD.000.C.0.01.0000.00.01.D1025">-3644</definedName>
    <definedName name="SLD.000.C.0.01.0000.00.01.D1026">-222</definedName>
    <definedName name="SLD.000.C.0.01.0000.00.01.D1030">-1691</definedName>
    <definedName name="SLD.000.C.0.01.0000.00.01.D1093">1024</definedName>
    <definedName name="SLD.000.C.0.01.0000.00.01.D1094">2511</definedName>
    <definedName name="SLD.000.C.0.01.0000.00.01.D997">5051</definedName>
    <definedName name="SLD.000.C.0.01.0000.00.01.DCRECEBER">1892</definedName>
    <definedName name="SLD.000.C.0.01.2001.00.00.44101010019">-325631.57</definedName>
    <definedName name="SLD.000.C.0.01.2001.00.00.44101020008">-1320819.3</definedName>
    <definedName name="SLD.000.C.0.01.2001.00.01.44101010019">-326</definedName>
    <definedName name="SLD.000.C.0.01.2001.00.01.44101020008">-1321</definedName>
    <definedName name="SLD.000.C.0.02.0000.00.01.11201010035">0</definedName>
    <definedName name="SLD.000.C.0.02.0000.00.01.11306010019">0</definedName>
    <definedName name="SLD.000.C.0.02.0000.00.01.11306010031">15</definedName>
    <definedName name="SLD.000.C.0.02.0000.00.01.117">1635</definedName>
    <definedName name="SLD.000.C.0.02.0000.00.01.121">12967</definedName>
    <definedName name="SLD.000.C.0.02.0000.00.01.131">0</definedName>
    <definedName name="SLD.000.C.0.02.0000.00.01.211">81910</definedName>
    <definedName name="SLD.000.C.0.02.0000.00.01.212">62</definedName>
    <definedName name="SLD.000.C.0.02.0000.00.01.217">21957</definedName>
    <definedName name="SLD.000.C.0.02.0000.00.01.21704010001">16</definedName>
    <definedName name="SLD.000.C.0.02.0000.00.01.221">293759</definedName>
    <definedName name="SLD.000.C.0.02.0000.00.01.222">21139</definedName>
    <definedName name="SLD.000.C.0.02.0000.00.01.241">129974</definedName>
    <definedName name="SLD.000.C.0.02.0000.00.01.244">3416</definedName>
    <definedName name="SLD.000.C.0.02.0000.00.01.31">51359</definedName>
    <definedName name="SLD.000.C.0.02.0000.00.01.32">-4299</definedName>
    <definedName name="SLD.000.C.0.02.0000.00.01.34">1371</definedName>
    <definedName name="SLD.000.C.0.02.0000.00.01.41">-27355</definedName>
    <definedName name="SLD.000.C.0.02.0000.00.01.42">-3792</definedName>
    <definedName name="SLD.000.C.0.02.0000.00.01.44">-17386</definedName>
    <definedName name="SLD.000.C.0.02.0000.00.01.45">-39</definedName>
    <definedName name="SLD.000.C.0.02.0000.00.01.47101010001">49</definedName>
    <definedName name="SLD.000.C.0.02.0000.00.01.47101010002">59</definedName>
    <definedName name="SLD.000.C.0.02.0000.00.01.D1010">13552</definedName>
    <definedName name="SLD.000.C.0.02.0000.00.01.D1011">44891</definedName>
    <definedName name="SLD.000.C.0.02.0000.00.01.D1012">1986</definedName>
    <definedName name="SLD.000.C.0.02.0000.00.01.D1013">8151</definedName>
    <definedName name="SLD.000.C.0.02.0000.00.01.D1015">500198</definedName>
    <definedName name="SLD.000.C.0.02.0000.00.01.D1016">2762</definedName>
    <definedName name="SLD.000.C.0.02.0000.00.01.D1017">5516</definedName>
    <definedName name="SLD.000.C.0.02.0000.00.01.D1018">29160</definedName>
    <definedName name="SLD.000.C.0.02.0000.00.01.D1025">-7241</definedName>
    <definedName name="SLD.000.C.0.02.0000.00.01.D1026">-471</definedName>
    <definedName name="SLD.000.C.0.02.0000.00.01.D1030">-9674</definedName>
    <definedName name="SLD.000.C.0.02.0000.00.01.D1093">935</definedName>
    <definedName name="SLD.000.C.0.02.0000.00.01.D1094">2407</definedName>
    <definedName name="SLD.000.C.0.02.0000.00.01.D997">10081</definedName>
    <definedName name="SLD.000.C.0.02.0000.00.01.DCRECEBER">2225</definedName>
    <definedName name="SLD.000.C.0.02.2001.00.01.44101010019">-614</definedName>
    <definedName name="SLD.000.C.0.02.2001.00.01.44101020008">-7555</definedName>
    <definedName name="SLD.000.C.0.03.0000.00.00.12301">786499.5</definedName>
    <definedName name="SLD.000.C.0.03.0000.00.00.311">74384793.3399658</definedName>
    <definedName name="SLD.000.C.0.03.0000.00.00.312">2967049.86000061</definedName>
    <definedName name="SLD.000.C.0.03.0000.00.00.4410101">-12315505.6900024</definedName>
    <definedName name="SLD.000.C.0.03.0000.00.00.4410102">-21328703.7200012</definedName>
    <definedName name="SLD.000.C.0.03.0000.00.00.D1155">25936.66999999</definedName>
    <definedName name="SLD.000.C.0.03.0000.00.01.11201010035">0</definedName>
    <definedName name="SLD.000.C.0.03.0000.00.01.11306010019">0</definedName>
    <definedName name="SLD.000.C.0.03.0000.00.01.11306010031">21</definedName>
    <definedName name="SLD.000.C.0.03.0000.00.01.11306010036">22</definedName>
    <definedName name="SLD.000.C.0.03.0000.00.01.117">1555</definedName>
    <definedName name="SLD.000.C.0.03.0000.00.01.121">11</definedName>
    <definedName name="SLD.000.C.0.03.0000.00.01.12301">786</definedName>
    <definedName name="SLD.000.C.0.03.0000.00.01.131">0</definedName>
    <definedName name="SLD.000.C.0.03.0000.00.01.211">76191</definedName>
    <definedName name="SLD.000.C.0.03.0000.00.01.212">47</definedName>
    <definedName name="SLD.000.C.0.03.0000.00.01.217">21754</definedName>
    <definedName name="SLD.000.C.0.03.0000.00.01.21704010001">22</definedName>
    <definedName name="SLD.000.C.0.03.0000.00.01.221">279615</definedName>
    <definedName name="SLD.000.C.0.03.0000.00.01.222">21139</definedName>
    <definedName name="SLD.000.C.0.03.0000.00.01.241">129974</definedName>
    <definedName name="SLD.000.C.0.03.0000.00.01.244">3416</definedName>
    <definedName name="SLD.000.C.0.03.0000.00.01.31">77352</definedName>
    <definedName name="SLD.000.C.0.03.0000.00.01.311">74385</definedName>
    <definedName name="SLD.000.C.0.03.0000.00.01.312">2967</definedName>
    <definedName name="SLD.000.C.0.03.0000.00.01.32">-6480</definedName>
    <definedName name="SLD.000.C.0.03.0000.00.01.34">1803</definedName>
    <definedName name="SLD.000.C.0.03.0000.00.01.41">-40908</definedName>
    <definedName name="SLD.000.C.0.03.0000.00.01.42">-5902</definedName>
    <definedName name="SLD.000.C.0.03.0000.00.01.4410101">-12316</definedName>
    <definedName name="SLD.000.C.0.03.0000.00.01.4410102">-21329</definedName>
    <definedName name="SLD.000.C.0.03.0000.00.01.45">-39</definedName>
    <definedName name="SLD.000.C.0.03.0000.00.01.47101010001">1735</definedName>
    <definedName name="SLD.000.C.0.03.0000.00.01.47101010002">692</definedName>
    <definedName name="SLD.000.C.0.03.0000.00.01.D1010">14342</definedName>
    <definedName name="SLD.000.C.0.03.0000.00.01.D1011">28220</definedName>
    <definedName name="SLD.000.C.0.03.0000.00.01.D1012">2128</definedName>
    <definedName name="SLD.000.C.0.03.0000.00.01.D1013">10393</definedName>
    <definedName name="SLD.000.C.0.03.0000.00.01.D1015">502084</definedName>
    <definedName name="SLD.000.C.0.03.0000.00.01.D1016">2212</definedName>
    <definedName name="SLD.000.C.0.03.0000.00.01.D1017">5996</definedName>
    <definedName name="SLD.000.C.0.03.0000.00.01.D1018">23802</definedName>
    <definedName name="SLD.000.C.0.03.0000.00.01.D1025">-10820</definedName>
    <definedName name="SLD.000.C.0.03.0000.00.01.D1026">-1557</definedName>
    <definedName name="SLD.000.C.0.03.0000.00.01.D1030">-21268</definedName>
    <definedName name="SLD.000.C.0.03.0000.00.01.D1093">812</definedName>
    <definedName name="SLD.000.C.0.03.0000.00.01.D1094">2601</definedName>
    <definedName name="SLD.000.C.0.03.0000.00.01.D1155">26</definedName>
    <definedName name="SLD.000.C.0.03.0000.00.01.D997">15100</definedName>
    <definedName name="SLD.000.C.0.03.0000.00.01.DCRECEBER">2779</definedName>
    <definedName name="SLD.000.C.0.03.2000.00.00.12301">1147792.02000046</definedName>
    <definedName name="SLD.000.C.0.03.2000.00.00.311">67578450.3000488</definedName>
    <definedName name="SLD.000.C.0.03.2000.00.00.312">1710563.19000053</definedName>
    <definedName name="SLD.000.C.0.03.2000.00.00.4410101">-12689636.2599945</definedName>
    <definedName name="SLD.000.C.0.03.2000.00.00.4410102">5623644.69000244</definedName>
    <definedName name="SLD.000.C.0.03.2000.00.00.D1155">19932.71000001</definedName>
    <definedName name="SLD.000.C.0.03.2000.00.01.117">1664</definedName>
    <definedName name="SLD.000.C.0.03.2000.00.01.121">32468</definedName>
    <definedName name="SLD.000.C.0.03.2000.00.01.12301">1148</definedName>
    <definedName name="SLD.000.C.0.03.2000.00.01.131">0</definedName>
    <definedName name="SLD.000.C.0.03.2000.00.01.211">66461</definedName>
    <definedName name="SLD.000.C.0.03.2000.00.01.212">716</definedName>
    <definedName name="SLD.000.C.0.03.2000.00.01.217">17504</definedName>
    <definedName name="SLD.000.C.0.03.2000.00.01.221">308017</definedName>
    <definedName name="SLD.000.C.0.03.2000.00.01.222">12514</definedName>
    <definedName name="SLD.000.C.0.03.2000.00.01.241">129974</definedName>
    <definedName name="SLD.000.C.0.03.2000.00.01.244">2180</definedName>
    <definedName name="SLD.000.C.0.03.2000.00.01.31">69289</definedName>
    <definedName name="SLD.000.C.0.03.2000.00.01.311">67578</definedName>
    <definedName name="SLD.000.C.0.03.2000.00.01.312">1711</definedName>
    <definedName name="SLD.000.C.0.03.2000.00.01.32">-5908</definedName>
    <definedName name="SLD.000.C.0.03.2000.00.01.34">702</definedName>
    <definedName name="SLD.000.C.0.03.2000.00.01.41">-38038</definedName>
    <definedName name="SLD.000.C.0.03.2000.00.01.42">-6870</definedName>
    <definedName name="SLD.000.C.0.03.2000.00.01.4410101">-12690</definedName>
    <definedName name="SLD.000.C.0.03.2000.00.01.4410102">5624</definedName>
    <definedName name="SLD.000.C.0.03.2000.00.01.45">16</definedName>
    <definedName name="SLD.000.C.0.03.2000.00.01.47101010001">-3042</definedName>
    <definedName name="SLD.000.C.0.03.2000.00.01.47101010002">-741</definedName>
    <definedName name="SLD.000.C.0.03.2000.00.01.D1010">10225</definedName>
    <definedName name="SLD.000.C.0.03.2000.00.01.D1011">20778</definedName>
    <definedName name="SLD.000.C.0.03.2000.00.01.D1012">1700</definedName>
    <definedName name="SLD.000.C.0.03.2000.00.01.D1013">7763</definedName>
    <definedName name="SLD.000.C.0.03.2000.00.01.D1015">484462</definedName>
    <definedName name="SLD.000.C.0.03.2000.00.01.D1016">8813</definedName>
    <definedName name="SLD.000.C.0.03.2000.00.01.D1017">4556</definedName>
    <definedName name="SLD.000.C.0.03.2000.00.01.D1018">26457</definedName>
    <definedName name="SLD.000.C.0.03.2000.00.01.D1025">-11823</definedName>
    <definedName name="SLD.000.C.0.03.2000.00.01.D1026">-859</definedName>
    <definedName name="SLD.000.C.0.03.2000.00.01.D1030">5615</definedName>
    <definedName name="SLD.000.C.0.03.2000.00.01.D1093">1168</definedName>
    <definedName name="SLD.000.C.0.03.2000.00.01.D1094">1020</definedName>
    <definedName name="SLD.000.C.0.03.2000.00.01.D1155">20</definedName>
    <definedName name="SLD.000.C.0.03.2000.00.01.DCRECEBER">361</definedName>
    <definedName name="SLD.000.C.0.03.2001.00.01.44101010019">-928</definedName>
    <definedName name="SLD.000.C.0.03.2001.00.01.44101020008">-16402</definedName>
    <definedName name="SLD.000.C.0.04.0000.00.00.42">-8761611.38000488</definedName>
    <definedName name="SLD.000.C.0.04.0000.00.01.11201010035">0</definedName>
    <definedName name="SLD.000.C.0.04.0000.00.01.11306010019">0</definedName>
    <definedName name="SLD.000.C.0.04.0000.00.01.11306010031">49</definedName>
    <definedName name="SLD.000.C.0.04.0000.00.01.11306010036">0</definedName>
    <definedName name="SLD.000.C.0.04.0000.00.01.117">1408</definedName>
    <definedName name="SLD.000.C.0.04.0000.00.01.121">2</definedName>
    <definedName name="SLD.000.C.0.04.0000.00.01.12301">756</definedName>
    <definedName name="SLD.000.C.0.04.0000.00.01.131">0</definedName>
    <definedName name="SLD.000.C.0.04.0000.00.01.211">79269</definedName>
    <definedName name="SLD.000.C.0.04.0000.00.01.212">48</definedName>
    <definedName name="SLD.000.C.0.04.0000.00.01.217">20782</definedName>
    <definedName name="SLD.000.C.0.04.0000.00.01.21704010001">0</definedName>
    <definedName name="SLD.000.C.0.04.0000.00.01.221">279351</definedName>
    <definedName name="SLD.000.C.0.04.0000.00.01.222">21139</definedName>
    <definedName name="SLD.000.C.0.04.0000.00.01.241">137385</definedName>
    <definedName name="SLD.000.C.0.04.0000.00.01.244">3416</definedName>
    <definedName name="SLD.000.C.0.04.0000.00.01.311">98481</definedName>
    <definedName name="SLD.000.C.0.04.0000.00.01.312">3398</definedName>
    <definedName name="SLD.000.C.0.04.0000.00.01.32">-8560</definedName>
    <definedName name="SLD.000.C.0.04.0000.00.01.34">1877</definedName>
    <definedName name="SLD.000.C.0.04.0000.00.01.41">-54386</definedName>
    <definedName name="SLD.000.C.0.04.0000.00.01.42">-8762</definedName>
    <definedName name="SLD.000.C.0.04.0000.00.01.4410101">-15650</definedName>
    <definedName name="SLD.000.C.0.04.0000.00.01.4410102">-23583</definedName>
    <definedName name="SLD.000.C.0.04.0000.00.01.45">-39</definedName>
    <definedName name="SLD.000.C.0.04.0000.00.01.47101010001">1632</definedName>
    <definedName name="SLD.000.C.0.04.0000.00.01.47101010002">613</definedName>
    <definedName name="SLD.000.C.0.04.0000.00.01.D1010">12975</definedName>
    <definedName name="SLD.000.C.0.04.0000.00.01.D1011">31572</definedName>
    <definedName name="SLD.000.C.0.04.0000.00.01.D1012">2144</definedName>
    <definedName name="SLD.000.C.0.04.0000.00.01.D1013">10210</definedName>
    <definedName name="SLD.000.C.0.04.0000.00.01.D1015">503130</definedName>
    <definedName name="SLD.000.C.0.04.0000.00.01.D1016">1661</definedName>
    <definedName name="SLD.000.C.0.04.0000.00.01.D1017">6650</definedName>
    <definedName name="SLD.000.C.0.04.0000.00.01.D1018">16804</definedName>
    <definedName name="SLD.000.C.0.04.0000.00.01.D1094">1787</definedName>
    <definedName name="SLD.000.C.0.04.0000.00.01.D1155">26</definedName>
    <definedName name="SLD.000.C.0.04.0000.00.01.DCRECEBER">2746</definedName>
    <definedName name="SLD.000.C.0.05.0000.00.01.11201010035">0</definedName>
    <definedName name="SLD.000.C.0.05.0000.00.01.11306010019">0</definedName>
    <definedName name="SLD.000.C.0.05.0000.00.01.11306010031">12</definedName>
    <definedName name="SLD.000.C.0.05.0000.00.01.11306010036">0</definedName>
    <definedName name="SLD.000.C.0.05.0000.00.01.117">1336</definedName>
    <definedName name="SLD.000.C.0.05.0000.00.01.121">2</definedName>
    <definedName name="SLD.000.C.0.05.0000.00.01.12301">726</definedName>
    <definedName name="SLD.000.C.0.05.0000.00.01.131">0</definedName>
    <definedName name="SLD.000.C.0.05.0000.00.01.211">85487</definedName>
    <definedName name="SLD.000.C.0.05.0000.00.01.212">36</definedName>
    <definedName name="SLD.000.C.0.05.0000.00.01.217">21843</definedName>
    <definedName name="SLD.000.C.0.05.0000.00.01.221">286500</definedName>
    <definedName name="SLD.000.C.0.05.0000.00.01.222">21139</definedName>
    <definedName name="SLD.000.C.0.05.0000.00.01.241">137385</definedName>
    <definedName name="SLD.000.C.0.05.0000.00.01.244">3416</definedName>
    <definedName name="SLD.000.C.0.05.0000.00.01.311">123327</definedName>
    <definedName name="SLD.000.C.0.05.0000.00.01.312">3807</definedName>
    <definedName name="SLD.000.C.0.05.0000.00.01.32">-10702</definedName>
    <definedName name="SLD.000.C.0.05.0000.00.01.34">1981</definedName>
    <definedName name="SLD.000.C.0.05.0000.00.01.41">-67934</definedName>
    <definedName name="SLD.000.C.0.05.0000.00.01.42">-10975</definedName>
    <definedName name="SLD.000.C.0.05.0000.00.01.4410101">-19903</definedName>
    <definedName name="SLD.000.C.0.05.0000.00.01.4410102">-40685</definedName>
    <definedName name="SLD.000.C.0.05.0000.00.01.45">-42</definedName>
    <definedName name="SLD.000.C.0.05.0000.00.01.47101010001">5007</definedName>
    <definedName name="SLD.000.C.0.05.0000.00.01.47101010002">1864</definedName>
    <definedName name="SLD.000.C.0.05.0000.00.01.D1010">8692</definedName>
    <definedName name="SLD.000.C.0.05.0000.00.01.D1011">34264</definedName>
    <definedName name="SLD.000.C.0.05.0000.00.01.D1012">2164</definedName>
    <definedName name="SLD.000.C.0.05.0000.00.01.D1013">14838</definedName>
    <definedName name="SLD.000.C.0.05.0000.00.01.D1015">505997</definedName>
    <definedName name="SLD.000.C.0.05.0000.00.01.D1016">1111</definedName>
    <definedName name="SLD.000.C.0.05.0000.00.01.D1017">6505</definedName>
    <definedName name="SLD.000.C.0.05.0000.00.01.D1018">7528</definedName>
    <definedName name="SLD.000.C.0.05.0000.00.01.D1094">2028</definedName>
    <definedName name="SLD.000.C.0.05.0000.00.01.D1155">53</definedName>
    <definedName name="SLD.000.C.0.05.0000.00.01.DCRECEBER">2685</definedName>
    <definedName name="SLD.000.C.0.06.0000.00.01.11201010035">0</definedName>
    <definedName name="SLD.000.C.0.06.0000.00.01.11306010019">0</definedName>
    <definedName name="SLD.000.C.0.06.0000.00.01.11306010031">16</definedName>
    <definedName name="SLD.000.C.0.06.0000.00.01.11306010036">0</definedName>
    <definedName name="SLD.000.C.0.06.0000.00.01.117">1241</definedName>
    <definedName name="SLD.000.C.0.06.0000.00.01.121">1</definedName>
    <definedName name="SLD.000.C.0.06.0000.00.01.12301">696</definedName>
    <definedName name="SLD.000.C.0.06.0000.00.01.131">0</definedName>
    <definedName name="SLD.000.C.0.06.0000.00.01.211">85525</definedName>
    <definedName name="SLD.000.C.0.06.0000.00.01.212">35</definedName>
    <definedName name="SLD.000.C.0.06.0000.00.01.216">547</definedName>
    <definedName name="SLD.000.C.0.06.0000.00.01.217">23545</definedName>
    <definedName name="SLD.000.C.0.06.0000.00.01.21704010001">2</definedName>
    <definedName name="SLD.000.C.0.06.0000.00.01.219">1074</definedName>
    <definedName name="SLD.000.C.0.06.0000.00.01.221">280521</definedName>
    <definedName name="SLD.000.C.0.06.0000.00.01.222">21139</definedName>
    <definedName name="SLD.000.C.0.06.0000.00.01.241">137385</definedName>
    <definedName name="SLD.000.C.0.06.0000.00.01.244">3416</definedName>
    <definedName name="SLD.000.C.0.06.0000.00.01.311">146832</definedName>
    <definedName name="SLD.000.C.0.06.0000.00.01.312">4286</definedName>
    <definedName name="SLD.000.C.0.06.0000.00.01.32">-12733</definedName>
    <definedName name="SLD.000.C.0.06.0000.00.01.34">2062</definedName>
    <definedName name="SLD.000.C.0.06.0000.00.01.41">-81374</definedName>
    <definedName name="SLD.000.C.0.06.0000.00.01.42">-15127</definedName>
    <definedName name="SLD.000.C.0.06.0000.00.01.4410101">-23147</definedName>
    <definedName name="SLD.000.C.0.06.0000.00.01.4410102">-35398</definedName>
    <definedName name="SLD.000.C.0.06.0000.00.01.45">-40</definedName>
    <definedName name="SLD.000.C.0.06.0000.00.01.47101010001">3369</definedName>
    <definedName name="SLD.000.C.0.06.0000.00.01.47101010002">1275</definedName>
    <definedName name="SLD.000.C.0.06.0000.00.01.D1010">15222</definedName>
    <definedName name="SLD.000.C.0.06.0000.00.01.D1011">26430</definedName>
    <definedName name="SLD.000.C.0.06.0000.00.01.D1012">2184</definedName>
    <definedName name="SLD.000.C.0.06.0000.00.01.D1013">12610</definedName>
    <definedName name="SLD.000.C.0.06.0000.00.01.D1014">71</definedName>
    <definedName name="SLD.000.C.0.06.0000.00.01.D1015">510574</definedName>
    <definedName name="SLD.000.C.0.06.0000.00.01.D1016">561</definedName>
    <definedName name="SLD.000.C.0.06.0000.00.01.D1017">6692</definedName>
    <definedName name="SLD.000.C.0.06.0000.00.01.D1018">11786</definedName>
    <definedName name="SLD.000.C.0.06.0000.00.01.D1094">2221</definedName>
    <definedName name="SLD.000.C.0.06.0000.00.01.D1155">34</definedName>
    <definedName name="SLD.000.C.0.06.0000.00.01.DCRECEBER">2712</definedName>
    <definedName name="SLD.000.C.0.07.0000.00.00.311">154554758.300048</definedName>
    <definedName name="SLD.000.C.0.07.0000.00.00.312">4413838.41000366</definedName>
    <definedName name="SLD.000.C.0.07.0000.00.00.32">-11563047.550003</definedName>
    <definedName name="SLD.000.C.0.07.0000.00.00.34">3022147.54000092</definedName>
    <definedName name="SLD.000.C.0.07.0000.00.00.41">-89645674.040039</definedName>
    <definedName name="SLD.000.C.0.07.0000.00.00.42">-17457559.8999939</definedName>
    <definedName name="SLD.000.C.0.07.0000.00.00.44">-26895992.9599914</definedName>
    <definedName name="SLD.000.C.0.07.0000.00.00.45">-113299.85000002</definedName>
    <definedName name="SLD.000.C.0.07.0000.00.00.47101010001">-4095197.79000092</definedName>
    <definedName name="SLD.000.C.0.07.0000.00.00.47101010002">-1207791.98999977</definedName>
    <definedName name="SLD.000.C.0.07.0000.00.01.11201010035">0</definedName>
    <definedName name="SLD.000.C.0.07.0000.00.01.11306010019">0</definedName>
    <definedName name="SLD.000.C.0.07.0000.00.01.11306010031">12</definedName>
    <definedName name="SLD.000.C.0.07.0000.00.01.11306010036">0</definedName>
    <definedName name="SLD.000.C.0.07.0000.00.01.117">1087</definedName>
    <definedName name="SLD.000.C.0.07.0000.00.01.121">1</definedName>
    <definedName name="SLD.000.C.0.07.0000.00.01.12301">666</definedName>
    <definedName name="SLD.000.C.0.07.0000.00.01.131">0</definedName>
    <definedName name="SLD.000.C.0.07.0000.00.01.211">91549</definedName>
    <definedName name="SLD.000.C.0.07.0000.00.01.212">37</definedName>
    <definedName name="SLD.000.C.0.07.0000.00.01.216">548</definedName>
    <definedName name="SLD.000.C.0.07.0000.00.01.217">23062</definedName>
    <definedName name="SLD.000.C.0.07.0000.00.01.21704010001">0</definedName>
    <definedName name="SLD.000.C.0.07.0000.00.01.219">3346</definedName>
    <definedName name="SLD.000.C.0.07.0000.00.01.221">287690</definedName>
    <definedName name="SLD.000.C.0.07.0000.00.01.222">21139</definedName>
    <definedName name="SLD.000.C.0.07.0000.00.01.241">137385</definedName>
    <definedName name="SLD.000.C.0.07.0000.00.01.244">3416</definedName>
    <definedName name="SLD.000.C.0.07.0000.00.01.311">172282</definedName>
    <definedName name="SLD.000.C.0.07.0000.00.01.312">4712</definedName>
    <definedName name="SLD.000.C.0.07.0000.00.01.32">-14928</definedName>
    <definedName name="SLD.000.C.0.07.0000.00.01.34">2212</definedName>
    <definedName name="SLD.000.C.0.07.0000.00.01.41">-94807</definedName>
    <definedName name="SLD.000.C.0.07.0000.00.01.42">-19505</definedName>
    <definedName name="SLD.000.C.0.07.0000.00.01.4410101">-26998</definedName>
    <definedName name="SLD.000.C.0.07.0000.00.01.4410102">-47525</definedName>
    <definedName name="SLD.000.C.0.07.0000.00.01.45">-47</definedName>
    <definedName name="SLD.000.C.0.07.0000.00.01.47101010001">5852</definedName>
    <definedName name="SLD.000.C.0.07.0000.00.01.47101010002">2170</definedName>
    <definedName name="SLD.000.C.0.07.0000.00.01.D1010">12898</definedName>
    <definedName name="SLD.000.C.0.07.0000.00.01.D1011">30524</definedName>
    <definedName name="SLD.000.C.0.07.0000.00.01.D1012">2210</definedName>
    <definedName name="SLD.000.C.0.07.0000.00.01.D1013">15989</definedName>
    <definedName name="SLD.000.C.0.07.0000.00.01.D1014">51</definedName>
    <definedName name="SLD.000.C.0.07.0000.00.01.D1015">512573</definedName>
    <definedName name="SLD.000.C.0.07.0000.00.01.D1016">11</definedName>
    <definedName name="SLD.000.C.0.07.0000.00.01.D1017">7157</definedName>
    <definedName name="SLD.000.C.0.07.0000.00.01.D1018">5201</definedName>
    <definedName name="SLD.000.C.0.07.0000.00.01.D1094">2174</definedName>
    <definedName name="SLD.000.C.0.07.0000.00.01.D1155">30</definedName>
    <definedName name="SLD.000.C.0.07.0000.00.01.DCRECEBER">2822</definedName>
    <definedName name="SLD.000.C.0.07.2000.00.00.311">154554758.300048</definedName>
    <definedName name="SLD.000.C.0.07.2000.00.00.312">4413838.41000366</definedName>
    <definedName name="SLD.000.C.0.07.2000.00.00.32">-11563047.550003</definedName>
    <definedName name="SLD.000.C.0.07.2000.00.00.34">3022147.54000092</definedName>
    <definedName name="SLD.000.C.0.07.2000.00.00.41">-89645674.040039</definedName>
    <definedName name="SLD.000.C.0.07.2000.00.00.42">-17457559.8999939</definedName>
    <definedName name="SLD.000.C.0.07.2000.00.00.44">-26895992.9599914</definedName>
    <definedName name="SLD.000.C.0.07.2000.00.00.45">-113299.85000002</definedName>
    <definedName name="SLD.000.C.0.07.2000.00.00.47101010001">-4095197.79000092</definedName>
    <definedName name="SLD.000.C.0.07.2000.00.00.47101010002">-1207791.98999977</definedName>
    <definedName name="SLD.000.C.0.07.2000.00.01.311">154555</definedName>
    <definedName name="SLD.000.C.0.07.2000.00.01.312">4414</definedName>
    <definedName name="SLD.000.C.0.07.2000.00.01.32">-11563</definedName>
    <definedName name="SLD.000.C.0.07.2000.00.01.34">3022</definedName>
    <definedName name="SLD.000.C.0.07.2000.00.01.41">-89646</definedName>
    <definedName name="SLD.000.C.0.07.2000.00.01.42">-17458</definedName>
    <definedName name="SLD.000.C.0.07.2000.00.01.44">-26896</definedName>
    <definedName name="SLD.000.C.0.07.2000.00.01.45">-113</definedName>
    <definedName name="SLD.000.C.0.07.2000.00.01.47101010001">-4095</definedName>
    <definedName name="SLD.000.C.0.07.2000.00.01.47101010002">-1208</definedName>
    <definedName name="SLD.000.C.0.07.2001.00.01.11201010035">0</definedName>
    <definedName name="SLD.000.C.0.07.2001.00.01.11306010019">0</definedName>
    <definedName name="SLD.000.C.0.07.2001.00.01.11306010031">12</definedName>
    <definedName name="SLD.000.C.0.07.2001.00.01.11306010036">0</definedName>
    <definedName name="SLD.000.C.0.07.2001.00.01.121">1</definedName>
    <definedName name="SLD.000.C.0.07.2001.00.01.12301">666</definedName>
    <definedName name="SLD.000.C.0.07.2001.00.01.131">0</definedName>
    <definedName name="SLD.000.C.0.07.2001.00.01.211">91549</definedName>
    <definedName name="SLD.000.C.0.07.2001.00.01.212">37</definedName>
    <definedName name="SLD.000.C.0.07.2001.00.01.217">23062</definedName>
    <definedName name="SLD.000.C.0.07.2001.00.01.221">287690</definedName>
    <definedName name="SLD.000.C.0.07.2001.00.01.222">21139</definedName>
    <definedName name="SLD.000.C.0.07.2001.00.01.241">137385</definedName>
    <definedName name="SLD.000.C.0.07.2001.00.01.244">3416</definedName>
    <definedName name="SLD.000.C.0.07.2001.00.01.311">172282</definedName>
    <definedName name="SLD.000.C.0.07.2001.00.01.312">4712</definedName>
    <definedName name="SLD.000.C.0.07.2001.00.01.32">-14928</definedName>
    <definedName name="SLD.000.C.0.07.2001.00.01.34">2212</definedName>
    <definedName name="SLD.000.C.0.07.2001.00.01.41">-94807</definedName>
    <definedName name="SLD.000.C.0.07.2001.00.01.42">-19505</definedName>
    <definedName name="SLD.000.C.0.07.2001.00.01.4410101">-26998</definedName>
    <definedName name="SLD.000.C.0.07.2001.00.01.4410102">-47525</definedName>
    <definedName name="SLD.000.C.0.07.2001.00.01.45">-47</definedName>
    <definedName name="SLD.000.C.0.07.2001.00.01.47101010001">5852</definedName>
    <definedName name="SLD.000.C.0.07.2001.00.01.47101010002">2170</definedName>
    <definedName name="SLD.000.C.0.07.2001.00.01.D1013">15989</definedName>
    <definedName name="SLD.000.C.0.07.2001.00.01.D1015">512573</definedName>
    <definedName name="SLD.000.C.0.07.2001.00.01.D1016">11</definedName>
    <definedName name="SLD.000.C.0.07.2001.00.01.D1017">7157</definedName>
    <definedName name="SLD.000.C.0.07.2001.00.01.D1018">5201</definedName>
    <definedName name="SLD.000.C.0.07.2001.00.01.D1094">2174</definedName>
    <definedName name="SLD.000.C.0.07.2001.00.01.D1155">30</definedName>
    <definedName name="SLD.000.C.0.08.0000.00.00.11201010035">200</definedName>
    <definedName name="SLD.000.C.0.08.0000.00.00.11306010019">90.63</definedName>
    <definedName name="SLD.000.C.0.08.0000.00.00.11306010031">13002</definedName>
    <definedName name="SLD.000.C.0.08.0000.00.00.21704010001">16653.00999999</definedName>
    <definedName name="SLD.000.C.0.08.0000.00.01.117">1014</definedName>
    <definedName name="SLD.000.C.0.08.0000.00.01.121">30082</definedName>
    <definedName name="SLD.000.C.0.08.0000.00.01.12301">997</definedName>
    <definedName name="SLD.000.C.0.08.0000.00.01.211">73607</definedName>
    <definedName name="SLD.000.C.0.08.0000.00.01.212">220</definedName>
    <definedName name="SLD.000.C.0.08.0000.00.01.216">555</definedName>
    <definedName name="SLD.000.C.0.08.0000.00.01.217">22702</definedName>
    <definedName name="SLD.000.C.0.08.0000.00.01.219">3514</definedName>
    <definedName name="SLD.000.C.0.08.0000.00.01.221">307226</definedName>
    <definedName name="SLD.000.C.0.08.0000.00.01.222">12514</definedName>
    <definedName name="SLD.000.C.0.08.0000.00.01.241">129974</definedName>
    <definedName name="SLD.000.C.0.08.0000.00.01.244">2180</definedName>
    <definedName name="SLD.000.C.0.08.0000.00.01.D1010">21116</definedName>
    <definedName name="SLD.000.C.0.08.0000.00.01.D1011">25629</definedName>
    <definedName name="SLD.000.C.0.08.0000.00.01.D1012">2240</definedName>
    <definedName name="SLD.000.C.0.08.0000.00.01.D1013">8253</definedName>
    <definedName name="SLD.000.C.0.08.0000.00.01.D1014">99</definedName>
    <definedName name="SLD.000.C.0.08.0000.00.01.D1015">487300</definedName>
    <definedName name="SLD.000.C.0.08.0000.00.01.D1016">6062</definedName>
    <definedName name="SLD.000.C.0.08.0000.00.01.D1017">5130</definedName>
    <definedName name="SLD.000.C.0.08.0000.00.01.D1018">29703</definedName>
    <definedName name="SLD.000.C.0.08.0000.00.01.DCRECEBER">2722</definedName>
    <definedName name="SLD.000.C.0.08.2000.00.01.311">179586</definedName>
    <definedName name="SLD.000.C.0.08.2000.00.01.312">4954</definedName>
    <definedName name="SLD.000.C.0.08.2000.00.01.32">-13428</definedName>
    <definedName name="SLD.000.C.0.08.2000.00.01.34">4527</definedName>
    <definedName name="SLD.000.C.0.08.2000.00.01.41">-102632</definedName>
    <definedName name="SLD.000.C.0.08.2000.00.01.42">-18791</definedName>
    <definedName name="SLD.000.C.0.08.2000.00.01.44">-36837</definedName>
    <definedName name="SLD.000.C.0.08.2000.00.01.45">-114</definedName>
    <definedName name="SLD.000.C.0.08.2000.00.01.47101010001">-4419</definedName>
    <definedName name="SLD.000.C.0.08.2000.00.01.47101010002">-1257</definedName>
    <definedName name="SLD.000.C.0.08.2001.00.00.11306010034">679.5</definedName>
    <definedName name="SLD.000.C.0.08.2001.00.01.11201010035">0</definedName>
    <definedName name="SLD.000.C.0.08.2001.00.01.11306010019">1</definedName>
    <definedName name="SLD.000.C.0.08.2001.00.01.11306010031">0</definedName>
    <definedName name="SLD.000.C.0.08.2001.00.01.11306010034">1</definedName>
    <definedName name="SLD.000.C.0.08.2001.00.01.11306010036">43</definedName>
    <definedName name="SLD.000.C.0.08.2001.00.01.117">1014</definedName>
    <definedName name="SLD.000.C.0.08.2001.00.01.121">1</definedName>
    <definedName name="SLD.000.C.0.08.2001.00.01.12301">636</definedName>
    <definedName name="SLD.000.C.0.08.2001.00.01.131">0</definedName>
    <definedName name="SLD.000.C.0.08.2001.00.01.211">97618</definedName>
    <definedName name="SLD.000.C.0.08.2001.00.01.212">39</definedName>
    <definedName name="SLD.000.C.0.08.2001.00.01.217">21351</definedName>
    <definedName name="SLD.000.C.0.08.2001.00.01.221">294414</definedName>
    <definedName name="SLD.000.C.0.08.2001.00.01.222">21139</definedName>
    <definedName name="SLD.000.C.0.08.2001.00.01.241">137385</definedName>
    <definedName name="SLD.000.C.0.08.2001.00.01.244">3416</definedName>
    <definedName name="SLD.000.C.0.08.2001.00.01.311">199290</definedName>
    <definedName name="SLD.000.C.0.08.2001.00.01.312">5200</definedName>
    <definedName name="SLD.000.C.0.08.2001.00.01.32">-17264</definedName>
    <definedName name="SLD.000.C.0.08.2001.00.01.34">2360</definedName>
    <definedName name="SLD.000.C.0.08.2001.00.01.41">-109219</definedName>
    <definedName name="SLD.000.C.0.08.2001.00.01.42">-22060</definedName>
    <definedName name="SLD.000.C.0.08.2001.00.01.4410101">-31079</definedName>
    <definedName name="SLD.000.C.0.08.2001.00.01.4410102">-59077</definedName>
    <definedName name="SLD.000.C.0.08.2001.00.01.45">-45</definedName>
    <definedName name="SLD.000.C.0.08.2001.00.01.47101010001">7590</definedName>
    <definedName name="SLD.000.C.0.08.2001.00.01.47101010002">2796</definedName>
    <definedName name="SLD.000.C.0.08.2001.00.01.D1010">21116</definedName>
    <definedName name="SLD.000.C.0.08.2001.00.01.D1011">25629</definedName>
    <definedName name="SLD.000.C.0.08.2001.00.01.D1012">2240</definedName>
    <definedName name="SLD.000.C.0.08.2001.00.01.D1013">18353</definedName>
    <definedName name="SLD.000.C.0.08.2001.00.01.D1015">513622</definedName>
    <definedName name="SLD.000.C.0.08.2001.00.01.D1016">-1</definedName>
    <definedName name="SLD.000.C.0.08.2001.00.01.D1017">7552</definedName>
    <definedName name="SLD.000.C.0.08.2001.00.01.D1018">275</definedName>
    <definedName name="SLD.000.C.0.08.2001.00.01.D1094">2297</definedName>
    <definedName name="SLD.000.C.0.08.2001.00.01.D1155">154</definedName>
    <definedName name="SLD.000.C.0.08.2001.00.01.DCRECEBER">2722</definedName>
    <definedName name="SLD.000.C.0.09.0000.00.00.11201010035">200</definedName>
    <definedName name="SLD.000.C.0.09.0000.00.00.11306010019">321.67</definedName>
    <definedName name="SLD.000.C.0.09.0000.00.00.11306010031">13000</definedName>
    <definedName name="SLD.000.C.0.09.0000.00.00.21704010001">25308.86000001</definedName>
    <definedName name="SLD.000.C.0.09.0000.00.01.117">851</definedName>
    <definedName name="SLD.000.C.0.09.0000.00.01.121">29836</definedName>
    <definedName name="SLD.000.C.0.09.0000.00.01.12301">967</definedName>
    <definedName name="SLD.000.C.0.09.0000.00.01.211">64411</definedName>
    <definedName name="SLD.000.C.0.09.0000.00.01.212">221</definedName>
    <definedName name="SLD.000.C.0.09.0000.00.01.216">587</definedName>
    <definedName name="SLD.000.C.0.09.0000.00.01.217">25855</definedName>
    <definedName name="SLD.000.C.0.09.0000.00.01.219">3756</definedName>
    <definedName name="SLD.000.C.0.09.0000.00.01.221">289288</definedName>
    <definedName name="SLD.000.C.0.09.0000.00.01.222">12514</definedName>
    <definedName name="SLD.000.C.0.09.0000.00.01.241">129974</definedName>
    <definedName name="SLD.000.C.0.09.0000.00.01.244">2180</definedName>
    <definedName name="SLD.000.C.0.09.0000.00.01.D1010">11912</definedName>
    <definedName name="SLD.000.C.0.09.0000.00.01.D1011">15980</definedName>
    <definedName name="SLD.000.C.0.09.0000.00.01.D1012">283</definedName>
    <definedName name="SLD.000.C.0.09.0000.00.01.D1013">7967</definedName>
    <definedName name="SLD.000.C.0.09.0000.00.01.D1014">161</definedName>
    <definedName name="SLD.000.C.0.09.0000.00.01.D1015">490510</definedName>
    <definedName name="SLD.000.C.0.09.0000.00.01.D1016">5512</definedName>
    <definedName name="SLD.000.C.0.09.0000.00.01.D1017">3942</definedName>
    <definedName name="SLD.000.C.0.09.0000.00.01.D1018">32145</definedName>
    <definedName name="SLD.000.C.0.09.0000.00.01.DCRECEBER">895</definedName>
    <definedName name="SLD.000.C.0.09.2000.00.01.311">204201</definedName>
    <definedName name="SLD.000.C.0.09.2000.00.01.312">6945</definedName>
    <definedName name="SLD.000.C.0.09.2000.00.01.32">-15314</definedName>
    <definedName name="SLD.000.C.0.09.2000.00.01.34">5297</definedName>
    <definedName name="SLD.000.C.0.09.2000.00.01.41">-115820</definedName>
    <definedName name="SLD.000.C.0.09.2000.00.01.42">-21060</definedName>
    <definedName name="SLD.000.C.0.09.2000.00.01.44">-43166</definedName>
    <definedName name="SLD.000.C.0.09.2000.00.01.45">-124</definedName>
    <definedName name="SLD.000.C.0.09.2000.00.01.47101010001">-5349</definedName>
    <definedName name="SLD.000.C.0.09.2000.00.01.47101010002">-1581</definedName>
    <definedName name="SLD.000.C.0.09.2001.00.01.11201010035">0</definedName>
    <definedName name="SLD.000.C.0.09.2001.00.01.11306010019">1</definedName>
    <definedName name="SLD.000.C.0.09.2001.00.01.11306010031">0</definedName>
    <definedName name="SLD.000.C.0.09.2001.00.01.11306010034">0</definedName>
    <definedName name="SLD.000.C.0.09.2001.00.01.11306010036">43</definedName>
    <definedName name="SLD.000.C.0.09.2001.00.01.117">912</definedName>
    <definedName name="SLD.000.C.0.09.2001.00.01.121">1</definedName>
    <definedName name="SLD.000.C.0.09.2001.00.01.12301">606</definedName>
    <definedName name="SLD.000.C.0.09.2001.00.01.131">0</definedName>
    <definedName name="SLD.000.C.0.09.2001.00.01.211">92146</definedName>
    <definedName name="SLD.000.C.0.09.2001.00.01.212">41</definedName>
    <definedName name="SLD.000.C.0.09.2001.00.01.217">22556</definedName>
    <definedName name="SLD.000.C.0.09.2001.00.01.221">273889</definedName>
    <definedName name="SLD.000.C.0.09.2001.00.01.222">21139</definedName>
    <definedName name="SLD.000.C.0.09.2001.00.01.241">137385</definedName>
    <definedName name="SLD.000.C.0.09.2001.00.01.244">3416</definedName>
    <definedName name="SLD.000.C.0.09.2001.00.01.311">226450</definedName>
    <definedName name="SLD.000.C.0.09.2001.00.01.312">7103</definedName>
    <definedName name="SLD.000.C.0.09.2001.00.01.32">-19667</definedName>
    <definedName name="SLD.000.C.0.09.2001.00.01.34">2426</definedName>
    <definedName name="SLD.000.C.0.09.2001.00.01.41">-120059</definedName>
    <definedName name="SLD.000.C.0.09.2001.00.01.42">-24899</definedName>
    <definedName name="SLD.000.C.0.09.2001.00.01.4410101">-35193</definedName>
    <definedName name="SLD.000.C.0.09.2001.00.01.4410102">-70926</definedName>
    <definedName name="SLD.000.C.0.09.2001.00.01.45">-46</definedName>
    <definedName name="SLD.000.C.0.09.2001.00.01.47101010001">8304</definedName>
    <definedName name="SLD.000.C.0.09.2001.00.01.47101010002">3054</definedName>
    <definedName name="SLD.000.C.0.09.2001.00.01.D1010">12920</definedName>
    <definedName name="SLD.000.C.0.09.2001.00.01.D1011">7375</definedName>
    <definedName name="SLD.000.C.0.09.2001.00.01.D1012">2248</definedName>
    <definedName name="SLD.000.C.0.09.2001.00.01.D1013">19324</definedName>
    <definedName name="SLD.000.C.0.09.2001.00.01.D1015">513718</definedName>
    <definedName name="SLD.000.C.0.09.2001.00.01.D1016">0</definedName>
    <definedName name="SLD.000.C.0.09.2001.00.01.D1017">7923</definedName>
    <definedName name="SLD.000.C.0.09.2001.00.01.D1018">-1670</definedName>
    <definedName name="SLD.000.C.0.09.2001.00.01.D1094">2893</definedName>
    <definedName name="SLD.000.C.0.09.2001.00.01.D1155">158</definedName>
    <definedName name="SLD.000.C.0.09.2001.00.01.DCRECEBER">2456</definedName>
    <definedName name="SLD.000.C.0.10.0000.00.00.11201010035">0</definedName>
    <definedName name="SLD.000.C.0.10.0000.00.00.11306010019">202.83</definedName>
    <definedName name="SLD.000.C.0.10.0000.00.00.11306010031">15275.16</definedName>
    <definedName name="SLD.000.C.0.10.0000.00.00.21704010001">23924.80000001</definedName>
    <definedName name="SLD.000.C.0.10.0000.00.01.11201010035">0</definedName>
    <definedName name="SLD.000.C.0.10.0000.00.01.11306010019">0</definedName>
    <definedName name="SLD.000.C.0.10.0000.00.01.11306010031">15</definedName>
    <definedName name="SLD.000.C.0.10.0000.00.01.117">695</definedName>
    <definedName name="SLD.000.C.0.10.0000.00.01.121">30859</definedName>
    <definedName name="SLD.000.C.0.10.0000.00.01.12301">937</definedName>
    <definedName name="SLD.000.C.0.10.0000.00.01.211">68903</definedName>
    <definedName name="SLD.000.C.0.10.0000.00.01.212">210</definedName>
    <definedName name="SLD.000.C.0.10.0000.00.01.216">545</definedName>
    <definedName name="SLD.000.C.0.10.0000.00.01.217">27330</definedName>
    <definedName name="SLD.000.C.0.10.0000.00.01.21704010001">24</definedName>
    <definedName name="SLD.000.C.0.10.0000.00.01.219">2428</definedName>
    <definedName name="SLD.000.C.0.10.0000.00.01.221">293045</definedName>
    <definedName name="SLD.000.C.0.10.0000.00.01.222">12514</definedName>
    <definedName name="SLD.000.C.0.10.0000.00.01.241">129974</definedName>
    <definedName name="SLD.000.C.0.10.0000.00.01.244">2180</definedName>
    <definedName name="SLD.000.C.0.10.0000.00.01.D1010">17271</definedName>
    <definedName name="SLD.000.C.0.10.0000.00.01.D1011">15613</definedName>
    <definedName name="SLD.000.C.0.10.0000.00.01.D1012">944</definedName>
    <definedName name="SLD.000.C.0.10.0000.00.01.D1013">7459</definedName>
    <definedName name="SLD.000.C.0.10.0000.00.01.D1014">323</definedName>
    <definedName name="SLD.000.C.0.10.0000.00.01.D1015">494149</definedName>
    <definedName name="SLD.000.C.0.10.0000.00.01.D1016">4962</definedName>
    <definedName name="SLD.000.C.0.10.0000.00.01.D1017">4190</definedName>
    <definedName name="SLD.000.C.0.10.0000.00.01.D1018">32726</definedName>
    <definedName name="SLD.000.C.0.10.0000.00.01.DCRECEBER">835</definedName>
    <definedName name="SLD.000.C.0.10.2000.00.01.311">229304</definedName>
    <definedName name="SLD.000.C.0.10.2000.00.01.312">7482</definedName>
    <definedName name="SLD.000.C.0.10.2000.00.01.32">-17176</definedName>
    <definedName name="SLD.000.C.0.10.2000.00.01.34">6787</definedName>
    <definedName name="SLD.000.C.0.10.2000.00.01.41">-129050</definedName>
    <definedName name="SLD.000.C.0.10.2000.00.01.42">-21320</definedName>
    <definedName name="SLD.000.C.0.10.2000.00.01.44">-54208</definedName>
    <definedName name="SLD.000.C.0.10.2000.00.01.45">-94</definedName>
    <definedName name="SLD.000.C.0.10.2000.00.01.47101010001">-5574</definedName>
    <definedName name="SLD.000.C.0.10.2000.00.01.47101010002">-1539</definedName>
    <definedName name="SLD.000.C.0.10.2001.00.00.2110202">10881502.85</definedName>
    <definedName name="SLD.000.C.0.10.2001.00.00.2110203">55226637.2899999</definedName>
    <definedName name="SLD.000.C.0.10.2001.00.00.2110302">28386509.52</definedName>
    <definedName name="SLD.000.C.0.10.2001.00.00.2210202">19016801.05</definedName>
    <definedName name="SLD.000.C.0.10.2001.00.00.2210203">149251446.629999</definedName>
    <definedName name="SLD.000.C.0.10.2001.00.00.2210302">105877571.47</definedName>
    <definedName name="SLD.000.C.0.10.2001.00.00.22201010001">5556543.48</definedName>
    <definedName name="SLD.000.C.0.10.2001.00.01.11201010035">0</definedName>
    <definedName name="SLD.000.C.0.10.2001.00.01.11306010019">0</definedName>
    <definedName name="SLD.000.C.0.10.2001.00.01.11306010031">0</definedName>
    <definedName name="SLD.000.C.0.10.2001.00.01.11306010034">0</definedName>
    <definedName name="SLD.000.C.0.10.2001.00.01.11306010036">73</definedName>
    <definedName name="SLD.000.C.0.10.2001.00.01.117">769</definedName>
    <definedName name="SLD.000.C.0.10.2001.00.01.121">0</definedName>
    <definedName name="SLD.000.C.0.10.2001.00.01.12301">576</definedName>
    <definedName name="SLD.000.C.0.10.2001.00.01.131">0</definedName>
    <definedName name="SLD.000.C.0.10.2001.00.01.211">94495</definedName>
    <definedName name="SLD.000.C.0.10.2001.00.01.2110202">10882</definedName>
    <definedName name="SLD.000.C.0.10.2001.00.01.2110203">55227</definedName>
    <definedName name="SLD.000.C.0.10.2001.00.01.2110302">28387</definedName>
    <definedName name="SLD.000.C.0.10.2001.00.01.212">130</definedName>
    <definedName name="SLD.000.C.0.10.2001.00.01.217">23634</definedName>
    <definedName name="SLD.000.C.0.10.2001.00.01.221">274146</definedName>
    <definedName name="SLD.000.C.0.10.2001.00.01.2210202">19017</definedName>
    <definedName name="SLD.000.C.0.10.2001.00.01.2210203">149251</definedName>
    <definedName name="SLD.000.C.0.10.2001.00.01.2210302">105878</definedName>
    <definedName name="SLD.000.C.0.10.2001.00.01.222">26696</definedName>
    <definedName name="SLD.000.C.0.10.2001.00.01.22201010001">5557</definedName>
    <definedName name="SLD.000.C.0.10.2001.00.01.241">137385</definedName>
    <definedName name="SLD.000.C.0.10.2001.00.01.244">3416</definedName>
    <definedName name="SLD.000.C.0.10.2001.00.01.311">255345</definedName>
    <definedName name="SLD.000.C.0.10.2001.00.01.312">10093</definedName>
    <definedName name="SLD.000.C.0.10.2001.00.01.32">-22260</definedName>
    <definedName name="SLD.000.C.0.10.2001.00.01.34">3447</definedName>
    <definedName name="SLD.000.C.0.10.2001.00.01.41">-134494</definedName>
    <definedName name="SLD.000.C.0.10.2001.00.01.42">-27702</definedName>
    <definedName name="SLD.000.C.0.10.2001.00.01.4410101">-38411</definedName>
    <definedName name="SLD.000.C.0.10.2001.00.01.4410102">-73993</definedName>
    <definedName name="SLD.000.C.0.10.2001.00.01.45">-43</definedName>
    <definedName name="SLD.000.C.0.10.2001.00.01.47101010001">6600</definedName>
    <definedName name="SLD.000.C.0.10.2001.00.01.47101010002">2441</definedName>
    <definedName name="SLD.000.C.0.10.2001.00.01.D1010">16116</definedName>
    <definedName name="SLD.000.C.0.10.2001.00.01.D1011">11907</definedName>
    <definedName name="SLD.000.C.0.10.2001.00.01.D1012">2246</definedName>
    <definedName name="SLD.000.C.0.10.2001.00.01.D1013">17007</definedName>
    <definedName name="SLD.000.C.0.10.2001.00.01.D1015">514760</definedName>
    <definedName name="SLD.000.C.0.10.2001.00.01.D1016">0</definedName>
    <definedName name="SLD.000.C.0.10.2001.00.01.D1017">2896</definedName>
    <definedName name="SLD.000.C.0.10.2001.00.01.D1018">2805</definedName>
    <definedName name="SLD.000.C.0.10.2001.00.01.D1094">3050</definedName>
    <definedName name="SLD.000.C.0.10.2001.00.01.D1155">3862</definedName>
    <definedName name="SLD.000.C.0.10.2001.00.01.DCRECEBER">1408</definedName>
    <definedName name="SLD.000.C.0.11.0000.00.01.11201010035">0</definedName>
    <definedName name="SLD.000.C.0.11.0000.00.01.11306010019">0</definedName>
    <definedName name="SLD.000.C.0.11.0000.00.01.11306010031">29</definedName>
    <definedName name="SLD.000.C.0.11.0000.00.01.117">593</definedName>
    <definedName name="SLD.000.C.0.11.0000.00.01.121">31536</definedName>
    <definedName name="SLD.000.C.0.11.0000.00.01.12301">907</definedName>
    <definedName name="SLD.000.C.0.11.0000.00.01.211">72049</definedName>
    <definedName name="SLD.000.C.0.11.0000.00.01.212">95</definedName>
    <definedName name="SLD.000.C.0.11.0000.00.01.216">559</definedName>
    <definedName name="SLD.000.C.0.11.0000.00.01.217">27062</definedName>
    <definedName name="SLD.000.C.0.11.0000.00.01.21704010001">19</definedName>
    <definedName name="SLD.000.C.0.11.0000.00.01.219">2531</definedName>
    <definedName name="SLD.000.C.0.11.0000.00.01.221">292325</definedName>
    <definedName name="SLD.000.C.0.11.0000.00.01.222">12514</definedName>
    <definedName name="SLD.000.C.0.11.0000.00.01.241">129974</definedName>
    <definedName name="SLD.000.C.0.11.0000.00.01.244">2180</definedName>
    <definedName name="SLD.000.C.0.11.0000.00.01.D1010">14444</definedName>
    <definedName name="SLD.000.C.0.11.0000.00.01.D1011">16290</definedName>
    <definedName name="SLD.000.C.0.11.0000.00.01.D1012">1130</definedName>
    <definedName name="SLD.000.C.0.11.0000.00.01.D1013">7601</definedName>
    <definedName name="SLD.000.C.0.11.0000.00.01.D1014">382</definedName>
    <definedName name="SLD.000.C.0.11.0000.00.01.D1015">497806</definedName>
    <definedName name="SLD.000.C.0.11.0000.00.01.D1016">4412</definedName>
    <definedName name="SLD.000.C.0.11.0000.00.01.D1017">4464</definedName>
    <definedName name="SLD.000.C.0.11.0000.00.01.D1018">32313</definedName>
    <definedName name="SLD.000.C.0.11.0000.00.01.DCRECEBER">964</definedName>
    <definedName name="SLD.000.C.0.11.2000.00.01.311">254101</definedName>
    <definedName name="SLD.000.C.0.11.2000.00.01.312">7993</definedName>
    <definedName name="SLD.000.C.0.11.2000.00.01.32">-19017</definedName>
    <definedName name="SLD.000.C.0.11.2000.00.01.34">7665</definedName>
    <definedName name="SLD.000.C.0.11.2000.00.01.41">-142242</definedName>
    <definedName name="SLD.000.C.0.11.2000.00.01.42">-23374</definedName>
    <definedName name="SLD.000.C.0.11.2000.00.01.44">-63917</definedName>
    <definedName name="SLD.000.C.0.11.2000.00.01.45">-133</definedName>
    <definedName name="SLD.000.C.0.11.2000.00.01.47101010001">-5412</definedName>
    <definedName name="SLD.000.C.0.11.2000.00.01.47101010002">-1465</definedName>
    <definedName name="SLD.000.C.0.11.2001.00.01.11201010035">0</definedName>
    <definedName name="SLD.000.C.0.11.2001.00.01.11306010019">0</definedName>
    <definedName name="SLD.000.C.0.11.2001.00.01.11306010031">0</definedName>
    <definedName name="SLD.000.C.0.11.2001.00.01.11306010034">5</definedName>
    <definedName name="SLD.000.C.0.11.2001.00.01.11306010036">73</definedName>
    <definedName name="SLD.000.C.0.11.2001.00.01.117">646</definedName>
    <definedName name="SLD.000.C.0.11.2001.00.01.121">0</definedName>
    <definedName name="SLD.000.C.0.11.2001.00.01.12301">546</definedName>
    <definedName name="SLD.000.C.0.11.2001.00.01.131">0</definedName>
    <definedName name="SLD.000.C.0.11.2001.00.01.211">90706</definedName>
    <definedName name="SLD.000.C.0.11.2001.00.01.2110202">9681</definedName>
    <definedName name="SLD.000.C.0.11.2001.00.01.2110203">52642</definedName>
    <definedName name="SLD.000.C.0.11.2001.00.01.2110302">28383</definedName>
    <definedName name="SLD.000.C.0.11.2001.00.01.212">39</definedName>
    <definedName name="SLD.000.C.0.11.2001.00.01.217">23618</definedName>
    <definedName name="SLD.000.C.0.11.2001.00.01.221">256947</definedName>
    <definedName name="SLD.000.C.0.11.2001.00.01.2210202">13645</definedName>
    <definedName name="SLD.000.C.0.11.2001.00.01.2210203">139416</definedName>
    <definedName name="SLD.000.C.0.11.2001.00.01.2210302">103886</definedName>
    <definedName name="SLD.000.C.0.11.2001.00.01.222">26992</definedName>
    <definedName name="SLD.000.C.0.11.2001.00.01.22201010001">5853</definedName>
    <definedName name="SLD.000.C.0.11.2001.00.01.241">137385</definedName>
    <definedName name="SLD.000.C.0.11.2001.00.01.244">3416</definedName>
    <definedName name="SLD.000.C.0.11.2001.00.01.311">284127</definedName>
    <definedName name="SLD.000.C.0.11.2001.00.01.312">10976</definedName>
    <definedName name="SLD.000.C.0.11.2001.00.01.32">-24765</definedName>
    <definedName name="SLD.000.C.0.11.2001.00.01.34">3546</definedName>
    <definedName name="SLD.000.C.0.11.2001.00.01.41">-148549</definedName>
    <definedName name="SLD.000.C.0.11.2001.00.01.42">-30247</definedName>
    <definedName name="SLD.000.C.0.11.2001.00.01.4410101">-41836</definedName>
    <definedName name="SLD.000.C.0.11.2001.00.01.4410102">-58702</definedName>
    <definedName name="SLD.000.C.0.11.2001.00.01.45">-43</definedName>
    <definedName name="SLD.000.C.0.11.2001.00.01.47101010001">886</definedName>
    <definedName name="SLD.000.C.0.11.2001.00.01.47101010002">411</definedName>
    <definedName name="SLD.000.C.0.11.2001.00.01.D1010">15204</definedName>
    <definedName name="SLD.000.C.0.11.2001.00.01.D1011">11953</definedName>
    <definedName name="SLD.000.C.0.11.2001.00.01.D1012">2247</definedName>
    <definedName name="SLD.000.C.0.11.2001.00.01.D1013">9263</definedName>
    <definedName name="SLD.000.C.0.11.2001.00.01.D1015">517243</definedName>
    <definedName name="SLD.000.C.0.11.2001.00.01.D1016">0</definedName>
    <definedName name="SLD.000.C.0.11.2001.00.01.D1017">2872</definedName>
    <definedName name="SLD.000.C.0.11.2001.00.01.D1018">17587</definedName>
    <definedName name="SLD.000.C.0.11.2001.00.01.D1094">3197</definedName>
    <definedName name="SLD.000.C.0.11.2001.00.01.D1155">3819</definedName>
    <definedName name="SLD.000.C.0.11.2001.00.01.DCRECEBER">1838</definedName>
    <definedName name="SLD.000.C.0.12.0000.00.01.11201010035">0</definedName>
    <definedName name="SLD.000.C.0.12.0000.00.01.11306010019">0</definedName>
    <definedName name="SLD.000.C.0.12.0000.00.01.11306010031">0</definedName>
    <definedName name="SLD.000.C.0.12.0000.00.01.117">0</definedName>
    <definedName name="SLD.000.C.0.12.0000.00.01.121">0</definedName>
    <definedName name="SLD.000.C.0.12.0000.00.01.131">0</definedName>
    <definedName name="SLD.000.C.0.12.0000.00.01.211">0</definedName>
    <definedName name="SLD.000.C.0.12.0000.00.01.212">0</definedName>
    <definedName name="SLD.000.C.0.12.0000.00.01.217">0</definedName>
    <definedName name="SLD.000.C.0.12.0000.00.01.21704010001">0</definedName>
    <definedName name="SLD.000.C.0.12.0000.00.01.221">0</definedName>
    <definedName name="SLD.000.C.0.12.0000.00.01.222">0</definedName>
    <definedName name="SLD.000.C.0.12.0000.00.01.241">0</definedName>
    <definedName name="SLD.000.C.0.12.0000.00.01.244">0</definedName>
    <definedName name="SLD.000.C.0.12.0000.00.01.31">0</definedName>
    <definedName name="SLD.000.C.0.12.0000.00.01.32">0</definedName>
    <definedName name="SLD.000.C.0.12.0000.00.01.34">0</definedName>
    <definedName name="SLD.000.C.0.12.0000.00.01.41">0</definedName>
    <definedName name="SLD.000.C.0.12.0000.00.01.42">0</definedName>
    <definedName name="SLD.000.C.0.12.0000.00.01.45">0</definedName>
    <definedName name="SLD.000.C.0.12.0000.00.01.47101010001">0</definedName>
    <definedName name="SLD.000.C.0.12.0000.00.01.47101010002">0</definedName>
    <definedName name="SLD.000.C.0.12.0000.00.01.D1010">0</definedName>
    <definedName name="SLD.000.C.0.12.0000.00.01.D1011">0</definedName>
    <definedName name="SLD.000.C.0.12.0000.00.01.D1012">0</definedName>
    <definedName name="SLD.000.C.0.12.0000.00.01.D1013">0</definedName>
    <definedName name="SLD.000.C.0.12.0000.00.01.D1015">0</definedName>
    <definedName name="SLD.000.C.0.12.0000.00.01.D1016">0</definedName>
    <definedName name="SLD.000.C.0.12.0000.00.01.D1017">0</definedName>
    <definedName name="SLD.000.C.0.12.0000.00.01.D1018">0</definedName>
    <definedName name="SLD.000.C.0.12.0000.00.01.D1025">0</definedName>
    <definedName name="SLD.000.C.0.12.0000.00.01.D1026">0</definedName>
    <definedName name="SLD.000.C.0.12.0000.00.01.D1030">0</definedName>
    <definedName name="SLD.000.C.0.12.0000.00.01.D1093">0</definedName>
    <definedName name="SLD.000.C.0.12.0000.00.01.D1094">0</definedName>
    <definedName name="SLD.000.C.0.12.0000.00.01.DCRECEBER">0</definedName>
    <definedName name="SLD.000.C.0.12.1999.00.00.117">386309.42000008</definedName>
    <definedName name="SLD.000.C.0.12.1999.00.00.121">32120074.2799987</definedName>
    <definedName name="SLD.000.C.0.12.1999.00.00.131">90000</definedName>
    <definedName name="SLD.000.C.0.12.1999.00.00.211">71813107.4799804</definedName>
    <definedName name="SLD.000.C.0.12.1999.00.00.212">988466.92000008</definedName>
    <definedName name="SLD.000.C.0.12.1999.00.00.217">30737899.1099853</definedName>
    <definedName name="SLD.000.C.0.12.1999.00.00.221">321088959</definedName>
    <definedName name="SLD.000.C.0.12.1999.00.00.222">12513945.7100067</definedName>
    <definedName name="SLD.000.C.0.12.1999.00.00.241">129974445.70996</definedName>
    <definedName name="SLD.000.C.0.12.1999.00.00.244">2180449.56999969</definedName>
    <definedName name="SLD.000.C.0.12.1999.00.00.31">244637695.850097</definedName>
    <definedName name="SLD.000.C.0.12.1999.00.00.32">-7509368.30000305</definedName>
    <definedName name="SLD.000.C.0.12.1999.00.00.34">14624027.0099945</definedName>
    <definedName name="SLD.000.C.0.12.1999.00.00.41">-137984469.360107</definedName>
    <definedName name="SLD.000.C.0.12.1999.00.00.42">-18822323.7999877</definedName>
    <definedName name="SLD.000.C.0.12.1999.00.00.45">1209821.75</definedName>
    <definedName name="SLD.000.C.0.12.1999.00.00.47101010001">6781028.15000153</definedName>
    <definedName name="SLD.000.C.0.12.1999.00.00.47101010002">1847856.37999916</definedName>
    <definedName name="SLD.000.C.0.12.1999.00.00.D1010">16016305.1600036</definedName>
    <definedName name="SLD.000.C.0.12.1999.00.00.D1011">25362635.7800293</definedName>
    <definedName name="SLD.000.C.0.12.1999.00.00.D1012">4699155.20999908</definedName>
    <definedName name="SLD.000.C.0.12.1999.00.00.D1013">8628884.52999878</definedName>
    <definedName name="SLD.000.C.0.12.1999.00.00.D1015">491398211.890625</definedName>
    <definedName name="SLD.000.C.0.12.1999.00.00.D1016">10463049.2499847</definedName>
    <definedName name="SLD.000.C.0.12.1999.00.00.D1017">2173749.31999969</definedName>
    <definedName name="SLD.000.C.0.12.1999.00.00.D1018">18114451.8701171</definedName>
    <definedName name="SLD.000.C.0.12.1999.00.00.D1025">-49193159.4400024</definedName>
    <definedName name="SLD.000.C.0.12.1999.00.00.D1026">-3587777.86999512</definedName>
    <definedName name="SLD.000.C.0.12.1999.00.00.D1030">-71352966.6400146</definedName>
    <definedName name="SLD.000.C.0.12.1999.00.00.D1074">-19349636.2700195</definedName>
    <definedName name="SLD.000.C.0.12.1999.00.00.D1075">-8628884.52999878</definedName>
    <definedName name="SLD.000.C.0.12.1999.00.00.D1076">77181160.7299804</definedName>
    <definedName name="SLD.000.C.0.12.1999.00.00.D1093">1255347.8599987</definedName>
    <definedName name="SLD.000.C.0.12.1999.00.00.D1094">1125951.77000046</definedName>
    <definedName name="SLD.000.C.0.12.1999.00.00.D997">52401126.4100341</definedName>
    <definedName name="SLD.000.C.0.12.1999.00.00.DCRECEBER">291453.08000183</definedName>
    <definedName name="SLD.000.C.0.12.1999.00.01.117">386</definedName>
    <definedName name="SLD.000.C.0.12.1999.00.01.121">32120</definedName>
    <definedName name="SLD.000.C.0.12.1999.00.01.131">90</definedName>
    <definedName name="SLD.000.C.0.12.1999.00.01.211">71813</definedName>
    <definedName name="SLD.000.C.0.12.1999.00.01.212">988</definedName>
    <definedName name="SLD.000.C.0.12.1999.00.01.217">30738</definedName>
    <definedName name="SLD.000.C.0.12.1999.00.01.221">321089</definedName>
    <definedName name="SLD.000.C.0.12.1999.00.01.222">12514</definedName>
    <definedName name="SLD.000.C.0.12.1999.00.01.241">129974</definedName>
    <definedName name="SLD.000.C.0.12.1999.00.01.244">2180</definedName>
    <definedName name="SLD.000.C.0.12.1999.00.01.31">244638</definedName>
    <definedName name="SLD.000.C.0.12.1999.00.01.32">-7509</definedName>
    <definedName name="SLD.000.C.0.12.1999.00.01.34">14624</definedName>
    <definedName name="SLD.000.C.0.12.1999.00.01.41">-137984</definedName>
    <definedName name="SLD.000.C.0.12.1999.00.01.42">-18822</definedName>
    <definedName name="SLD.000.C.0.12.1999.00.01.45">1210</definedName>
    <definedName name="SLD.000.C.0.12.1999.00.01.47101010001">6781</definedName>
    <definedName name="SLD.000.C.0.12.1999.00.01.47101010002">1848</definedName>
    <definedName name="SLD.000.C.0.12.1999.00.01.D1010">16016</definedName>
    <definedName name="SLD.000.C.0.12.1999.00.01.D1011">25363</definedName>
    <definedName name="SLD.000.C.0.12.1999.00.01.D1012">4699</definedName>
    <definedName name="SLD.000.C.0.12.1999.00.01.D1013">8629</definedName>
    <definedName name="SLD.000.C.0.12.1999.00.01.D1015">491398</definedName>
    <definedName name="SLD.000.C.0.12.1999.00.01.D1016">10463</definedName>
    <definedName name="SLD.000.C.0.12.1999.00.01.D1017">2174</definedName>
    <definedName name="SLD.000.C.0.12.1999.00.01.D1018">18114</definedName>
    <definedName name="SLD.000.C.0.12.1999.00.01.D1025">-49193</definedName>
    <definedName name="SLD.000.C.0.12.1999.00.01.D1026">-3588</definedName>
    <definedName name="SLD.000.C.0.12.1999.00.01.D1030">-71353</definedName>
    <definedName name="SLD.000.C.0.12.1999.00.01.D1074">-19350</definedName>
    <definedName name="SLD.000.C.0.12.1999.00.01.D1075">-8629</definedName>
    <definedName name="SLD.000.C.0.12.1999.00.01.D1076">77181</definedName>
    <definedName name="SLD.000.C.0.12.1999.00.01.D1093">1255</definedName>
    <definedName name="SLD.000.C.0.12.1999.00.01.D1094">1126</definedName>
    <definedName name="SLD.000.C.0.12.1999.00.01.D997">52401</definedName>
    <definedName name="SLD.000.C.0.12.1999.00.01.DCRECEBER">291</definedName>
    <definedName name="SLD.000.C.0.12.2000.00.00.117">533634.32999992</definedName>
    <definedName name="SLD.000.C.0.12.2000.00.00.121">31439885.269989</definedName>
    <definedName name="SLD.000.C.0.12.2000.00.00.131">0</definedName>
    <definedName name="SLD.000.C.0.12.2000.00.00.211">73815519.2800293</definedName>
    <definedName name="SLD.000.C.0.12.2000.00.00.212">88033.35000002</definedName>
    <definedName name="SLD.000.C.0.12.2000.00.00.217">17315355.6300048</definedName>
    <definedName name="SLD.000.C.0.12.2000.00.00.221">290102726.669921</definedName>
    <definedName name="SLD.000.C.0.12.2000.00.00.222">21139278.8200073</definedName>
    <definedName name="SLD.000.C.0.12.2000.00.00.241">129974445.70996</definedName>
    <definedName name="SLD.000.C.0.12.2000.00.00.244">2180449.56999969</definedName>
    <definedName name="SLD.000.C.0.12.2000.00.00.31">290217002.200195</definedName>
    <definedName name="SLD.000.C.0.12.2000.00.00.32">-21064440.0299987</definedName>
    <definedName name="SLD.000.C.0.12.2000.00.00.34">7705475.12000275</definedName>
    <definedName name="SLD.000.C.0.12.2000.00.00.41">-155587260.75</definedName>
    <definedName name="SLD.000.C.0.12.2000.00.00.42">-25368197.2900085</definedName>
    <definedName name="SLD.000.C.0.12.2000.00.00.45">-133099.42000008</definedName>
    <definedName name="SLD.000.C.0.12.2000.00.00.47101010001">-4710636.20999908</definedName>
    <definedName name="SLD.000.C.0.12.2000.00.00.47101010002">-1201172.17000008</definedName>
    <definedName name="SLD.000.C.0.12.2000.00.00.D1010">17989327</definedName>
    <definedName name="SLD.000.C.0.12.2000.00.00.D1011">9804813.5</definedName>
    <definedName name="SLD.000.C.0.12.2000.00.00.D1012">1992874.98999977</definedName>
    <definedName name="SLD.000.C.0.12.2000.00.00.D1013">7966124.47000122</definedName>
    <definedName name="SLD.000.C.0.12.2000.00.00.D1015">498771725.940429</definedName>
    <definedName name="SLD.000.C.0.12.2000.00.00.D1016">3861816.84998322</definedName>
    <definedName name="SLD.000.C.0.12.2000.00.00.D1017">6518375.77999878</definedName>
    <definedName name="SLD.000.C.0.12.2000.00.00.D1018">30428702.3901367</definedName>
    <definedName name="SLD.000.C.0.12.2000.00.00.D1025">-45744891.0900268</definedName>
    <definedName name="SLD.000.C.0.12.2000.00.00.D1026">-13650979.5200805</definedName>
    <definedName name="SLD.000.C.0.12.2000.00.00.D1030">-18147550.3200073</definedName>
    <definedName name="SLD.000.C.0.12.2000.00.00.D1093">1009504.21000004</definedName>
    <definedName name="SLD.000.C.0.12.2000.00.00.D1094">2896500.96999741</definedName>
    <definedName name="SLD.000.C.0.12.2000.00.00.DCRECEBER">1089681.6099987</definedName>
    <definedName name="SLD.000.C.0.12.2000.00.01.117">534</definedName>
    <definedName name="SLD.000.C.0.12.2000.00.01.121">31440</definedName>
    <definedName name="SLD.000.C.0.12.2000.00.01.131">0</definedName>
    <definedName name="SLD.000.C.0.12.2000.00.01.211">73816</definedName>
    <definedName name="SLD.000.C.0.12.2000.00.01.212">88</definedName>
    <definedName name="SLD.000.C.0.12.2000.00.01.217">17315</definedName>
    <definedName name="SLD.000.C.0.12.2000.00.01.221">290103</definedName>
    <definedName name="SLD.000.C.0.12.2000.00.01.222">21139</definedName>
    <definedName name="SLD.000.C.0.12.2000.00.01.241">129974</definedName>
    <definedName name="SLD.000.C.0.12.2000.00.01.244">3416</definedName>
    <definedName name="SLD.000.C.0.12.2000.00.01.31">290217</definedName>
    <definedName name="SLD.000.C.0.12.2000.00.01.32">-21064</definedName>
    <definedName name="SLD.000.C.0.12.2000.00.01.34">7705</definedName>
    <definedName name="SLD.000.C.0.12.2000.00.01.41">-155587</definedName>
    <definedName name="SLD.000.C.0.12.2000.00.01.42">-25368</definedName>
    <definedName name="SLD.000.C.0.12.2000.00.01.45">-133</definedName>
    <definedName name="SLD.000.C.0.12.2000.00.01.47101010001">-4711</definedName>
    <definedName name="SLD.000.C.0.12.2000.00.01.47101010002">-1201</definedName>
    <definedName name="SLD.000.C.0.12.2000.00.01.D1010">17989</definedName>
    <definedName name="SLD.000.C.0.12.2000.00.01.D1011">9805</definedName>
    <definedName name="SLD.000.C.0.12.2000.00.01.D1012">1993</definedName>
    <definedName name="SLD.000.C.0.12.2000.00.01.D1013">7966</definedName>
    <definedName name="SLD.000.C.0.12.2000.00.01.D1015">498772</definedName>
    <definedName name="SLD.000.C.0.12.2000.00.01.D1016">3862</definedName>
    <definedName name="SLD.000.C.0.12.2000.00.01.D1017">6518</definedName>
    <definedName name="SLD.000.C.0.12.2000.00.01.D1018">29193</definedName>
    <definedName name="SLD.000.C.0.12.2000.00.01.D1025">-45745</definedName>
    <definedName name="SLD.000.C.0.12.2000.00.01.D1026">-13651</definedName>
    <definedName name="SLD.000.C.0.12.2000.00.01.D1030">-18148</definedName>
    <definedName name="SLD.000.C.0.12.2000.00.01.D1093">1010</definedName>
    <definedName name="SLD.000.C.0.12.2000.00.01.D1094">2897</definedName>
    <definedName name="SLD.000.C.0.12.2000.00.01.DCRECEBER">1090</definedName>
    <definedName name="SLD.000.C.0.12.2001.00.01.11201010035">0</definedName>
    <definedName name="SLD.000.C.0.12.2001.00.01.11306010019">1</definedName>
    <definedName name="SLD.000.C.0.12.2001.00.01.11306010031">0</definedName>
    <definedName name="SLD.000.C.0.12.2001.00.01.11306010034">3</definedName>
    <definedName name="SLD.000.C.0.12.2001.00.01.11306010036">73</definedName>
    <definedName name="SLD.087.C.0.01.0000.00.01.21102">54378</definedName>
    <definedName name="SLD.087.C.0.01.0000.00.01.21103">22794</definedName>
    <definedName name="SLD.087.C.0.01.0000.00.01.22102">165826</definedName>
    <definedName name="SLD.087.C.0.01.0000.00.01.22103">123670</definedName>
    <definedName name="SLD.087.C.0.01.0000.00.01.24501">29193</definedName>
    <definedName name="SLD.087.C.0.01.0000.00.01.D1035">6124</definedName>
    <definedName name="SLD.087.C.0.01.0000.00.01.D1074">3439</definedName>
    <definedName name="SLD.087.C.0.01.2000.00.01.24501010001">-2740</definedName>
    <definedName name="SLD.087.C.0.02.0000.00.01.21102">58143</definedName>
    <definedName name="SLD.087.C.0.02.0000.00.01.21103">23767</definedName>
    <definedName name="SLD.087.C.0.02.0000.00.01.22102">172060</definedName>
    <definedName name="SLD.087.C.0.02.0000.00.01.22103">121699</definedName>
    <definedName name="SLD.087.C.0.02.0000.00.01.24501">29193</definedName>
    <definedName name="SLD.087.C.0.02.0000.00.01.D1035">15542</definedName>
    <definedName name="SLD.087.C.0.02.0000.00.01.D1074">-33</definedName>
    <definedName name="SLD.087.C.0.03.0000.00.01.21102">52333</definedName>
    <definedName name="SLD.087.C.0.03.0000.00.01.21103">23858</definedName>
    <definedName name="SLD.087.C.0.03.0000.00.01.22102">159867</definedName>
    <definedName name="SLD.087.C.0.03.0000.00.01.22103">119748</definedName>
    <definedName name="SLD.087.C.0.03.0000.00.01.24501">29193</definedName>
    <definedName name="SLD.087.C.0.03.0000.00.01.D1035">23151</definedName>
    <definedName name="SLD.087.C.0.03.0000.00.01.D1074">-5391</definedName>
    <definedName name="SLD.087.C.0.03.2000.00.01.34">702</definedName>
    <definedName name="SLD.087.C.0.03.2000.00.01.44">-7066</definedName>
    <definedName name="SLD.087.C.0.03.2000.00.01.D1074">8342</definedName>
    <definedName name="SLD.087.C.0.03.2000.00.01.D997">14663</definedName>
    <definedName name="SLD.087.C.0.03.2001.00.01.34">1803</definedName>
    <definedName name="SLD.087.C.0.03.2001.00.01.44">-33644</definedName>
    <definedName name="SLD.087.C.0.03.2001.00.01.D1074">-5391</definedName>
    <definedName name="SLD.087.C.0.03.2001.00.01.D1075">-10393</definedName>
    <definedName name="SLD.087.C.0.03.2001.00.01.D997">15100</definedName>
    <definedName name="SLD.087.C.0.04.0000.00.01.21102">54372</definedName>
    <definedName name="SLD.087.C.0.04.0000.00.01.21103">24897</definedName>
    <definedName name="SLD.087.C.0.04.0000.00.01.22102">161575</definedName>
    <definedName name="SLD.087.C.0.04.0000.00.01.22103">117776</definedName>
    <definedName name="SLD.087.C.0.04.0000.00.01.D1035">30760</definedName>
    <definedName name="SLD.087.C.0.04.0000.00.01.D1074">-4979</definedName>
    <definedName name="SLD.087.C.0.05.0000.00.01.21102">59405</definedName>
    <definedName name="SLD.087.C.0.05.0000.00.01.21103">26083</definedName>
    <definedName name="SLD.087.C.0.05.0000.00.01.22102">170697</definedName>
    <definedName name="SLD.087.C.0.05.0000.00.01.22103">115804</definedName>
    <definedName name="SLD.087.C.0.05.0000.00.01.D1035">38369</definedName>
    <definedName name="SLD.087.C.0.05.0000.00.01.D1074">-14254</definedName>
    <definedName name="SLD.087.C.0.06.0000.00.01.21102">59510</definedName>
    <definedName name="SLD.087.C.0.06.0000.00.01.21103">26015</definedName>
    <definedName name="SLD.087.C.0.06.0000.00.01.22102">166711</definedName>
    <definedName name="SLD.087.C.0.06.0000.00.01.22103">113810</definedName>
    <definedName name="SLD.087.C.0.06.0000.00.01.D1035">45978</definedName>
    <definedName name="SLD.087.C.0.06.0000.00.01.D1074">-9997</definedName>
    <definedName name="SLD.087.C.0.07.0000.00.01.21102">64399</definedName>
    <definedName name="SLD.087.C.0.07.0000.00.01.21103">27149</definedName>
    <definedName name="SLD.087.C.0.07.0000.00.01.22102">175854</definedName>
    <definedName name="SLD.087.C.0.07.0000.00.01.22103">111837</definedName>
    <definedName name="SLD.087.C.0.07.0000.00.01.D1035">53587</definedName>
    <definedName name="SLD.087.C.0.07.0000.00.01.D1074">-16582</definedName>
    <definedName name="SLD.087.C.0.07.2001.00.01.21102">64399</definedName>
    <definedName name="SLD.087.C.0.07.2001.00.01.21103">27149</definedName>
    <definedName name="SLD.087.C.0.07.2001.00.01.22102">175854</definedName>
    <definedName name="SLD.087.C.0.07.2001.00.01.22103">111837</definedName>
    <definedName name="SLD.087.C.0.07.2001.00.01.D1035">53587</definedName>
    <definedName name="SLD.087.C.0.07.2001.00.01.D1074">-16582</definedName>
    <definedName name="SLD.087.C.0.08.2000.00.01.21102">52598</definedName>
    <definedName name="SLD.087.C.0.08.2000.00.01.21103">21009</definedName>
    <definedName name="SLD.087.C.0.08.2000.00.01.22102">174915</definedName>
    <definedName name="SLD.087.C.0.08.2000.00.01.22103">132310</definedName>
    <definedName name="SLD.087.C.0.08.2000.00.01.24101010001">129974</definedName>
    <definedName name="SLD.087.C.0.08.2000.00.01.24401010001">1982</definedName>
    <definedName name="SLD.087.C.0.08.2000.00.01.24401010002">198</definedName>
    <definedName name="SLD.087.C.0.08.2000.00.01.24501">18114</definedName>
    <definedName name="SLD.087.C.0.08.2000.00.01.D1035">56850</definedName>
    <definedName name="SLD.087.C.0.08.2000.00.01.D1074">11588</definedName>
    <definedName name="SLD.087.C.0.08.2001.00.01.21102">69295</definedName>
    <definedName name="SLD.087.C.0.08.2001.00.01.21103">28322</definedName>
    <definedName name="SLD.087.C.0.08.2001.00.01.22102">184562</definedName>
    <definedName name="SLD.087.C.0.08.2001.00.01.22103">109852</definedName>
    <definedName name="SLD.087.C.0.08.2001.00.01.D1035">62490</definedName>
    <definedName name="SLD.087.C.0.08.2001.00.01.D1074">-21507</definedName>
    <definedName name="SLD.087.C.0.09.1999.00.01.24101010001">124174</definedName>
    <definedName name="SLD.087.C.0.09.1999.00.01.24401010001">1982</definedName>
    <definedName name="SLD.087.C.0.09.1999.00.01.24401010002">198</definedName>
    <definedName name="SLD.087.C.0.09.2000.00.01.11201010035">0</definedName>
    <definedName name="SLD.087.C.0.09.2000.00.01.11306010019">0</definedName>
    <definedName name="SLD.087.C.0.09.2000.00.01.21102">44925</definedName>
    <definedName name="SLD.087.C.0.09.2000.00.01.21103">19486</definedName>
    <definedName name="SLD.087.C.0.09.2000.00.01.2110302">19486</definedName>
    <definedName name="SLD.087.C.0.09.2000.00.01.22102">158111</definedName>
    <definedName name="SLD.087.C.0.09.2000.00.01.22103">131178</definedName>
    <definedName name="SLD.087.C.0.09.2000.00.01.24101010001">129974</definedName>
    <definedName name="SLD.087.C.0.09.2000.00.01.24401010001">1982</definedName>
    <definedName name="SLD.087.C.0.09.2000.00.01.24401010002">198</definedName>
    <definedName name="SLD.087.C.0.09.2000.00.01.24501">18114</definedName>
    <definedName name="SLD.087.C.0.09.2000.00.01.24501010001">-2740</definedName>
    <definedName name="SLD.087.C.0.09.2000.00.01.D1035">64621</definedName>
    <definedName name="SLD.087.C.0.09.2000.00.01.D1074">14031</definedName>
    <definedName name="SLD.087.C.0.09.2001.00.01.D1035">71452</definedName>
    <definedName name="SLD.087.C.0.09.2001.00.01.D1074">-23452</definedName>
    <definedName name="SLD.087.C.0.10.2000.00.01.21102">48321</definedName>
    <definedName name="SLD.087.C.0.10.2000.00.01.21103">20582</definedName>
    <definedName name="SLD.087.C.0.10.2000.00.01.22102">163710</definedName>
    <definedName name="SLD.087.C.0.10.2000.00.01.22103">129335</definedName>
    <definedName name="SLD.087.C.0.10.2000.00.01.D1035">72392</definedName>
    <definedName name="SLD.087.C.0.10.2000.00.01.D1074">14611</definedName>
    <definedName name="SLD.087.C.0.10.2001.00.01.D1035">80208</definedName>
    <definedName name="SLD.087.C.0.10.2001.00.01.D1074">-18978</definedName>
    <definedName name="SLD.087.C.0.11.2000.00.01.21102">50410</definedName>
    <definedName name="SLD.087.C.0.11.2000.00.01.21103">21639</definedName>
    <definedName name="SLD.087.C.0.11.2000.00.01.22102">164858</definedName>
    <definedName name="SLD.087.C.0.11.2000.00.01.22103">127467</definedName>
    <definedName name="SLD.087.C.0.11.2000.00.01.D1035">80163</definedName>
    <definedName name="SLD.087.C.0.11.2000.00.01.D1074">14199</definedName>
    <definedName name="SLD.087.C.0.11.2001.00.01.D1035">88567</definedName>
    <definedName name="SLD.087.C.0.11.2001.00.01.D1074">-4196</definedName>
    <definedName name="SLD.087.C.0.12.0000.00.01.21102">0</definedName>
    <definedName name="SLD.087.C.0.12.0000.00.01.21103">0</definedName>
    <definedName name="SLD.087.C.0.12.0000.00.01.22102">0</definedName>
    <definedName name="SLD.087.C.0.12.0000.00.01.22103">0</definedName>
    <definedName name="SLD.087.C.0.12.0000.00.01.24501">0</definedName>
    <definedName name="SLD.087.C.0.12.0000.00.01.D1035">0</definedName>
    <definedName name="SLD.087.C.0.12.0000.00.01.D1074">0</definedName>
    <definedName name="SLD.087.C.0.12.1999.00.00.24101010001">129974445.70996</definedName>
    <definedName name="SLD.087.C.0.12.1999.00.00.24401010001">1982226.87999916</definedName>
    <definedName name="SLD.087.C.0.12.1999.00.00.24401010002">198222.69000006</definedName>
    <definedName name="SLD.087.C.0.12.1999.00.00.24501010001">16609303.7200012</definedName>
    <definedName name="SLD.087.C.0.12.1999.00.01.24101010001">129974</definedName>
    <definedName name="SLD.087.C.0.12.1999.00.01.24401010001">1982</definedName>
    <definedName name="SLD.087.C.0.12.1999.00.01.24401010002">198</definedName>
    <definedName name="SLD.087.C.0.12.1999.00.01.24501010001">16609</definedName>
    <definedName name="SLD.087.C.0.12.2000.00.01.21102">52123</definedName>
    <definedName name="SLD.087.C.0.12.2000.00.01.21103">21692</definedName>
    <definedName name="SLD.087.C.0.12.2000.00.01.22102">164505</definedName>
    <definedName name="SLD.087.C.0.12.2000.00.01.22103">125598</definedName>
    <definedName name="SLD.087.C.0.12.2000.00.01.24101010001">129974</definedName>
    <definedName name="SLD.087.C.0.12.2000.00.01.24401010001">3105</definedName>
    <definedName name="SLD.087.C.0.12.2000.00.01.24401010002">311</definedName>
    <definedName name="SLD.087.C.0.12.2000.00.01.24501">16879</definedName>
    <definedName name="SLD.087.C.0.12.2000.00.01.24501010001">0</definedName>
    <definedName name="SLD.087.C.0.12.2000.00.01.D1035">87934</definedName>
    <definedName name="SLD.087.C.0.12.2000.00.01.D1074">12314</definedName>
    <definedName name="SLD.087.C.0.12.2001.00.01.D1035">97125</definedName>
    <definedName name="SLD.087.C.0.IN.2000.00.01.24101010001">129974</definedName>
    <definedName name="SLD.087.C.0.IN.2000.00.01.24401010001">1982</definedName>
    <definedName name="SLD.087.C.0.IN.2000.00.01.24401010002">198</definedName>
    <definedName name="SLD.087.C.0.IN.2000.00.01.24501">18114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4" hidden="1">1</definedName>
    <definedName name="solver_rel15" hidden="1">1</definedName>
    <definedName name="solver_rel16" hidden="1">1</definedName>
    <definedName name="solver_rel17" hidden="1">1</definedName>
    <definedName name="solver_rel18" hidden="1">1</definedName>
    <definedName name="solver_rel19" hidden="1">1</definedName>
    <definedName name="solver_rel20" hidden="1">1</definedName>
    <definedName name="solver_rel21" hidden="1">1</definedName>
    <definedName name="solver_rel22" hidden="1">1</definedName>
    <definedName name="solver_rel23" hidden="1">1</definedName>
    <definedName name="solver_rel24" hidden="1">1</definedName>
    <definedName name="solver_rel25" hidden="1">1</definedName>
    <definedName name="solver_rel26" hidden="1">1</definedName>
    <definedName name="solver_rel27" hidden="1">1</definedName>
    <definedName name="solver_rel28" hidden="1">1</definedName>
    <definedName name="solver_rel29" hidden="1">1</definedName>
    <definedName name="solver_rel30" hidden="1">1</definedName>
    <definedName name="solver_rel31" hidden="1">1</definedName>
    <definedName name="solver_rel32" hidden="1">1</definedName>
    <definedName name="solver_rel33" hidden="1">1</definedName>
    <definedName name="solver_rel34" hidden="1">1</definedName>
    <definedName name="solver_rel35" hidden="1">1</definedName>
    <definedName name="solver_rel36" hidden="1">1</definedName>
    <definedName name="solver_rel37" hidden="1">1</definedName>
    <definedName name="solver_rel38" hidden="1">1</definedName>
    <definedName name="solver_rel39" hidden="1">1</definedName>
    <definedName name="solver_rel40" hidden="1">1</definedName>
    <definedName name="solver_rel41" hidden="1">1</definedName>
    <definedName name="solver_rel42" hidden="1">1</definedName>
    <definedName name="solver_rel43" hidden="1">1</definedName>
    <definedName name="solver_rel44" hidden="1">1</definedName>
    <definedName name="solver_rel45" hidden="1">1</definedName>
    <definedName name="solver_rel46" hidden="1">1</definedName>
    <definedName name="solver_rel47" hidden="1">1</definedName>
    <definedName name="solver_rel48" hidden="1">1</definedName>
    <definedName name="solver_rel49" hidden="1">1</definedName>
    <definedName name="solver_rel50" hidden="1">1</definedName>
    <definedName name="solver_rel51" hidden="1">1</definedName>
    <definedName name="solver_rel52" hidden="1">1</definedName>
    <definedName name="solver_rel53" hidden="1">1</definedName>
    <definedName name="solver_rel54" hidden="1">1</definedName>
    <definedName name="solver_rel55" hidden="1">1</definedName>
    <definedName name="solver_rel56" hidden="1">1</definedName>
    <definedName name="solver_rel57" hidden="1">1</definedName>
    <definedName name="solver_rel58" hidden="1">1</definedName>
    <definedName name="solver_rel9" hidden="1">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19.66</definedName>
    <definedName name="SOMA1">#REF!</definedName>
    <definedName name="SOMA2">#REF!</definedName>
    <definedName name="SOMA3">#REF!</definedName>
    <definedName name="soma4">[90]Acomp!$CQ$28:$CQ$67</definedName>
    <definedName name="sqdsad">#N/A</definedName>
    <definedName name="sss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sss">#REF!</definedName>
    <definedName name="sssssssssss" hidden="1">#REF!</definedName>
    <definedName name="ssssssssssss" hidden="1">#REF!</definedName>
    <definedName name="sssw">#REF!</definedName>
    <definedName name="Sublanços_a" hidden="1">#REF!</definedName>
    <definedName name="Subs_Calculados_v" hidden="1">#REF!</definedName>
    <definedName name="Subs_Exploração" hidden="1">#REF!</definedName>
    <definedName name="Subs_Recebidos_v" hidden="1">#REF!</definedName>
    <definedName name="Subs_Taxas_v" hidden="1">#REF!</definedName>
    <definedName name="SUDENE">#N/A</definedName>
    <definedName name="Swvu.PLANILHA2." hidden="1">#REF!</definedName>
    <definedName name="TABELA">#REF!</definedName>
    <definedName name="Tabela_Areas_Serviço_Downpayment" hidden="1">#REF!</definedName>
    <definedName name="Tabela_Areas_Serviço_Fixas" hidden="1">#REF!</definedName>
    <definedName name="Tabela_Areas_Serviço_Proveitos_Diferidos" hidden="1">#REF!</definedName>
    <definedName name="Tabela_Areas_Serviço_Proveitos_Exercício" hidden="1">#REF!</definedName>
    <definedName name="Tabela_Custos_Exploração_Resumo" hidden="1">#REF!</definedName>
    <definedName name="Tabela_IVA" hidden="1">#REF!</definedName>
    <definedName name="Tabela_Lanços" hidden="1">#REF!</definedName>
    <definedName name="Tabela_Outros_Proveitos" hidden="1">#REF!</definedName>
    <definedName name="Tabela_Prazos_Médios" hidden="1">#REF!</definedName>
    <definedName name="TabelaActualizaçãoTarifária" hidden="1">#REF!</definedName>
    <definedName name="TAC_Ant">[91]Contratos_Exercicio!#REF!</definedName>
    <definedName name="Tac_Atual">[91]Contratos_Exercicio!#REF!</definedName>
    <definedName name="TAMANHO">#REF!</definedName>
    <definedName name="taxa">[92]Resumo_Cron_corrigido!#REF!</definedName>
    <definedName name="TAXAS">#REF!</definedName>
    <definedName name="TAXES">[34]Plan1!$H$1:$H$2</definedName>
    <definedName name="TBdbName" hidden="1">"88D5BF544BE111D2B8C5006097494125.mdb"</definedName>
    <definedName name="tec">[51]EDC!$I$573</definedName>
    <definedName name="TeiaCx_CHECK">#REF!</definedName>
    <definedName name="temp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o_depr">[51]EDC!$E$600</definedName>
    <definedName name="ter">#REF!</definedName>
    <definedName name="TERCEIROS">'[52]DIF FAT FEV 01'!$A$72:$X$109</definedName>
    <definedName name="TERR">#REF!</definedName>
    <definedName name="TEST0">#REF!</definedName>
    <definedName name="TEST1">#REF!</definedName>
    <definedName name="teste">'[73]CMAI spreads 2005'!$T$17:$T$19</definedName>
    <definedName name="teste1">#REF!</definedName>
    <definedName name="testesteste">#REF!</definedName>
    <definedName name="TESTHKEY">#REF!</definedName>
    <definedName name="TESTKEYS">#REF!</definedName>
    <definedName name="TESTVKEY">#REF!</definedName>
    <definedName name="TEXTO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7">#REF!</definedName>
    <definedName name="TextRefCopy18">#REF!</definedName>
    <definedName name="TextRefCopy19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2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8">#REF!</definedName>
    <definedName name="TextRefCopy9">#REF!</definedName>
    <definedName name="TextRefCopyRangeCount" hidden="1">68</definedName>
    <definedName name="th">#N/A</definedName>
    <definedName name="TIP">[10]Plan1!$G$1:$G$2</definedName>
    <definedName name="Tipo_de_Contratação">[56]listas!$D$9:$D$14</definedName>
    <definedName name="Tipo_de_Contratação_Ext">[56]listas!$D$18:$D$20</definedName>
    <definedName name="TÍTULO1">#REF!</definedName>
    <definedName name="TÍTULO2">#REF!</definedName>
    <definedName name="TÍTULO3">#REF!</definedName>
    <definedName name="TÍTULO4">#REF!</definedName>
    <definedName name="_xlnm.Print_Titles" localSheetId="0">ORÇAMENTO!$1:$10</definedName>
    <definedName name="_xlnm.Print_Titles">#N/A</definedName>
    <definedName name="TK">#REF!</definedName>
    <definedName name="TMDA" hidden="1">#REF!</definedName>
    <definedName name="TMDA_kms_Exploração" hidden="1">#REF!</definedName>
    <definedName name="TMDA_Kms_Exploração_média" hidden="1">#REF!</definedName>
    <definedName name="TMDA_kms_Percorridos_Lanços" hidden="1">#REF!</definedName>
    <definedName name="TMDA_Receitas" hidden="1">#REF!</definedName>
    <definedName name="TMDA_Receitascl1" hidden="1">#REF!</definedName>
    <definedName name="TMDA_Receitascl2" hidden="1">#REF!</definedName>
    <definedName name="TMDA_Receitascl3" hidden="1">#REF!</definedName>
    <definedName name="TMDA_Receitascl4" hidden="1">#REF!</definedName>
    <definedName name="TMDA_ViasLanços" hidden="1">#REF!</definedName>
    <definedName name="TMDAcl1" hidden="1">#REF!</definedName>
    <definedName name="TMDAcl2" hidden="1">#REF!</definedName>
    <definedName name="TMDAcl3" hidden="1">#REF!</definedName>
    <definedName name="TMDAcl4" hidden="1">#REF!</definedName>
    <definedName name="TOLUENO">#REF!</definedName>
    <definedName name="TOTAL">#REF!</definedName>
    <definedName name="TOTAL_GERAL">#REF!</definedName>
    <definedName name="Total_Nós_média" hidden="1">#REF!</definedName>
    <definedName name="Total_Portagens_média" hidden="1">#REF!</definedName>
    <definedName name="TOTAL_RESUMO">#REF!</definedName>
    <definedName name="TOTAL1">#REF!</definedName>
    <definedName name="TOTAL2">#REF!</definedName>
    <definedName name="totee_3">#REF!</definedName>
    <definedName name="totee1">#REF!</definedName>
    <definedName name="totee2">#REF!</definedName>
    <definedName name="TOTMAT_EE1">#REF!</definedName>
    <definedName name="TOTMAT_EE2">#REF!</definedName>
    <definedName name="TOTMAT_EE3">#REF!</definedName>
    <definedName name="TOTSER_EE1">#REF!</definedName>
    <definedName name="TOTSER_EE2">#REF!</definedName>
    <definedName name="TOTSER_EE3">#REF!</definedName>
    <definedName name="tr">#N/A</definedName>
    <definedName name="TRANS">[87]Capa!$A$1:$D$137</definedName>
    <definedName name="TRÂNS_SEG_EMISS2">#REF!</definedName>
    <definedName name="TRÂNS_SEG_EMISS3">#REF!</definedName>
    <definedName name="TRÂNS_SEGU">#REF!</definedName>
    <definedName name="TRÂNS_SEGURANÇA">#REF!</definedName>
    <definedName name="transferencia">[87]Capa!$A$1:$D$137</definedName>
    <definedName name="TRAV_EMISS3_S">#REF!</definedName>
    <definedName name="trech" hidden="1">#REF!</definedName>
    <definedName name="trhfbnghm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trtrt">#N/A</definedName>
    <definedName name="tt" hidden="1">{#N/A,#N/A,FALSE,"Plan1";#N/A,#N/A,FALSE,"Plan2"}</definedName>
    <definedName name="ttt" hidden="1">{#N/A,#N/A,FALSE,"Plan1";#N/A,#N/A,FALSE,"Plan2"}</definedName>
    <definedName name="tttt">#N/A</definedName>
    <definedName name="ttttt" hidden="1">{#N/A,#N/A,FALSE,"Plan1";#N/A,#N/A,FALSE,"Plan2"}</definedName>
    <definedName name="ttttt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UDO">#REF!</definedName>
    <definedName name="TUDO2">#REF!</definedName>
    <definedName name="tx">#REF!</definedName>
    <definedName name="tx_br_equip">[51]EDC!$G$616</definedName>
    <definedName name="tx_br_frete">[6]EDC!$E$616</definedName>
    <definedName name="tx_br_serv">[6]EDC!$F$616</definedName>
    <definedName name="tx_crescimento">[6]EDC!$J$601</definedName>
    <definedName name="Tx_Dolar">[93]INPUTS!$D$5</definedName>
    <definedName name="Tx_Juros1">[94]Acomp!#REF!</definedName>
    <definedName name="Tx_Juros2">[94]Acomp!#REF!</definedName>
    <definedName name="tx_us_serv">[6]EDC!$F$615</definedName>
    <definedName name="tx_VPL_sem_alav">[6]EDC!$E$599</definedName>
    <definedName name="txDez00">#REF!</definedName>
    <definedName name="TYJUHGG">#REF!</definedName>
    <definedName name="UFIR">[19]ATIVO!#REF!</definedName>
    <definedName name="UFIR94">[19]ATIVO!#REF!</definedName>
    <definedName name="uhu">#N/A</definedName>
    <definedName name="uiopuiop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uioyuio" hidden="1">{#N/A,#N/A,FALSE,"Plan1";#N/A,#N/A,FALSE,"Plan2"}</definedName>
    <definedName name="UJMU58213W" hidden="1">'[29]Série EMBI'!#REF!</definedName>
    <definedName name="under">#REF!</definedName>
    <definedName name="UNID">#REF!</definedName>
    <definedName name="UNID.BILHÃO">#REF!</definedName>
    <definedName name="UNID.CENTAVO">#REF!</definedName>
    <definedName name="UNID.MILHÃO">#REF!</definedName>
    <definedName name="UNID.MILHAR">#REF!</definedName>
    <definedName name="UNIDADE">#REF!</definedName>
    <definedName name="unit">[87]Capa!$A$1:$D$137</definedName>
    <definedName name="UNS">[42]Parametros!$H$1:$H$65536</definedName>
    <definedName name="URV">#REF!</definedName>
    <definedName name="uu">#N/A</definedName>
    <definedName name="uuu">#N/A</definedName>
    <definedName name="uuuu">#N/A</definedName>
    <definedName name="uuuuu">#N/A</definedName>
    <definedName name="uuuuuu">#N/A</definedName>
    <definedName name="uuuuuuuuuuuuuu" hidden="1">#REF!</definedName>
    <definedName name="uuuuuuuuuuuuuuuuuuuuuu" hidden="1">#REF!</definedName>
    <definedName name="uuuuuuuuuuuuuuuuuuuuuuuuuuuuuuuuuu" hidden="1">#REF!</definedName>
    <definedName name="uyrutryutryutr" hidden="1">#REF!</definedName>
    <definedName name="uyruyrutr" hidden="1">#REF!</definedName>
    <definedName name="uyruyuryu" hidden="1">#REF!</definedName>
    <definedName name="uytruytury" hidden="1">#REF!</definedName>
    <definedName name="uytruyuytu" hidden="1">#REF!</definedName>
    <definedName name="uyturyuytu" hidden="1">#REF!</definedName>
    <definedName name="uytuyt" hidden="1">#REF!</definedName>
    <definedName name="uytuytuyruyt" hidden="1">#REF!</definedName>
    <definedName name="uyuty" hidden="1">#REF!</definedName>
    <definedName name="V15NITRO">#REF!</definedName>
    <definedName name="V15PROPPET">#REF!</definedName>
    <definedName name="V15PVC">#REF!</definedName>
    <definedName name="V42NITRO">#REF!</definedName>
    <definedName name="V42OPPCAM">#REF!</definedName>
    <definedName name="V42PROPPET">#REF!</definedName>
    <definedName name="V42PVC">#REF!</definedName>
    <definedName name="VALOR">#REF!</definedName>
    <definedName name="VALOR_MEDIO">[20]LT_12131415!#REF!</definedName>
    <definedName name="VALOR_MEDIO2">[20]LT_12131415!#REF!</definedName>
    <definedName name="VALOR2">[83]CANT_LC!#REF!</definedName>
    <definedName name="Variacao">[7]DIFERENCIAL!#REF!</definedName>
    <definedName name="vbnmvmnnbm" hidden="1">#REF!</definedName>
    <definedName name="venda_existente_cloro">#REF!</definedName>
    <definedName name="venda_existente_H2">#REF!</definedName>
    <definedName name="venda_existente_HCl">#REF!</definedName>
    <definedName name="venda_existente_hipo">#REF!</definedName>
    <definedName name="venda_existente_soda">#REF!</definedName>
    <definedName name="Venda_VIPE_Participação_Percentual">'[15]#REF'!$B$167:$C$167</definedName>
    <definedName name="VENDAS_DE_OUTROS_PRODUTOS">'[15]#REF'!$B$276:$O$338</definedName>
    <definedName name="VENDAS_MERCADO_EXTERNO">'[16]#REF'!$B$6:$O$49</definedName>
    <definedName name="VENDAS_MERCADO_INTERNO">'[16]#REF'!$B$56:$O$104</definedName>
    <definedName name="VENDAS_MERCADO_INTERNO_CONVENCIONAL">'[17]#REF'!$B$111:$O$159</definedName>
    <definedName name="VENDAS_MERCADO_INTERNO_VIPE">'[17]#REF'!$B$166:$O$214</definedName>
    <definedName name="VENDAS_MERCADO_TOTAL_CONSOLIDADO">'[17]#REF'!$B$221:$O$269</definedName>
    <definedName name="VENDAS_RESUMO_POR_FÁBRICA">'[17]#REF'!$B$343:$O$368</definedName>
    <definedName name="vfrt">#N/A</definedName>
    <definedName name="vgv_incorp">#REF!</definedName>
    <definedName name="VIEW_1">[95]Pilot!$A$1:$G$43</definedName>
    <definedName name="VIEW_2">[95]Pilot!$A$59:$G$101</definedName>
    <definedName name="VIEW_3">[95]Pilot!$A$122:$G$164</definedName>
    <definedName name="VIEW_4">[95]Pilot!$A$192:$G$234</definedName>
    <definedName name="VÍRGULA">#REF!</definedName>
    <definedName name="visões">[10]Plan1!$A$1:$A$2</definedName>
    <definedName name="vlr_mensal">[83]CANT_LC!#REF!</definedName>
    <definedName name="vove1">#REF!</definedName>
    <definedName name="VPL">#REF!</definedName>
    <definedName name="vv" hidden="1">#REF!</definedName>
    <definedName name="vvbb" hidden="1">{"tabela",#N/A,FALSE,"Tabela";"decoração",#N/A,FALSE,"Decor.";"Informações",#N/A,FALSE,"Inform."}</definedName>
    <definedName name="vvcbnb" hidden="1">{#N/A,#N/A,FALSE,"Plan1";#N/A,#N/A,FALSE,"Plan2"}</definedName>
    <definedName name="vvvvv" hidden="1">{#N/A,#N/A,FALSE,"Plan1";#N/A,#N/A,FALSE,"Plan2"}</definedName>
    <definedName name="vvvvvv" hidden="1">{#N/A,#N/A,FALSE,"Plan1";#N/A,#N/A,FALSE,"Plan2"}</definedName>
    <definedName name="vvvvvvv" hidden="1">#REF!</definedName>
    <definedName name="vvvvvvvvvvvv" hidden="1">#REF!</definedName>
    <definedName name="w">#N/A</definedName>
    <definedName name="wacc">#REF!</definedName>
    <definedName name="wawsqaq" hidden="1">#REF!</definedName>
    <definedName name="wdqdqws" hidden="1">#REF!</definedName>
    <definedName name="WERDF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ERG">[7]DIFERENCIAL!#REF!</definedName>
    <definedName name="wertwertwetr" hidden="1">{#N/A,#N/A,FALSE,"Aging Summary";#N/A,#N/A,FALSE,"Ratio Analysis";#N/A,#N/A,FALSE,"Test 120 Day Accts";#N/A,#N/A,FALSE,"Tickmarks"}</definedName>
    <definedName name="wewe">#N/A</definedName>
    <definedName name="WK">[10]Plan1!$I$1:$I$2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ewewq" hidden="1">#REF!</definedName>
    <definedName name="wqwq">#N/A</definedName>
    <definedName name="wrn.2" hidden="1">{#N/A,#N/A,FALSE,"Resumo";#N/A,#N/A,FALSE,"Gerencial";#N/A,#N/A,FALSE,"Evolução"}</definedName>
    <definedName name="wrn.Aging._.and._.Trend._.Analysis." hidden="1">{#N/A,#N/A,FALSE,"Aging Summary";#N/A,#N/A,FALSE,"Ratio Analysis";#N/A,#N/A,FALSE,"Test 120 Day Accts";#N/A,#N/A,FALSE,"Tickmarks"}</definedName>
    <definedName name="wrn.grace" hidden="1">{#N/A,#N/A,FALSE,"Resumo";#N/A,#N/A,FALSE,"Horas Extras"}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hidden="1">{#N/A,#N/A,FALSE,"Plan1";#N/A,#N/A,FALSE,"Plan2"}</definedName>
    <definedName name="wrn.Imprimir." hidden="1">{"tabela",#N/A,FALSE,"Tabela";"decoração",#N/A,FALSE,"Decor.";"Informações",#N/A,FALSE,"Inform."}</definedName>
    <definedName name="wrn.mapa." hidden="1">{#N/A,#N/A,FALSE,"Resumo";#N/A,#N/A,FALSE,"Gerencial";#N/A,#N/A,FALSE,"Estruturas";#N/A,#N/A,FALSE,"Evolução";#N/A,#N/A,FALSE,"Horas Extras"}</definedName>
    <definedName name="wrn.Model.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OPP." hidden="1">{#N/A,#N/A,FALSE,"Brazil Summary";#N/A,#N/A,FALSE,"SEA CIF Summary";#N/A,#N/A,FALSE,"USGC Contract";#N/A,#N/A,FALSE,"USGC Spot";#N/A,#N/A,FALSE,"Brazil Base Cycle ";#N/A,#N/A,FALSE,"Brazil Base Trend";#N/A,#N/A,FALSE,"Brazil Low Cycle";#N/A,#N/A,FALSE,"Brazil Low Trend";#N/A,#N/A,FALSE,"Variables"}</definedName>
    <definedName name="wrn.Orçamento." hidden="1">{#N/A,#N/A,FALSE,"Planilha";#N/A,#N/A,FALSE,"Resumo";#N/A,#N/A,FALSE,"Fisico";#N/A,#N/A,FALSE,"Financeiro";#N/A,#N/A,FALSE,"Financeiro"}</definedName>
    <definedName name="wrn.revisado." hidden="1">{#N/A,#N/A,FALSE,"Resumo";#N/A,#N/A,FALSE,"Gerencial";#N/A,#N/A,FALSE,"Evolução"}</definedName>
    <definedName name="wrn.un." hidden="1">{#N/A,#N/A,FALSE,"Resumo";#N/A,#N/A,FALSE,"Horas Extras"}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s">#REF!</definedName>
    <definedName name="wsa">#N/A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q">#N/A</definedName>
    <definedName name="wwqq">#N/A</definedName>
    <definedName name="wwqqww">#N/A</definedName>
    <definedName name="www" hidden="1">{#N/A,#N/A,FALSE,"Plan1";#N/A,#N/A,FALSE,"Plan2"}</definedName>
    <definedName name="wwww">#N/A</definedName>
    <definedName name="wwwww">[7]DIFERENCIAL!#REF!</definedName>
    <definedName name="wwwwww">#N/A</definedName>
    <definedName name="wwwwwwww">#N/A</definedName>
    <definedName name="wwwwwwwwwwwww" hidden="1">#REF!</definedName>
    <definedName name="XCFV" hidden="1">{#N/A,#N/A,FALSE,"Plan1";#N/A,#N/A,FALSE,"Plan2"}</definedName>
    <definedName name="XCV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fgnfg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xxxxxxxxx" hidden="1">#REF!</definedName>
    <definedName name="xxxxxxxxxxxs" hidden="1">#REF!</definedName>
    <definedName name="xzc\z" hidden="1">#REF!</definedName>
    <definedName name="yterytr" hidden="1">#REF!</definedName>
    <definedName name="ytyt">#N/A</definedName>
    <definedName name="ytytyt">#N/A</definedName>
    <definedName name="yy" hidden="1">{#N/A,#N/A,FALSE,"Plan1";#N/A,#N/A,FALSE,"Plan2"}</definedName>
    <definedName name="yyy" hidden="1">{#N/A,#N/A,FALSE,"Plan1";#N/A,#N/A,FALSE,"Plan2"}</definedName>
    <definedName name="yyyy">#N/A</definedName>
    <definedName name="yyyyy" hidden="1">{#N/A,#N/A,FALSE,"Plan1";#N/A,#N/A,FALSE,"Plan2"}</definedName>
    <definedName name="yyyyyy">#N/A</definedName>
    <definedName name="yyyyyyyy">#N/A</definedName>
    <definedName name="yyyyyyyyyyyyyy" hidden="1">#REF!</definedName>
    <definedName name="yyyyyyyyyyyyyyt" hidden="1">#REF!</definedName>
    <definedName name="zcd">'[1]CONSOL DRE GERAL'!$B$1:$G$40</definedName>
    <definedName name="zdfvsd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ZEROFIN.DESPFIN">#N/A</definedName>
    <definedName name="ZEROFIN.ZEROFIN">#N/A</definedName>
    <definedName name="zerofin1">#N/A</definedName>
    <definedName name="zvvczvcx" hidden="1">#REF!</definedName>
    <definedName name="zxc\xcz">#REF!</definedName>
    <definedName name="zxc\zxc\xc">#REF!</definedName>
    <definedName name="ZXD" hidden="1">{#N/A,#N/A,FALSE,"Plan1";#N/A,#N/A,FALSE,"Plan2"}</definedName>
    <definedName name="zzzzzzz" hidden="1">#REF!</definedName>
    <definedName name="zzzzzzzzz" hidden="1">#REF!</definedName>
  </definedNames>
  <calcPr calcId="145621"/>
</workbook>
</file>

<file path=xl/calcChain.xml><?xml version="1.0" encoding="utf-8"?>
<calcChain xmlns="http://schemas.openxmlformats.org/spreadsheetml/2006/main">
  <c r="F11" i="21" l="1"/>
  <c r="B64" i="21" l="1"/>
  <c r="B38" i="21"/>
  <c r="F137" i="21" l="1"/>
  <c r="F138" i="21"/>
  <c r="F139" i="21"/>
  <c r="F140" i="21"/>
  <c r="F141" i="21"/>
  <c r="F142" i="21"/>
  <c r="F143" i="21"/>
  <c r="F144" i="21"/>
  <c r="F136" i="21"/>
  <c r="F134" i="21"/>
  <c r="F133" i="21" s="1"/>
  <c r="F130" i="21"/>
  <c r="F131" i="21"/>
  <c r="F132" i="21"/>
  <c r="F129" i="21"/>
  <c r="F128" i="21"/>
  <c r="F58" i="21"/>
  <c r="F127" i="21" l="1"/>
  <c r="F135" i="21"/>
  <c r="F126" i="21" l="1"/>
  <c r="E57" i="31" l="1"/>
  <c r="F68" i="21" l="1"/>
  <c r="F21" i="21"/>
  <c r="F20" i="21"/>
  <c r="F19" i="21"/>
  <c r="F33" i="21"/>
  <c r="F32" i="21"/>
  <c r="F31" i="21"/>
  <c r="F18" i="21"/>
  <c r="F41" i="21" l="1"/>
  <c r="F30" i="21"/>
  <c r="F70" i="21"/>
  <c r="F71" i="21"/>
  <c r="F69" i="21"/>
  <c r="F72" i="21"/>
  <c r="F34" i="21"/>
  <c r="P40" i="28"/>
  <c r="F136" i="28"/>
  <c r="F130" i="28"/>
  <c r="I136" i="28"/>
  <c r="I130" i="28"/>
  <c r="H117" i="28"/>
  <c r="F117" i="28"/>
  <c r="F138" i="28" l="1"/>
  <c r="F132" i="28"/>
  <c r="L152" i="29"/>
  <c r="F154" i="29" s="1"/>
  <c r="L146" i="29"/>
  <c r="I140" i="29"/>
  <c r="H146" i="29"/>
  <c r="M140" i="29"/>
  <c r="AD198" i="31"/>
  <c r="AD197" i="31"/>
  <c r="AD196" i="31"/>
  <c r="AD195" i="31"/>
  <c r="AE62" i="31"/>
  <c r="H49" i="31"/>
  <c r="E49" i="31"/>
  <c r="AD74" i="30"/>
  <c r="AD73" i="30"/>
  <c r="AD72" i="30"/>
  <c r="AD71" i="30"/>
  <c r="J59" i="30"/>
  <c r="F61" i="30" s="1"/>
  <c r="O50" i="30"/>
  <c r="L41" i="30"/>
  <c r="L31" i="30"/>
  <c r="P24" i="30"/>
  <c r="F26" i="30" s="1"/>
  <c r="G31" i="30" s="1"/>
  <c r="AD214" i="29"/>
  <c r="AD213" i="29"/>
  <c r="AD212" i="29"/>
  <c r="AD211" i="29"/>
  <c r="L179" i="29"/>
  <c r="D181" i="29" s="1"/>
  <c r="I129" i="29"/>
  <c r="I123" i="29"/>
  <c r="I117" i="29"/>
  <c r="I111" i="29"/>
  <c r="N101" i="29"/>
  <c r="R94" i="29"/>
  <c r="G96" i="29" s="1"/>
  <c r="X87" i="29"/>
  <c r="U87" i="29"/>
  <c r="G80" i="29"/>
  <c r="G82" i="29" s="1"/>
  <c r="I74" i="29"/>
  <c r="L72" i="29"/>
  <c r="I72" i="29"/>
  <c r="F72" i="29"/>
  <c r="P61" i="29"/>
  <c r="M55" i="29"/>
  <c r="K55" i="29"/>
  <c r="M49" i="29"/>
  <c r="K49" i="29"/>
  <c r="Q41" i="29"/>
  <c r="X25" i="29"/>
  <c r="K101" i="29" s="1"/>
  <c r="P22" i="29"/>
  <c r="L74" i="29" s="1"/>
  <c r="K18" i="29"/>
  <c r="K17" i="29" s="1"/>
  <c r="E18" i="29"/>
  <c r="E17" i="29" s="1"/>
  <c r="K167" i="29" s="1"/>
  <c r="T17" i="29"/>
  <c r="P173" i="29" s="1"/>
  <c r="AD153" i="28"/>
  <c r="AD152" i="28"/>
  <c r="AD151" i="28"/>
  <c r="AD150" i="28"/>
  <c r="F111" i="28"/>
  <c r="L99" i="28"/>
  <c r="N93" i="28"/>
  <c r="F75" i="28"/>
  <c r="V69" i="28"/>
  <c r="S69" i="28"/>
  <c r="M69" i="28"/>
  <c r="I69" i="28"/>
  <c r="L63" i="28"/>
  <c r="I63" i="28"/>
  <c r="H57" i="28"/>
  <c r="G48" i="28"/>
  <c r="H99" i="28" s="1"/>
  <c r="G40" i="28"/>
  <c r="K34" i="28"/>
  <c r="I34" i="28"/>
  <c r="J28" i="28"/>
  <c r="H28" i="28"/>
  <c r="K18" i="28"/>
  <c r="I75" i="28" s="1"/>
  <c r="E18" i="28"/>
  <c r="O69" i="28" s="1"/>
  <c r="T17" i="28"/>
  <c r="M111" i="28" s="1"/>
  <c r="F101" i="28" l="1"/>
  <c r="E51" i="31"/>
  <c r="E59" i="31" s="1"/>
  <c r="F65" i="21"/>
  <c r="G33" i="30"/>
  <c r="G41" i="30"/>
  <c r="E43" i="30" s="1"/>
  <c r="E17" i="28"/>
  <c r="J117" i="28" s="1"/>
  <c r="F119" i="28" s="1"/>
  <c r="F76" i="21"/>
  <c r="G57" i="29"/>
  <c r="G89" i="29"/>
  <c r="F69" i="28"/>
  <c r="F71" i="28" s="1"/>
  <c r="G51" i="29"/>
  <c r="F148" i="29"/>
  <c r="F142" i="29"/>
  <c r="G103" i="29"/>
  <c r="L156" i="29"/>
  <c r="F158" i="29" s="1"/>
  <c r="Q43" i="29"/>
  <c r="G45" i="29" s="1"/>
  <c r="M61" i="29"/>
  <c r="G63" i="29" s="1"/>
  <c r="G129" i="29" s="1"/>
  <c r="G131" i="29" s="1"/>
  <c r="H50" i="30"/>
  <c r="F52" i="30" s="1"/>
  <c r="M167" i="29"/>
  <c r="L173" i="29"/>
  <c r="Q167" i="29"/>
  <c r="I173" i="29"/>
  <c r="F74" i="29"/>
  <c r="F76" i="29" s="1"/>
  <c r="O57" i="28"/>
  <c r="K17" i="28"/>
  <c r="M75" i="28"/>
  <c r="F77" i="28" s="1"/>
  <c r="M40" i="28"/>
  <c r="I81" i="28" l="1"/>
  <c r="L28" i="28"/>
  <c r="H30" i="28" s="1"/>
  <c r="F93" i="28" s="1"/>
  <c r="F105" i="29"/>
  <c r="G65" i="29"/>
  <c r="E190" i="29"/>
  <c r="G111" i="29"/>
  <c r="G113" i="29" s="1"/>
  <c r="G190" i="29"/>
  <c r="G117" i="29"/>
  <c r="G119" i="29" s="1"/>
  <c r="I190" i="29"/>
  <c r="F160" i="29"/>
  <c r="Q81" i="28"/>
  <c r="G123" i="29"/>
  <c r="G125" i="29" s="1"/>
  <c r="F169" i="29"/>
  <c r="G173" i="29" s="1"/>
  <c r="G175" i="29" s="1"/>
  <c r="I111" i="28"/>
  <c r="F113" i="28" s="1"/>
  <c r="I40" i="28"/>
  <c r="AE34" i="28"/>
  <c r="G34" i="28" s="1"/>
  <c r="K57" i="28"/>
  <c r="F59" i="28" s="1"/>
  <c r="F83" i="28" l="1"/>
  <c r="G42" i="28"/>
  <c r="K93" i="28" s="1"/>
  <c r="F133" i="29"/>
  <c r="E192" i="29"/>
  <c r="G122" i="28"/>
  <c r="F63" i="28"/>
  <c r="F65" i="28" s="1"/>
  <c r="G36" i="28"/>
  <c r="F85" i="28" l="1"/>
  <c r="F66" i="21"/>
  <c r="I93" i="28"/>
  <c r="F95" i="28" s="1"/>
  <c r="F103" i="28" s="1"/>
  <c r="G50" i="28"/>
  <c r="F74" i="21" l="1"/>
  <c r="F73" i="21"/>
  <c r="F75" i="21" l="1"/>
  <c r="F67" i="21" l="1"/>
  <c r="F64" i="21" l="1"/>
  <c r="F59" i="21" l="1"/>
  <c r="F57" i="21" l="1"/>
  <c r="F47" i="21" l="1"/>
  <c r="F43" i="21"/>
  <c r="F36" i="21"/>
  <c r="F37" i="21"/>
  <c r="F80" i="21"/>
  <c r="F79" i="21"/>
  <c r="F52" i="21"/>
  <c r="F51" i="21"/>
  <c r="F24" i="21"/>
  <c r="F23" i="21"/>
  <c r="F14" i="21"/>
  <c r="F48" i="21" l="1"/>
  <c r="F46" i="21"/>
  <c r="F45" i="21"/>
  <c r="F44" i="21"/>
  <c r="F53" i="21"/>
  <c r="F55" i="21"/>
  <c r="F84" i="21"/>
  <c r="F27" i="21"/>
  <c r="F81" i="21"/>
  <c r="F83" i="21"/>
  <c r="F15" i="21"/>
  <c r="F82" i="21"/>
  <c r="F54" i="21"/>
  <c r="F56" i="21"/>
  <c r="F17" i="21"/>
  <c r="F28" i="21"/>
  <c r="F16" i="21"/>
  <c r="F42" i="21" l="1"/>
  <c r="F13" i="21"/>
  <c r="F78" i="21"/>
  <c r="F50" i="21"/>
  <c r="F108" i="21" l="1"/>
  <c r="F104" i="21"/>
  <c r="F105" i="21"/>
  <c r="F106" i="21"/>
  <c r="F115" i="21" l="1"/>
  <c r="F114" i="21"/>
  <c r="F107" i="21"/>
  <c r="F111" i="21" l="1"/>
  <c r="F117" i="21"/>
  <c r="F118" i="21"/>
  <c r="F109" i="21"/>
  <c r="F113" i="21"/>
  <c r="F116" i="21"/>
  <c r="F120" i="21"/>
  <c r="F112" i="21"/>
  <c r="F123" i="21"/>
  <c r="F122" i="21"/>
  <c r="F121" i="21"/>
  <c r="F119" i="21"/>
  <c r="F110" i="21" l="1"/>
  <c r="F102" i="21"/>
  <c r="F103" i="21" l="1"/>
  <c r="F91" i="21"/>
  <c r="F99" i="21"/>
  <c r="F98" i="21"/>
  <c r="F92" i="21" l="1"/>
  <c r="F89" i="21"/>
  <c r="F90" i="21"/>
  <c r="F96" i="21"/>
  <c r="F97" i="21"/>
  <c r="F87" i="21" l="1"/>
  <c r="F88" i="21"/>
  <c r="F100" i="21"/>
  <c r="F101" i="21"/>
  <c r="F95" i="21"/>
  <c r="F86" i="21"/>
  <c r="F94" i="21" l="1"/>
  <c r="F93" i="21"/>
  <c r="F61" i="21"/>
  <c r="F85" i="21" l="1"/>
  <c r="F77" i="21" s="1"/>
  <c r="F62" i="21"/>
  <c r="F63" i="21"/>
  <c r="F60" i="21" l="1"/>
  <c r="F49" i="21" s="1"/>
  <c r="F40" i="21" l="1"/>
  <c r="F35" i="21"/>
  <c r="F38" i="21"/>
  <c r="F39" i="21"/>
  <c r="F29" i="21" l="1"/>
  <c r="F26" i="21"/>
  <c r="F25" i="21"/>
  <c r="F22" i="21" l="1"/>
  <c r="F12" i="21" s="1"/>
  <c r="F124" i="21" l="1"/>
  <c r="F145" i="21" s="1"/>
</calcChain>
</file>

<file path=xl/sharedStrings.xml><?xml version="1.0" encoding="utf-8"?>
<sst xmlns="http://schemas.openxmlformats.org/spreadsheetml/2006/main" count="1158" uniqueCount="487">
  <si>
    <t>UN.</t>
  </si>
  <si>
    <t>m³</t>
  </si>
  <si>
    <t>m</t>
  </si>
  <si>
    <t>QUANTIDADE</t>
  </si>
  <si>
    <t>DESCRIÇÃO</t>
  </si>
  <si>
    <t>PREÇO TOTAL R$</t>
  </si>
  <si>
    <t>M</t>
  </si>
  <si>
    <t>m²</t>
  </si>
  <si>
    <t>ARMACAO ACO CA-50 DIAM.16,0 (5/8) À 25,0MM (1) - FORNECIMENTO/ CORTE(PERDA DE 10%) / DOBRA / COLOCAÇÃO.</t>
  </si>
  <si>
    <t>KG</t>
  </si>
  <si>
    <t>M3</t>
  </si>
  <si>
    <t>M2</t>
  </si>
  <si>
    <t>M3XKM</t>
  </si>
  <si>
    <t xml:space="preserve">FORMA TABUA P/CONCRETO EM FUNDACAO S/REAPROVEITAMENTO </t>
  </si>
  <si>
    <t>ESCADA</t>
  </si>
  <si>
    <t>PAVIMENTAÇÃO</t>
  </si>
  <si>
    <t>CONCRETO USINADO BOMBEADO FCK=30MPA, INCLUSIVE LANCAMENTO E ADENSAMENTO</t>
  </si>
  <si>
    <t>x</t>
  </si>
  <si>
    <t>MOVIMENTO DE TERRA</t>
  </si>
  <si>
    <t>ESCAVACAO, CARGA E TRANSPORTE DE MATERIAL DE 1A CATEGORIA, CAMINHO DE SERVICO LEITO NATURAL, COM ESCAVADEIRA HIDRAULICA E CAMINHAO BASCULANTE 6 M3, DMT 800 ATE 1.000 M</t>
  </si>
  <si>
    <t>T</t>
  </si>
  <si>
    <t>T/KM</t>
  </si>
  <si>
    <t>PAVIMENTO FLEXÍVEL</t>
  </si>
  <si>
    <t>COMPACTACAO MECANICA C/ CONTROLE DO GC&gt;=95% DO PN (AREAS) (C/MONIVELADORA 140 HP E ROLO COMPRESSOR VIBRATORIO 80 HP)</t>
  </si>
  <si>
    <t xml:space="preserve">CONCRETO BETUMINOSO USINADO A QUENTE COM CAP 50/70, BINDER, INCLUSO USINAGEM E APLICACAO, EXCLUSIVE TRANSPORTE   </t>
  </si>
  <si>
    <t xml:space="preserve">FABRICAÇÃO E APLICAÇÃO DE CONCRETO BETUMINOSO USINADO A QUENTE(CBUQ),CAP 50/70, EXCLUSIVE TRANSPORTE </t>
  </si>
  <si>
    <t xml:space="preserve">CARGA, MANOBRAS E DESCARGA DE MISTURA BETUMINOSA A QUENTE, COM CAMINHAO BASCULANTE 6 M3 </t>
  </si>
  <si>
    <t>TRANSPORTE QQ NAT CAM BASCULANTE 30 KM/H 8.00 T EXCL DESPESA CARGA/DESC ESPERA DO CAMINHAO/SERVENTE/E OU EQUIP AUX.</t>
  </si>
  <si>
    <t xml:space="preserve">PINTURA DE LIGACAO COM EMULSAO RR-1C </t>
  </si>
  <si>
    <t xml:space="preserve">IMPRIMACAO DE BASE DE PAVIMENTACAO COM EMULSAO CM-30 </t>
  </si>
  <si>
    <t xml:space="preserve">BASE PARA PAVIMENTACAO COM BRITA GRADUADA, INCLUSIVE COMPACTACAO </t>
  </si>
  <si>
    <t xml:space="preserve">CONCRETO FCK=15MPA, PREPARO COM BETONEIRA, SEM LANCAMENTO </t>
  </si>
  <si>
    <t xml:space="preserve">CONCRETO FCK=25MPA, VIRADO EM BETONEIRA, SEM LANCAMENTO </t>
  </si>
  <si>
    <t xml:space="preserve">FORMA TABUA PARA CONCRETO EM FUNDACAO, C/ REAPROVEITAMENTO 2X. </t>
  </si>
  <si>
    <t>PISO (CALCADA) EM CONCRETO 12MPA TRACO 1:3:5 (CIMENTO/AREIA/BRITA) PREPARO MECANICO, ESPESSURA 7CM, COM JUNTA DE DILATACAO EM MADEIRA</t>
  </si>
  <si>
    <t>DRENAGEM</t>
  </si>
  <si>
    <t>TXKM</t>
  </si>
  <si>
    <t>H</t>
  </si>
  <si>
    <t>CONCRETO USINADO BOMBEADO FCK=25MPA, INCLUSIVE LANCAMENTO E ADENSAMENTO</t>
  </si>
  <si>
    <t xml:space="preserve">ESCAVACAO MANUAL DE VALA EM MATERIAL DE 1A CATEGORIA ATE 1,5M EXCLUINDO ESGOTAMENTO/ESCORAMENTO  </t>
  </si>
  <si>
    <t xml:space="preserve">CARGA, MANOBRAS E DESCARGA DE AREIA, BRITA, PEDRA DE MAO E SOLOS COM CAMINHAO BASCULANTE 6 M3 (DESCARGA LIVRE) </t>
  </si>
  <si>
    <t xml:space="preserve">CONCRETO USINADO BOMBEADO FCK=30MPA, INCLUSIVE LANCAMENTO E ADENSAMENTO </t>
  </si>
  <si>
    <t xml:space="preserve">CHAMINE P/ POCO DE VISITA EM ALVENARIA, EXCLUSOS TAMPAO E ANEL </t>
  </si>
  <si>
    <t xml:space="preserve">ASSENTAMENTO DE TAMPAO DE FERRO FUNDIDO 600 MM </t>
  </si>
  <si>
    <t>POCO VISITA CONCRETO ARMADO P/AG PLUV 1,40X1,40X1,50M COLETOR D=90CM PAREDE E=15CM BASE CONCRETO FCK=10MPA REVESTIDO C/ARG CIM/AREIA 1:4 DEGRAUS FF INCL FORN TODOS MATERIAIS</t>
  </si>
  <si>
    <t xml:space="preserve">TUBO CONCRETO SIMPLES DN 500 MM PARA DRENAGEM - FORNECIMENTO E INSTALACAO INCLUSIVE ESCAVACAO MANUAL 2M3/M </t>
  </si>
  <si>
    <t xml:space="preserve">EXECUÇÃO DE LASTRO EM CONCRETO (1:2,5:6), PREPARO MANUAL </t>
  </si>
  <si>
    <t xml:space="preserve">ESCORAMENTO DE VALAS DESCONTINUO </t>
  </si>
  <si>
    <t xml:space="preserve">LASTRO DE BRITA </t>
  </si>
  <si>
    <t>ARMACAO ACO CA-50, DIAM. 6,3 (1/4) À 12,5MM(1/2) -FORNECIMENTO/ CORTE( PERDA DE 10%) / DOBRA / COLOCAÇÃO.</t>
  </si>
  <si>
    <t xml:space="preserve">TAMPAO FOFO ARTICULADO83KG CARGA MAX 12500KG DIAM ABERT 600MM P/ POCO VISITA DE REDE AGUA PLUVIAL E ESGOTO </t>
  </si>
  <si>
    <t>UN</t>
  </si>
  <si>
    <t>LIMPEZA DE TERRENO</t>
  </si>
  <si>
    <t>ESCAVACAO E CARGA MATERIAL 1A CATEGORIA, UTILIZANDO TRATOR DE ESTEIRAS DE 110 A 160HP COM LAMINA, PESO OPERACIONAL * 13T E PA CARREGADEIRA COM 170 HP.</t>
  </si>
  <si>
    <t xml:space="preserve">ESPALHAMENTO DE MATERIAL DE 1A CATEGORIA COM TRATOR DE ESTEIRA COM 153 HP </t>
  </si>
  <si>
    <t>CARGA MANUAL DE TERRA EM CAMINHAO BASCULANTE 6 M3</t>
  </si>
  <si>
    <t>FUNDAÇÃO</t>
  </si>
  <si>
    <t>TX</t>
  </si>
  <si>
    <t>COMPRIMENTO</t>
  </si>
  <si>
    <t>Kg/m</t>
  </si>
  <si>
    <t>unidades</t>
  </si>
  <si>
    <t>Kg</t>
  </si>
  <si>
    <t>TAXA DE MOBILIZAÇÃO DE EQUIPAMENTO</t>
  </si>
  <si>
    <t xml:space="preserve">REATERRO E COMPACTACAO MECANICO DE VALA COM COMPACTADOR MANUAL TIPO SOQUETE VIBRATÓRIO </t>
  </si>
  <si>
    <t>kg</t>
  </si>
  <si>
    <t>DENSIDADE
 (Carga trab. 33 tf)</t>
  </si>
  <si>
    <t>ESTRUTURA</t>
  </si>
  <si>
    <t>CONTENÇÃO - GRELHA DE TIRANTES</t>
  </si>
  <si>
    <t>ITEM</t>
  </si>
  <si>
    <t>2.1</t>
  </si>
  <si>
    <t>2.2</t>
  </si>
  <si>
    <t>2.3</t>
  </si>
  <si>
    <t>3.1</t>
  </si>
  <si>
    <t>3.2</t>
  </si>
  <si>
    <t>2.1.1</t>
  </si>
  <si>
    <t>2.1.2</t>
  </si>
  <si>
    <t>2.1.3</t>
  </si>
  <si>
    <t>2.1.4</t>
  </si>
  <si>
    <t>2.1.5</t>
  </si>
  <si>
    <t>2.2.1</t>
  </si>
  <si>
    <t>2.2.2</t>
  </si>
  <si>
    <t>2.3.1</t>
  </si>
  <si>
    <t>2.3.2</t>
  </si>
  <si>
    <t>2.3.3</t>
  </si>
  <si>
    <t>3.1.1</t>
  </si>
  <si>
    <t>3.1.2</t>
  </si>
  <si>
    <t>3.1.3</t>
  </si>
  <si>
    <t>3.1.4</t>
  </si>
  <si>
    <t>3.1.5</t>
  </si>
  <si>
    <t>3.1.6</t>
  </si>
  <si>
    <t>3.2.1</t>
  </si>
  <si>
    <t>3.2.2</t>
  </si>
  <si>
    <t>2.3.4</t>
  </si>
  <si>
    <t>2.3.5</t>
  </si>
  <si>
    <t>FORNECIMENTO E INSTALACAO DE MANTA BIDIM RT - 14 OU SIMILAR</t>
  </si>
  <si>
    <t>kg/m³</t>
  </si>
  <si>
    <t>uni.</t>
  </si>
  <si>
    <t>DRENO HORIZONTAL PROFUNDO</t>
  </si>
  <si>
    <t xml:space="preserve">CONTENÇÃO </t>
  </si>
  <si>
    <t>CONTENÇÃO - MURO DE CONCRETO ATIRANTADO</t>
  </si>
  <si>
    <t>2.4.1</t>
  </si>
  <si>
    <t>2.4.2</t>
  </si>
  <si>
    <t>2.4.3</t>
  </si>
  <si>
    <t>2.4.4</t>
  </si>
  <si>
    <t xml:space="preserve">Escada </t>
  </si>
  <si>
    <t>a</t>
  </si>
  <si>
    <r>
      <rPr>
        <sz val="12"/>
        <rFont val="Calibri"/>
        <family val="2"/>
      </rPr>
      <t>∑</t>
    </r>
    <r>
      <rPr>
        <sz val="12"/>
        <rFont val="Times New Roman"/>
        <family val="1"/>
      </rPr>
      <t>b</t>
    </r>
  </si>
  <si>
    <t>c</t>
  </si>
  <si>
    <r>
      <rPr>
        <sz val="12"/>
        <rFont val="Calibri"/>
        <family val="2"/>
      </rPr>
      <t>∑</t>
    </r>
    <r>
      <rPr>
        <sz val="12"/>
        <rFont val="Times New Roman"/>
        <family val="1"/>
      </rPr>
      <t>D</t>
    </r>
  </si>
  <si>
    <t>e</t>
  </si>
  <si>
    <t>s</t>
  </si>
  <si>
    <t>α=arctg(e/s)</t>
  </si>
  <si>
    <t>Largura</t>
  </si>
  <si>
    <r>
      <t xml:space="preserve">m </t>
    </r>
    <r>
      <rPr>
        <sz val="8"/>
        <rFont val="Times New Roman"/>
        <family val="1"/>
      </rPr>
      <t>(corte)</t>
    </r>
  </si>
  <si>
    <t>º</t>
  </si>
  <si>
    <r>
      <t xml:space="preserve">m </t>
    </r>
    <r>
      <rPr>
        <sz val="8"/>
        <rFont val="Times New Roman"/>
        <family val="1"/>
      </rPr>
      <t>(aterro)</t>
    </r>
  </si>
  <si>
    <t>Taxa de armadura</t>
  </si>
  <si>
    <t>Escada</t>
  </si>
  <si>
    <t>Guarda-Corpo</t>
  </si>
  <si>
    <r>
      <t>V</t>
    </r>
    <r>
      <rPr>
        <vertAlign val="subscript"/>
        <sz val="12"/>
        <rFont val="Times New Roman"/>
        <family val="1"/>
      </rPr>
      <t xml:space="preserve">concreto, patamar </t>
    </r>
    <r>
      <rPr>
        <sz val="12"/>
        <rFont val="Times New Roman"/>
        <family val="1"/>
      </rPr>
      <t>=</t>
    </r>
  </si>
  <si>
    <t>∑ b</t>
  </si>
  <si>
    <r>
      <t>V</t>
    </r>
    <r>
      <rPr>
        <sz val="8"/>
        <rFont val="Times New Roman"/>
        <family val="1"/>
      </rPr>
      <t>concreto, patamar</t>
    </r>
    <r>
      <rPr>
        <sz val="12"/>
        <rFont val="Times New Roman"/>
        <family val="1"/>
      </rPr>
      <t xml:space="preserve"> =</t>
    </r>
  </si>
  <si>
    <r>
      <t>V</t>
    </r>
    <r>
      <rPr>
        <vertAlign val="subscript"/>
        <sz val="12"/>
        <rFont val="Times New Roman"/>
        <family val="1"/>
      </rPr>
      <t xml:space="preserve">concreto,degrau </t>
    </r>
    <r>
      <rPr>
        <sz val="12"/>
        <rFont val="Times New Roman"/>
        <family val="1"/>
      </rPr>
      <t>=</t>
    </r>
  </si>
  <si>
    <r>
      <t xml:space="preserve">Nº </t>
    </r>
    <r>
      <rPr>
        <b/>
        <sz val="9"/>
        <rFont val="Times New Roman"/>
        <family val="1"/>
      </rPr>
      <t>degraus</t>
    </r>
  </si>
  <si>
    <t>/</t>
  </si>
  <si>
    <r>
      <t>V</t>
    </r>
    <r>
      <rPr>
        <vertAlign val="subscript"/>
        <sz val="12"/>
        <rFont val="Times New Roman"/>
        <family val="1"/>
      </rPr>
      <t xml:space="preserve">concreto,base </t>
    </r>
    <r>
      <rPr>
        <sz val="12"/>
        <rFont val="Times New Roman"/>
        <family val="1"/>
      </rPr>
      <t>=</t>
    </r>
  </si>
  <si>
    <t>[</t>
  </si>
  <si>
    <t>∑ D</t>
  </si>
  <si>
    <t>cos( α )</t>
  </si>
  <si>
    <t>]</t>
  </si>
  <si>
    <t>x [</t>
  </si>
  <si>
    <t>cos</t>
  </si>
  <si>
    <t>(</t>
  </si>
  <si>
    <t>) ]</t>
  </si>
  <si>
    <r>
      <t>V</t>
    </r>
    <r>
      <rPr>
        <vertAlign val="subscript"/>
        <sz val="12"/>
        <rFont val="Times New Roman"/>
        <family val="1"/>
      </rPr>
      <t xml:space="preserve">concreto, base </t>
    </r>
    <r>
      <rPr>
        <sz val="12"/>
        <rFont val="Times New Roman"/>
        <family val="1"/>
      </rPr>
      <t>=</t>
    </r>
  </si>
  <si>
    <r>
      <t>V</t>
    </r>
    <r>
      <rPr>
        <vertAlign val="subscript"/>
        <sz val="12"/>
        <rFont val="Times New Roman"/>
        <family val="1"/>
      </rPr>
      <t xml:space="preserve">concreto,guarda-corpo </t>
    </r>
    <r>
      <rPr>
        <sz val="12"/>
        <rFont val="Times New Roman"/>
        <family val="1"/>
      </rPr>
      <t>=</t>
    </r>
  </si>
  <si>
    <t>Altura</t>
  </si>
  <si>
    <t>Comprimento</t>
  </si>
  <si>
    <r>
      <t>V</t>
    </r>
    <r>
      <rPr>
        <vertAlign val="subscript"/>
        <sz val="12"/>
        <rFont val="Times New Roman"/>
        <family val="1"/>
      </rPr>
      <t xml:space="preserve">concreto, total. </t>
    </r>
    <r>
      <rPr>
        <sz val="12"/>
        <rFont val="Times New Roman"/>
        <family val="1"/>
      </rPr>
      <t>=</t>
    </r>
  </si>
  <si>
    <r>
      <t>A</t>
    </r>
    <r>
      <rPr>
        <sz val="8"/>
        <rFont val="Times New Roman"/>
        <family val="1"/>
      </rPr>
      <t>forma,lateral =</t>
    </r>
  </si>
  <si>
    <r>
      <t>A</t>
    </r>
    <r>
      <rPr>
        <sz val="8"/>
        <rFont val="Times New Roman"/>
        <family val="1"/>
      </rPr>
      <t>forma,espelho</t>
    </r>
    <r>
      <rPr>
        <sz val="12"/>
        <rFont val="Times New Roman"/>
        <family val="1"/>
      </rPr>
      <t xml:space="preserve"> =</t>
    </r>
  </si>
  <si>
    <r>
      <t>A</t>
    </r>
    <r>
      <rPr>
        <sz val="9"/>
        <rFont val="Times New Roman"/>
        <family val="1"/>
      </rPr>
      <t>forma,patamar</t>
    </r>
    <r>
      <rPr>
        <sz val="12"/>
        <rFont val="Times New Roman"/>
        <family val="1"/>
      </rPr>
      <t xml:space="preserve"> =</t>
    </r>
  </si>
  <si>
    <r>
      <t>∑b</t>
    </r>
    <r>
      <rPr>
        <b/>
        <sz val="8"/>
        <rFont val="Times New Roman"/>
        <family val="1"/>
      </rPr>
      <t>aterro</t>
    </r>
  </si>
  <si>
    <t>+</t>
  </si>
  <si>
    <r>
      <t>A</t>
    </r>
    <r>
      <rPr>
        <sz val="9"/>
        <rFont val="Times New Roman"/>
        <family val="1"/>
      </rPr>
      <t>forma,base</t>
    </r>
    <r>
      <rPr>
        <sz val="12"/>
        <rFont val="Times New Roman"/>
        <family val="1"/>
      </rPr>
      <t xml:space="preserve"> =</t>
    </r>
  </si>
  <si>
    <r>
      <t>∑ D</t>
    </r>
    <r>
      <rPr>
        <b/>
        <sz val="8"/>
        <rFont val="Calibri"/>
        <family val="2"/>
      </rPr>
      <t>aterro</t>
    </r>
  </si>
  <si>
    <r>
      <t>A</t>
    </r>
    <r>
      <rPr>
        <sz val="9"/>
        <rFont val="Times New Roman"/>
        <family val="1"/>
      </rPr>
      <t>forma,guarda-corpo</t>
    </r>
    <r>
      <rPr>
        <sz val="12"/>
        <rFont val="Times New Roman"/>
        <family val="1"/>
      </rPr>
      <t xml:space="preserve"> =</t>
    </r>
  </si>
  <si>
    <r>
      <t>A</t>
    </r>
    <r>
      <rPr>
        <sz val="9"/>
        <rFont val="Times New Roman"/>
        <family val="1"/>
      </rPr>
      <t>forma,total</t>
    </r>
    <r>
      <rPr>
        <sz val="12"/>
        <rFont val="Times New Roman"/>
        <family val="1"/>
      </rPr>
      <t xml:space="preserve"> =</t>
    </r>
  </si>
  <si>
    <r>
      <t xml:space="preserve">    [  V</t>
    </r>
    <r>
      <rPr>
        <b/>
        <vertAlign val="subscript"/>
        <sz val="12"/>
        <rFont val="Times New Roman"/>
        <family val="1"/>
      </rPr>
      <t>concreto, patamar</t>
    </r>
  </si>
  <si>
    <r>
      <t>V</t>
    </r>
    <r>
      <rPr>
        <b/>
        <vertAlign val="subscript"/>
        <sz val="12"/>
        <rFont val="Times New Roman"/>
        <family val="1"/>
      </rPr>
      <t>concreto, degrau</t>
    </r>
  </si>
  <si>
    <r>
      <t>V</t>
    </r>
    <r>
      <rPr>
        <b/>
        <vertAlign val="subscript"/>
        <sz val="12"/>
        <rFont val="Times New Roman"/>
        <family val="1"/>
      </rPr>
      <t>concreto,base</t>
    </r>
  </si>
  <si>
    <r>
      <t xml:space="preserve">Taxa de armadura </t>
    </r>
    <r>
      <rPr>
        <b/>
        <sz val="8"/>
        <rFont val="Times New Roman"/>
        <family val="1"/>
      </rPr>
      <t>escada</t>
    </r>
  </si>
  <si>
    <r>
      <t xml:space="preserve">      V</t>
    </r>
    <r>
      <rPr>
        <b/>
        <vertAlign val="subscript"/>
        <sz val="12"/>
        <rFont val="Times New Roman"/>
        <family val="1"/>
      </rPr>
      <t>concreto, guarda-corpo</t>
    </r>
  </si>
  <si>
    <r>
      <t xml:space="preserve">Taxa de armadura </t>
    </r>
    <r>
      <rPr>
        <b/>
        <sz val="8"/>
        <rFont val="Times New Roman"/>
        <family val="1"/>
      </rPr>
      <t>guarda-corpo</t>
    </r>
  </si>
  <si>
    <r>
      <t>V</t>
    </r>
    <r>
      <rPr>
        <sz val="9"/>
        <rFont val="Times New Roman"/>
        <family val="1"/>
      </rPr>
      <t>lastro,base</t>
    </r>
    <r>
      <rPr>
        <sz val="12"/>
        <rFont val="Times New Roman"/>
        <family val="1"/>
      </rPr>
      <t xml:space="preserve"> =</t>
    </r>
  </si>
  <si>
    <r>
      <t>∑ D</t>
    </r>
    <r>
      <rPr>
        <b/>
        <sz val="8"/>
        <rFont val="Calibri"/>
        <family val="2"/>
      </rPr>
      <t>corte</t>
    </r>
  </si>
  <si>
    <t xml:space="preserve">]  x </t>
  </si>
  <si>
    <r>
      <t>V</t>
    </r>
    <r>
      <rPr>
        <vertAlign val="subscript"/>
        <sz val="12"/>
        <rFont val="Times New Roman"/>
        <family val="1"/>
      </rPr>
      <t xml:space="preserve">lastro, patamar </t>
    </r>
    <r>
      <rPr>
        <sz val="12"/>
        <rFont val="Times New Roman"/>
        <family val="1"/>
      </rPr>
      <t>=</t>
    </r>
  </si>
  <si>
    <r>
      <t>∑ b</t>
    </r>
    <r>
      <rPr>
        <b/>
        <sz val="8"/>
        <rFont val="Calibri"/>
        <family val="2"/>
      </rPr>
      <t>(corte)</t>
    </r>
  </si>
  <si>
    <r>
      <t>V</t>
    </r>
    <r>
      <rPr>
        <vertAlign val="subscript"/>
        <sz val="12"/>
        <rFont val="Times New Roman"/>
        <family val="1"/>
      </rPr>
      <t xml:space="preserve">lastro, total </t>
    </r>
    <r>
      <rPr>
        <sz val="12"/>
        <rFont val="Times New Roman"/>
        <family val="1"/>
      </rPr>
      <t>=</t>
    </r>
  </si>
  <si>
    <t>V - Notas</t>
  </si>
  <si>
    <t xml:space="preserve">1- </t>
  </si>
  <si>
    <t>PARA AS QUANTIDADES DA LARGURA DA ESCADA, VER DESENHO 771-MA017-099-MS2-191.</t>
  </si>
  <si>
    <t>2-</t>
  </si>
  <si>
    <t>Total</t>
  </si>
  <si>
    <t>6.6.</t>
  </si>
  <si>
    <t>Lastro de concreto Fck = 10MPa</t>
  </si>
  <si>
    <t>=</t>
  </si>
  <si>
    <t>7.9.</t>
  </si>
  <si>
    <t>Fornecimento e aplicação de aço CA-50</t>
  </si>
  <si>
    <t>7.14.</t>
  </si>
  <si>
    <t>Fornecimento e aplicação de concreto usinado Fck &gt; 15MPa</t>
  </si>
  <si>
    <t>8.14.1</t>
  </si>
  <si>
    <t>Forma comum, inclusive o cimbramento</t>
  </si>
  <si>
    <t>ESTRUTURA DE APOIO,  MURO DE CONCRETO ARMADO E MURO DE CONCRETO PROJETADO</t>
  </si>
  <si>
    <t>Blocos (40x40x40cm)</t>
  </si>
  <si>
    <t xml:space="preserve"> Quantidades</t>
  </si>
  <si>
    <t xml:space="preserve">Blocos (30x30x30cm)   </t>
  </si>
  <si>
    <t>Pilar</t>
  </si>
  <si>
    <t>un.</t>
  </si>
  <si>
    <t>Viga de apoio</t>
  </si>
  <si>
    <t>Quantidades</t>
  </si>
  <si>
    <t>Altura média</t>
  </si>
  <si>
    <t>Viga de travamento</t>
  </si>
  <si>
    <t>Corte</t>
  </si>
  <si>
    <t>Aterro</t>
  </si>
  <si>
    <t>Comprim.medio</t>
  </si>
  <si>
    <t>Bloco de transição</t>
  </si>
  <si>
    <t xml:space="preserve">     Viga de travamento   </t>
  </si>
  <si>
    <t>Muro de Concreto</t>
  </si>
  <si>
    <t>Muro de Concreto Proj.</t>
  </si>
  <si>
    <t>kg/m²</t>
  </si>
  <si>
    <t>Largura B</t>
  </si>
  <si>
    <t>Altura B</t>
  </si>
  <si>
    <t>Comprim. B</t>
  </si>
  <si>
    <t>Quantidade B</t>
  </si>
  <si>
    <r>
      <t>Largura V.</t>
    </r>
    <r>
      <rPr>
        <b/>
        <sz val="8"/>
        <rFont val="Times New Roman"/>
        <family val="1"/>
      </rPr>
      <t>ap.</t>
    </r>
  </si>
  <si>
    <r>
      <t>Altura V.</t>
    </r>
    <r>
      <rPr>
        <b/>
        <sz val="8"/>
        <rFont val="Times New Roman"/>
        <family val="1"/>
      </rPr>
      <t>ap.</t>
    </r>
  </si>
  <si>
    <r>
      <t>Comprim. V.</t>
    </r>
    <r>
      <rPr>
        <b/>
        <sz val="8"/>
        <rFont val="Times New Roman"/>
        <family val="1"/>
      </rPr>
      <t>ap.</t>
    </r>
  </si>
  <si>
    <r>
      <t>Quantidade V.</t>
    </r>
    <r>
      <rPr>
        <b/>
        <sz val="8"/>
        <rFont val="Times New Roman"/>
        <family val="1"/>
      </rPr>
      <t>ap.</t>
    </r>
  </si>
  <si>
    <r>
      <t>V</t>
    </r>
    <r>
      <rPr>
        <vertAlign val="subscript"/>
        <sz val="12"/>
        <rFont val="Times New Roman"/>
        <family val="1"/>
      </rPr>
      <t xml:space="preserve">concreto, viga,trav. </t>
    </r>
    <r>
      <rPr>
        <sz val="12"/>
        <rFont val="Times New Roman"/>
        <family val="1"/>
      </rPr>
      <t>=</t>
    </r>
  </si>
  <si>
    <r>
      <t>Largura V.</t>
    </r>
    <r>
      <rPr>
        <b/>
        <sz val="8"/>
        <rFont val="Times New Roman"/>
        <family val="1"/>
      </rPr>
      <t>tr.</t>
    </r>
  </si>
  <si>
    <r>
      <t>Altura V.</t>
    </r>
    <r>
      <rPr>
        <b/>
        <sz val="8"/>
        <rFont val="Times New Roman"/>
        <family val="1"/>
      </rPr>
      <t>tr.</t>
    </r>
  </si>
  <si>
    <r>
      <t>Comprim. V.</t>
    </r>
    <r>
      <rPr>
        <b/>
        <sz val="8"/>
        <rFont val="Times New Roman"/>
        <family val="1"/>
      </rPr>
      <t>tr.</t>
    </r>
  </si>
  <si>
    <r>
      <t>Quantidade V.</t>
    </r>
    <r>
      <rPr>
        <b/>
        <sz val="8"/>
        <rFont val="Times New Roman"/>
        <family val="1"/>
      </rPr>
      <t>tr.</t>
    </r>
  </si>
  <si>
    <r>
      <t>V</t>
    </r>
    <r>
      <rPr>
        <vertAlign val="subscript"/>
        <sz val="12"/>
        <rFont val="Times New Roman"/>
        <family val="1"/>
      </rPr>
      <t xml:space="preserve">concreto, pilar. </t>
    </r>
    <r>
      <rPr>
        <sz val="12"/>
        <rFont val="Times New Roman"/>
        <family val="1"/>
      </rPr>
      <t>=</t>
    </r>
  </si>
  <si>
    <r>
      <t>(   Área da seção</t>
    </r>
    <r>
      <rPr>
        <b/>
        <sz val="8"/>
        <rFont val="Times New Roman"/>
        <family val="1"/>
      </rPr>
      <t>pilar  )</t>
    </r>
  </si>
  <si>
    <r>
      <t xml:space="preserve">Altura </t>
    </r>
    <r>
      <rPr>
        <b/>
        <sz val="8"/>
        <rFont val="Times New Roman"/>
        <family val="1"/>
      </rPr>
      <t>média,pilar</t>
    </r>
  </si>
  <si>
    <r>
      <t xml:space="preserve">Quantidade </t>
    </r>
    <r>
      <rPr>
        <b/>
        <sz val="8"/>
        <rFont val="Times New Roman"/>
        <family val="1"/>
      </rPr>
      <t>pilar</t>
    </r>
  </si>
  <si>
    <r>
      <t>A</t>
    </r>
    <r>
      <rPr>
        <sz val="9"/>
        <rFont val="Times New Roman"/>
        <family val="1"/>
      </rPr>
      <t>forma,bloco,tr</t>
    </r>
    <r>
      <rPr>
        <sz val="12"/>
        <rFont val="Times New Roman"/>
        <family val="1"/>
      </rPr>
      <t xml:space="preserve"> =</t>
    </r>
  </si>
  <si>
    <r>
      <t>A</t>
    </r>
    <r>
      <rPr>
        <b/>
        <sz val="9"/>
        <rFont val="Times New Roman"/>
        <family val="1"/>
      </rPr>
      <t>lateral</t>
    </r>
    <r>
      <rPr>
        <b/>
        <sz val="12"/>
        <rFont val="Times New Roman"/>
        <family val="1"/>
      </rPr>
      <t xml:space="preserve"> B</t>
    </r>
  </si>
  <si>
    <r>
      <t>A</t>
    </r>
    <r>
      <rPr>
        <sz val="9"/>
        <rFont val="Times New Roman"/>
        <family val="1"/>
      </rPr>
      <t>forma,bloco,tr (40x40x40)</t>
    </r>
    <r>
      <rPr>
        <sz val="12"/>
        <rFont val="Times New Roman"/>
        <family val="1"/>
      </rPr>
      <t xml:space="preserve"> =</t>
    </r>
  </si>
  <si>
    <r>
      <t>A</t>
    </r>
    <r>
      <rPr>
        <sz val="9"/>
        <rFont val="Times New Roman"/>
        <family val="1"/>
      </rPr>
      <t>forma,bloco,tr (30x30x30)</t>
    </r>
    <r>
      <rPr>
        <sz val="12"/>
        <rFont val="Times New Roman"/>
        <family val="1"/>
      </rPr>
      <t xml:space="preserve"> =</t>
    </r>
  </si>
  <si>
    <r>
      <t>A</t>
    </r>
    <r>
      <rPr>
        <sz val="9"/>
        <rFont val="Times New Roman"/>
        <family val="1"/>
      </rPr>
      <t>forma,viga,trav.</t>
    </r>
    <r>
      <rPr>
        <sz val="12"/>
        <rFont val="Times New Roman"/>
        <family val="1"/>
      </rPr>
      <t xml:space="preserve"> =</t>
    </r>
  </si>
  <si>
    <r>
      <t>A</t>
    </r>
    <r>
      <rPr>
        <sz val="9"/>
        <rFont val="Times New Roman"/>
        <family val="1"/>
      </rPr>
      <t>forma,viga,apoio</t>
    </r>
    <r>
      <rPr>
        <sz val="12"/>
        <rFont val="Times New Roman"/>
        <family val="1"/>
      </rPr>
      <t xml:space="preserve"> =</t>
    </r>
  </si>
  <si>
    <r>
      <t>(2xÁrea</t>
    </r>
    <r>
      <rPr>
        <b/>
        <sz val="8"/>
        <rFont val="Times New Roman"/>
        <family val="1"/>
      </rPr>
      <t xml:space="preserve"> lateral</t>
    </r>
    <r>
      <rPr>
        <b/>
        <sz val="12"/>
        <rFont val="Times New Roman"/>
        <family val="1"/>
      </rPr>
      <t xml:space="preserve"> V.</t>
    </r>
    <r>
      <rPr>
        <b/>
        <sz val="8"/>
        <rFont val="Times New Roman"/>
        <family val="1"/>
      </rPr>
      <t>ap.</t>
    </r>
  </si>
  <si>
    <t>2xÁrea frontal V.ap.</t>
  </si>
  <si>
    <r>
      <t>Área inferior V.</t>
    </r>
    <r>
      <rPr>
        <b/>
        <sz val="8"/>
        <rFont val="Times New Roman"/>
        <family val="1"/>
      </rPr>
      <t xml:space="preserve">ap.  </t>
    </r>
    <r>
      <rPr>
        <b/>
        <sz val="12"/>
        <rFont val="Times New Roman"/>
        <family val="1"/>
      </rPr>
      <t>)</t>
    </r>
  </si>
  <si>
    <r>
      <t>Quantidade V.</t>
    </r>
    <r>
      <rPr>
        <b/>
        <sz val="8"/>
        <rFont val="Times New Roman"/>
        <family val="1"/>
      </rPr>
      <t>ap.aterro</t>
    </r>
  </si>
  <si>
    <r>
      <t>A</t>
    </r>
    <r>
      <rPr>
        <sz val="9"/>
        <rFont val="Times New Roman"/>
        <family val="1"/>
      </rPr>
      <t>forma,viga,apoio</t>
    </r>
    <r>
      <rPr>
        <sz val="12"/>
        <rFont val="Times New Roman"/>
        <family val="1"/>
      </rPr>
      <t xml:space="preserve"> = [   </t>
    </r>
  </si>
  <si>
    <t>x    (</t>
  </si>
  <si>
    <t>)      +</t>
  </si>
  <si>
    <t>x   (</t>
  </si>
  <si>
    <t>)   +  (</t>
  </si>
  <si>
    <t>)   ]    x</t>
  </si>
  <si>
    <t>)    x</t>
  </si>
  <si>
    <r>
      <t>Quantidade V.</t>
    </r>
    <r>
      <rPr>
        <b/>
        <sz val="8"/>
        <rFont val="Times New Roman"/>
        <family val="1"/>
      </rPr>
      <t>ap.corte</t>
    </r>
  </si>
  <si>
    <t>)   x</t>
  </si>
  <si>
    <r>
      <t>A</t>
    </r>
    <r>
      <rPr>
        <sz val="9"/>
        <rFont val="Times New Roman"/>
        <family val="1"/>
      </rPr>
      <t>forma,pilar</t>
    </r>
    <r>
      <rPr>
        <sz val="12"/>
        <rFont val="Times New Roman"/>
        <family val="1"/>
      </rPr>
      <t xml:space="preserve"> =</t>
    </r>
  </si>
  <si>
    <r>
      <t>(  4x Área</t>
    </r>
    <r>
      <rPr>
        <b/>
        <sz val="8"/>
        <rFont val="Times New Roman"/>
        <family val="1"/>
      </rPr>
      <t xml:space="preserve"> lateral,pilar </t>
    </r>
    <r>
      <rPr>
        <b/>
        <sz val="12"/>
        <rFont val="Times New Roman"/>
        <family val="1"/>
      </rPr>
      <t>)</t>
    </r>
  </si>
  <si>
    <t>Quantidade</t>
  </si>
  <si>
    <r>
      <t>V</t>
    </r>
    <r>
      <rPr>
        <b/>
        <vertAlign val="subscript"/>
        <sz val="12"/>
        <rFont val="Times New Roman"/>
        <family val="1"/>
      </rPr>
      <t xml:space="preserve">concreto, viga, apoio. </t>
    </r>
  </si>
  <si>
    <r>
      <t xml:space="preserve">Taxa de armadura </t>
    </r>
    <r>
      <rPr>
        <b/>
        <sz val="8"/>
        <rFont val="Times New Roman"/>
        <family val="1"/>
      </rPr>
      <t>, viga, apoio</t>
    </r>
  </si>
  <si>
    <r>
      <t>V</t>
    </r>
    <r>
      <rPr>
        <b/>
        <vertAlign val="subscript"/>
        <sz val="12"/>
        <rFont val="Times New Roman"/>
        <family val="1"/>
      </rPr>
      <t>concreto, viga,trav.</t>
    </r>
  </si>
  <si>
    <r>
      <t xml:space="preserve">Taxa de armadura </t>
    </r>
    <r>
      <rPr>
        <b/>
        <sz val="8"/>
        <rFont val="Times New Roman"/>
        <family val="1"/>
      </rPr>
      <t>viga,trav.</t>
    </r>
  </si>
  <si>
    <r>
      <t>V</t>
    </r>
    <r>
      <rPr>
        <b/>
        <vertAlign val="subscript"/>
        <sz val="12"/>
        <rFont val="Times New Roman"/>
        <family val="1"/>
      </rPr>
      <t>concreto, bloco, trans.</t>
    </r>
  </si>
  <si>
    <r>
      <t xml:space="preserve">Taxa de armadura </t>
    </r>
    <r>
      <rPr>
        <b/>
        <sz val="8"/>
        <rFont val="Times New Roman"/>
        <family val="1"/>
      </rPr>
      <t>bloco, trans.</t>
    </r>
  </si>
  <si>
    <r>
      <t>V</t>
    </r>
    <r>
      <rPr>
        <b/>
        <vertAlign val="subscript"/>
        <sz val="12"/>
        <rFont val="Times New Roman"/>
        <family val="1"/>
      </rPr>
      <t>concreto, pilar</t>
    </r>
  </si>
  <si>
    <r>
      <t xml:space="preserve">Taxa de armadura </t>
    </r>
    <r>
      <rPr>
        <b/>
        <sz val="8"/>
        <rFont val="Times New Roman"/>
        <family val="1"/>
      </rPr>
      <t>pilar</t>
    </r>
  </si>
  <si>
    <r>
      <t xml:space="preserve">Altura </t>
    </r>
    <r>
      <rPr>
        <sz val="9"/>
        <rFont val="Times New Roman"/>
        <family val="1"/>
      </rPr>
      <t>média =</t>
    </r>
  </si>
  <si>
    <r>
      <t>Área</t>
    </r>
    <r>
      <rPr>
        <b/>
        <sz val="8"/>
        <rFont val="Times New Roman"/>
        <family val="1"/>
      </rPr>
      <t>corte</t>
    </r>
  </si>
  <si>
    <t>)   /</t>
  </si>
  <si>
    <t>[  Comprimento do trecho em corte   ]</t>
  </si>
  <si>
    <t>cos(</t>
  </si>
  <si>
    <t>)   ]</t>
  </si>
  <si>
    <t>[  Comprimento total da escada   ]</t>
  </si>
  <si>
    <r>
      <t>Volume</t>
    </r>
    <r>
      <rPr>
        <sz val="8"/>
        <rFont val="Times New Roman"/>
        <family val="1"/>
      </rPr>
      <t>concreto proj =</t>
    </r>
  </si>
  <si>
    <r>
      <t xml:space="preserve">Altura </t>
    </r>
    <r>
      <rPr>
        <b/>
        <sz val="9"/>
        <rFont val="Times New Roman"/>
        <family val="1"/>
      </rPr>
      <t xml:space="preserve">média </t>
    </r>
  </si>
  <si>
    <t>Espessura</t>
  </si>
  <si>
    <t>x   [</t>
  </si>
  <si>
    <t>)</t>
  </si>
  <si>
    <t>]   x</t>
  </si>
  <si>
    <r>
      <t>P</t>
    </r>
    <r>
      <rPr>
        <sz val="9"/>
        <rFont val="Times New Roman"/>
        <family val="1"/>
      </rPr>
      <t>aço=</t>
    </r>
  </si>
  <si>
    <r>
      <t>Área</t>
    </r>
    <r>
      <rPr>
        <b/>
        <sz val="8"/>
        <rFont val="Times New Roman"/>
        <family val="1"/>
      </rPr>
      <t>aterro</t>
    </r>
  </si>
  <si>
    <t xml:space="preserve"> Densidade da tela soldada  </t>
  </si>
  <si>
    <t>PARA AS QUANTIDADES DAS VIGAS DE TRAVAMENTO, VIGAS DE APOIO, BLOCOS DE TRANSIÇÃO E LARGURA DA ESCADA, VER DESENHO 771-MA017-099-MS2-191.</t>
  </si>
  <si>
    <t>PARA OS VALORES DAS DIMENSÕES DA VIGA DE APOIO, DIMENSÕES DA VIGA DE TRAVAMENTO, DIMENSÕES DO BLOCO DE TRANSIÇÃO E ALTURA MÉDIA E LARGURA DO MURO DE CONCRETO PROJETADO, VER DESENHO 771-MA017-099-MS2-193.</t>
  </si>
  <si>
    <t>3-</t>
  </si>
  <si>
    <t xml:space="preserve"> MURO DE CONCRETO ATIRANTADO </t>
  </si>
  <si>
    <t>Área aterro</t>
  </si>
  <si>
    <r>
      <t xml:space="preserve">Área </t>
    </r>
    <r>
      <rPr>
        <b/>
        <sz val="9"/>
        <rFont val="Times New Roman"/>
        <family val="1"/>
      </rPr>
      <t>aterro</t>
    </r>
  </si>
  <si>
    <t>[  Comprimento ]</t>
  </si>
  <si>
    <t>[  Comprimento    ]</t>
  </si>
  <si>
    <r>
      <t>Volume</t>
    </r>
    <r>
      <rPr>
        <sz val="8"/>
        <rFont val="Times New Roman"/>
        <family val="1"/>
      </rPr>
      <t>concreto =</t>
    </r>
  </si>
  <si>
    <r>
      <t>V</t>
    </r>
    <r>
      <rPr>
        <b/>
        <sz val="8"/>
        <rFont val="Times New Roman"/>
        <family val="1"/>
      </rPr>
      <t>concreto, muro</t>
    </r>
  </si>
  <si>
    <r>
      <t>Taxa de armadura</t>
    </r>
    <r>
      <rPr>
        <b/>
        <sz val="10"/>
        <rFont val="Times New Roman"/>
        <family val="1"/>
      </rPr>
      <t xml:space="preserve"> muro</t>
    </r>
  </si>
  <si>
    <r>
      <t>A</t>
    </r>
    <r>
      <rPr>
        <sz val="9"/>
        <rFont val="Times New Roman"/>
        <family val="1"/>
      </rPr>
      <t>forma,muro</t>
    </r>
    <r>
      <rPr>
        <sz val="12"/>
        <rFont val="Times New Roman"/>
        <family val="1"/>
      </rPr>
      <t xml:space="preserve"> =</t>
    </r>
  </si>
  <si>
    <r>
      <t>A</t>
    </r>
    <r>
      <rPr>
        <sz val="9"/>
        <rFont val="Times New Roman"/>
        <family val="1"/>
      </rPr>
      <t>forma,muro</t>
    </r>
    <r>
      <rPr>
        <sz val="12"/>
        <rFont val="Times New Roman"/>
        <family val="1"/>
      </rPr>
      <t xml:space="preserve"> =    (</t>
    </r>
  </si>
  <si>
    <r>
      <t>V</t>
    </r>
    <r>
      <rPr>
        <sz val="8"/>
        <rFont val="Times New Roman"/>
        <family val="1"/>
      </rPr>
      <t xml:space="preserve">lastro </t>
    </r>
    <r>
      <rPr>
        <sz val="12"/>
        <rFont val="Times New Roman"/>
        <family val="1"/>
      </rPr>
      <t>=</t>
    </r>
  </si>
  <si>
    <t>Compr. da base</t>
  </si>
  <si>
    <r>
      <t>Lastro</t>
    </r>
    <r>
      <rPr>
        <sz val="8"/>
        <rFont val="Times New Roman"/>
        <family val="1"/>
      </rPr>
      <t xml:space="preserve">concreto </t>
    </r>
    <r>
      <rPr>
        <sz val="12"/>
        <rFont val="Times New Roman"/>
        <family val="1"/>
      </rPr>
      <t>=</t>
    </r>
  </si>
  <si>
    <t>1-</t>
  </si>
  <si>
    <t>Tirante Tipo 1 - Grelha de Concreto</t>
  </si>
  <si>
    <t>Tirante Tipo 2 - Muro de Concreto</t>
  </si>
  <si>
    <t>TIPO</t>
  </si>
  <si>
    <t>II - Notas</t>
  </si>
  <si>
    <t>1 -</t>
  </si>
  <si>
    <t>OS CUSTOS DA CALDA DE CIMENTO,PERFURAÇÃO E INSTALAÇÃO, ESTÃO INCLUSOS NO     CUSTO UNITÁRIO DO TIRANTE.</t>
  </si>
  <si>
    <t xml:space="preserve">2- </t>
  </si>
  <si>
    <t>PARA AS QUANTIDADES, VER DESENHOS 771-MA017-099-MS2-191 E 195.</t>
  </si>
  <si>
    <t>2.3.6</t>
  </si>
  <si>
    <t>-</t>
  </si>
  <si>
    <t>VI - Notas</t>
  </si>
  <si>
    <r>
      <t>V</t>
    </r>
    <r>
      <rPr>
        <sz val="9"/>
        <rFont val="Times New Roman"/>
        <family val="1"/>
      </rPr>
      <t>lastro,viga,trav.</t>
    </r>
    <r>
      <rPr>
        <sz val="12"/>
        <rFont val="Times New Roman"/>
        <family val="1"/>
      </rPr>
      <t>=</t>
    </r>
  </si>
  <si>
    <r>
      <t>V</t>
    </r>
    <r>
      <rPr>
        <sz val="9"/>
        <rFont val="Times New Roman"/>
        <family val="1"/>
      </rPr>
      <t>lastro,viga,apoio</t>
    </r>
    <r>
      <rPr>
        <sz val="12"/>
        <rFont val="Times New Roman"/>
        <family val="1"/>
      </rPr>
      <t>=</t>
    </r>
  </si>
  <si>
    <r>
      <t>V</t>
    </r>
    <r>
      <rPr>
        <sz val="9"/>
        <rFont val="Times New Roman"/>
        <family val="1"/>
      </rPr>
      <t>lastro,total</t>
    </r>
    <r>
      <rPr>
        <sz val="12"/>
        <rFont val="Times New Roman"/>
        <family val="1"/>
      </rPr>
      <t>=</t>
    </r>
  </si>
  <si>
    <r>
      <t>Espessura. V.</t>
    </r>
    <r>
      <rPr>
        <b/>
        <sz val="8"/>
        <rFont val="Times New Roman"/>
        <family val="1"/>
      </rPr>
      <t>ap.</t>
    </r>
  </si>
  <si>
    <r>
      <t>Espessura. V.</t>
    </r>
    <r>
      <rPr>
        <b/>
        <sz val="8"/>
        <rFont val="Times New Roman"/>
        <family val="1"/>
      </rPr>
      <t>tr.</t>
    </r>
  </si>
  <si>
    <r>
      <t>Compr. V.</t>
    </r>
    <r>
      <rPr>
        <b/>
        <sz val="8"/>
        <rFont val="Times New Roman"/>
        <family val="1"/>
      </rPr>
      <t>tr.</t>
    </r>
  </si>
  <si>
    <r>
      <t>Compr. V.</t>
    </r>
    <r>
      <rPr>
        <b/>
        <sz val="8"/>
        <rFont val="Times New Roman"/>
        <family val="1"/>
      </rPr>
      <t>ap.</t>
    </r>
  </si>
  <si>
    <t>Espessura B</t>
  </si>
  <si>
    <r>
      <t>V</t>
    </r>
    <r>
      <rPr>
        <sz val="9"/>
        <rFont val="Times New Roman"/>
        <family val="1"/>
      </rPr>
      <t>lastro,viga,apoio</t>
    </r>
    <r>
      <rPr>
        <sz val="8"/>
        <rFont val="Times New Roman"/>
        <family val="1"/>
      </rPr>
      <t xml:space="preserve"> 30</t>
    </r>
    <r>
      <rPr>
        <sz val="12"/>
        <rFont val="Times New Roman"/>
        <family val="1"/>
      </rPr>
      <t>=</t>
    </r>
  </si>
  <si>
    <r>
      <t>V</t>
    </r>
    <r>
      <rPr>
        <sz val="9"/>
        <rFont val="Times New Roman"/>
        <family val="1"/>
      </rPr>
      <t xml:space="preserve">lastro,viga,apoio </t>
    </r>
    <r>
      <rPr>
        <sz val="8"/>
        <rFont val="Times New Roman"/>
        <family val="1"/>
      </rPr>
      <t>40</t>
    </r>
    <r>
      <rPr>
        <sz val="12"/>
        <rFont val="Times New Roman"/>
        <family val="1"/>
      </rPr>
      <t>=</t>
    </r>
  </si>
  <si>
    <t xml:space="preserve">Espessura </t>
  </si>
  <si>
    <t>Espessura do lastro</t>
  </si>
  <si>
    <t>V - Volume de Corte e Aterro</t>
  </si>
  <si>
    <t xml:space="preserve">III - Volume de Aço </t>
  </si>
  <si>
    <t>II - Fôrma de Madeira</t>
  </si>
  <si>
    <t>I - Fornecimento e Aplicação de Concreto Usinado  fck = 30,0 MPa</t>
  </si>
  <si>
    <t>I - Fornecimento e Aplicação de Concreto Usinado  fck = 30,0 Mpa</t>
  </si>
  <si>
    <t>IV - Lastro de Concreto</t>
  </si>
  <si>
    <t>V - Muro de Concreto Projetado</t>
  </si>
  <si>
    <t>I - Muro de Concreto Atirantado (Concreto Usinado  fck = 30,0 MPa)</t>
  </si>
  <si>
    <t>II - Quantidade de Aço</t>
  </si>
  <si>
    <t>III - Quantidade de Fôrma de Madeira</t>
  </si>
  <si>
    <t>IV - Lastro de Concreto ( fck = 10,0 Mpa )</t>
  </si>
  <si>
    <t>I - Quantidade de Aço do Tirante</t>
  </si>
  <si>
    <t>Largura da escada</t>
  </si>
  <si>
    <t>PARA OS VALORES DO ESPELHO, PISADA, COMPRIMENTO DO PATAMAR, COMPRIMENTO DA PROJEÇÃO HORIZONTAL DA BASE E ÁREA DE CORTE E ATERRO, VER DESENHO 771-MA017-099-MS2-193.</t>
  </si>
  <si>
    <t>PARA A ALTURA MÉDIA DO MURO DE CONCRETO PROJETADO, FOI EXTRAÍDO, A ÁREA DE CORTE E ATERRO DA SEÇÃO LONGITUDINAL DA ESCADA, LOCALIZADA NO DESENHO 771-MA017-099-MS2-193.</t>
  </si>
  <si>
    <r>
      <t>P</t>
    </r>
    <r>
      <rPr>
        <sz val="9"/>
        <rFont val="Times New Roman"/>
        <family val="1"/>
      </rPr>
      <t>aço,viga,apoio</t>
    </r>
    <r>
      <rPr>
        <sz val="12"/>
        <rFont val="Times New Roman"/>
        <family val="1"/>
      </rPr>
      <t>=</t>
    </r>
  </si>
  <si>
    <r>
      <t>P</t>
    </r>
    <r>
      <rPr>
        <sz val="9"/>
        <rFont val="Times New Roman"/>
        <family val="1"/>
      </rPr>
      <t>aço,viga,trav.</t>
    </r>
    <r>
      <rPr>
        <sz val="12"/>
        <rFont val="Times New Roman"/>
        <family val="1"/>
      </rPr>
      <t>=</t>
    </r>
  </si>
  <si>
    <r>
      <t>P</t>
    </r>
    <r>
      <rPr>
        <sz val="9"/>
        <rFont val="Times New Roman"/>
        <family val="1"/>
      </rPr>
      <t xml:space="preserve">aço,total </t>
    </r>
    <r>
      <rPr>
        <sz val="12"/>
        <rFont val="Times New Roman"/>
        <family val="1"/>
      </rPr>
      <t>=</t>
    </r>
  </si>
  <si>
    <r>
      <t>P</t>
    </r>
    <r>
      <rPr>
        <sz val="9"/>
        <rFont val="Times New Roman"/>
        <family val="1"/>
      </rPr>
      <t xml:space="preserve">aço,pilar </t>
    </r>
    <r>
      <rPr>
        <sz val="12"/>
        <rFont val="Times New Roman"/>
        <family val="1"/>
      </rPr>
      <t>=</t>
    </r>
  </si>
  <si>
    <r>
      <t>P</t>
    </r>
    <r>
      <rPr>
        <sz val="9"/>
        <rFont val="Times New Roman"/>
        <family val="1"/>
      </rPr>
      <t>aço,bloco,tran.</t>
    </r>
    <r>
      <rPr>
        <sz val="12"/>
        <rFont val="Times New Roman"/>
        <family val="1"/>
      </rPr>
      <t>=</t>
    </r>
  </si>
  <si>
    <r>
      <t>V</t>
    </r>
    <r>
      <rPr>
        <vertAlign val="subscript"/>
        <sz val="12"/>
        <rFont val="Times New Roman"/>
        <family val="1"/>
      </rPr>
      <t xml:space="preserve">corte </t>
    </r>
    <r>
      <rPr>
        <sz val="12"/>
        <rFont val="Times New Roman"/>
        <family val="1"/>
      </rPr>
      <t>=</t>
    </r>
  </si>
  <si>
    <t>Área de corte</t>
  </si>
  <si>
    <r>
      <t>V</t>
    </r>
    <r>
      <rPr>
        <vertAlign val="subscript"/>
        <sz val="12"/>
        <rFont val="Times New Roman"/>
        <family val="1"/>
      </rPr>
      <t xml:space="preserve">aterro </t>
    </r>
    <r>
      <rPr>
        <sz val="12"/>
        <rFont val="Times New Roman"/>
        <family val="1"/>
      </rPr>
      <t>=</t>
    </r>
  </si>
  <si>
    <t>Área de aterro</t>
  </si>
  <si>
    <t>IV - Lastro de Concreto  fck=10 MPa</t>
  </si>
  <si>
    <t>VI - Volume de Escavação</t>
  </si>
  <si>
    <t>VII - Notas</t>
  </si>
  <si>
    <r>
      <t>V</t>
    </r>
    <r>
      <rPr>
        <sz val="9"/>
        <rFont val="Times New Roman"/>
        <family val="1"/>
      </rPr>
      <t>escavação</t>
    </r>
    <r>
      <rPr>
        <sz val="12"/>
        <rFont val="Times New Roman"/>
        <family val="1"/>
      </rPr>
      <t xml:space="preserve"> =</t>
    </r>
  </si>
  <si>
    <t>Volume das peças que estão enterradas nos trechos de corte</t>
  </si>
  <si>
    <r>
      <t>V</t>
    </r>
    <r>
      <rPr>
        <vertAlign val="subscript"/>
        <sz val="12"/>
        <rFont val="Times New Roman"/>
        <family val="1"/>
      </rPr>
      <t xml:space="preserve">concreto, bloco, trans. </t>
    </r>
    <r>
      <rPr>
        <sz val="12"/>
        <rFont val="Times New Roman"/>
        <family val="1"/>
      </rPr>
      <t>=</t>
    </r>
  </si>
  <si>
    <r>
      <t>V</t>
    </r>
    <r>
      <rPr>
        <b/>
        <vertAlign val="subscript"/>
        <sz val="12"/>
        <rFont val="Times New Roman"/>
        <family val="1"/>
      </rPr>
      <t xml:space="preserve">concreto, viga,trav. </t>
    </r>
  </si>
  <si>
    <t>'</t>
  </si>
  <si>
    <r>
      <t>V</t>
    </r>
    <r>
      <rPr>
        <b/>
        <vertAlign val="subscript"/>
        <sz val="11"/>
        <rFont val="Times New Roman"/>
        <family val="1"/>
      </rPr>
      <t>concreto, viga, apoio</t>
    </r>
  </si>
  <si>
    <r>
      <t>V</t>
    </r>
    <r>
      <rPr>
        <vertAlign val="subscript"/>
        <sz val="12"/>
        <rFont val="Times New Roman"/>
        <family val="1"/>
      </rPr>
      <t xml:space="preserve">concreto, viga, apoio </t>
    </r>
    <r>
      <rPr>
        <sz val="12"/>
        <rFont val="Times New Roman"/>
        <family val="1"/>
      </rPr>
      <t>=</t>
    </r>
  </si>
  <si>
    <r>
      <t>V</t>
    </r>
    <r>
      <rPr>
        <vertAlign val="subscript"/>
        <sz val="10"/>
        <rFont val="Times New Roman"/>
        <family val="1"/>
      </rPr>
      <t>concreto, bloco, trans. (30x30x30)</t>
    </r>
    <r>
      <rPr>
        <vertAlign val="subscript"/>
        <sz val="12"/>
        <rFont val="Times New Roman"/>
        <family val="1"/>
      </rPr>
      <t xml:space="preserve"> </t>
    </r>
    <r>
      <rPr>
        <sz val="12"/>
        <rFont val="Times New Roman"/>
        <family val="1"/>
      </rPr>
      <t>=</t>
    </r>
  </si>
  <si>
    <r>
      <t>V</t>
    </r>
    <r>
      <rPr>
        <vertAlign val="subscript"/>
        <sz val="10"/>
        <rFont val="Times New Roman"/>
        <family val="1"/>
      </rPr>
      <t>concreto, bloco, trans (40x40x40)</t>
    </r>
    <r>
      <rPr>
        <vertAlign val="subscript"/>
        <sz val="12"/>
        <rFont val="Times New Roman"/>
        <family val="1"/>
      </rPr>
      <t xml:space="preserve"> </t>
    </r>
    <r>
      <rPr>
        <sz val="12"/>
        <rFont val="Times New Roman"/>
        <family val="1"/>
      </rPr>
      <t>=</t>
    </r>
  </si>
  <si>
    <r>
      <t>P</t>
    </r>
    <r>
      <rPr>
        <sz val="9"/>
        <rFont val="Times New Roman"/>
        <family val="1"/>
      </rPr>
      <t>aço,guarda-corpo</t>
    </r>
    <r>
      <rPr>
        <sz val="12"/>
        <rFont val="Times New Roman"/>
        <family val="1"/>
      </rPr>
      <t>=</t>
    </r>
  </si>
  <si>
    <r>
      <t>P</t>
    </r>
    <r>
      <rPr>
        <sz val="9"/>
        <rFont val="Times New Roman"/>
        <family val="1"/>
      </rPr>
      <t>aço,escada</t>
    </r>
    <r>
      <rPr>
        <sz val="12"/>
        <rFont val="Times New Roman"/>
        <family val="1"/>
      </rPr>
      <t>=</t>
    </r>
  </si>
  <si>
    <r>
      <t>P</t>
    </r>
    <r>
      <rPr>
        <sz val="9"/>
        <rFont val="Times New Roman"/>
        <family val="1"/>
      </rPr>
      <t>aço,escada</t>
    </r>
    <r>
      <rPr>
        <sz val="12"/>
        <rFont val="Times New Roman"/>
        <family val="1"/>
      </rPr>
      <t>=    [</t>
    </r>
  </si>
  <si>
    <t>( Perímetro da peça )</t>
  </si>
  <si>
    <t>5,40</t>
  </si>
  <si>
    <t>TRANSPORTE COMERCIAL COM CAMINHAO BASCULANTE 6 M3, RODOVIA COM REVESTIMENTO HORIZONTAL</t>
  </si>
  <si>
    <t>TIRANTE PROTENDIDO P/ CORT. AÇO ST85/105 D=32MM</t>
  </si>
  <si>
    <t xml:space="preserve">ARMACAO EM TELA DE ACO SOLDADA NERVURADA Q-138, ACO CA-60, 4,2MM, MALHA 10 X10 </t>
  </si>
  <si>
    <t>HIDROSSEMEADURA</t>
  </si>
  <si>
    <t>PERFURAÇÃO PARA DRENO SUB-HORIZONTAL MAT. 1A CAT</t>
  </si>
  <si>
    <t>DRENO SUBHORIZONTAL - DSH 01</t>
  </si>
  <si>
    <t>REATERRO APILOADO EM CAMADAS 0,20M, UTILIZANDO MATERIAL ARGILO-ARENOSO  ADQUIRIDO EM JAZIDA, JÁ CONSIDERANDO UM ACRÉSCIMO DE 25% NO VOLUME DO MATERIAL ADQUIRIDO</t>
  </si>
  <si>
    <t>TUBULAÇÃO DE DRENAGEM URBANA D=0,60M S/ BERÇO AC/BC</t>
  </si>
  <si>
    <t xml:space="preserve">BOCA DE LOBO DUPLA COM GRELHA DE CONCRETO </t>
  </si>
  <si>
    <t>FORMA TABUAS MADEIRA 3A P/ PECAS CONCRETO ARM, REAPR 2X, INCL MONTAGEM E DESMONTAGEM</t>
  </si>
  <si>
    <t>ANDAIME DE MADEIRA</t>
  </si>
  <si>
    <t>DEMOLIÇÃO DE DISPOSITIVOS DE CONCRETO ARMADO</t>
  </si>
  <si>
    <t>C, T-1 =</t>
  </si>
  <si>
    <r>
      <t>C</t>
    </r>
    <r>
      <rPr>
        <sz val="10"/>
        <rFont val="Times New Roman"/>
        <family val="1"/>
      </rPr>
      <t>, T-2 =</t>
    </r>
  </si>
  <si>
    <t xml:space="preserve">C, total = </t>
  </si>
  <si>
    <t>PREFEITURA DO MUNICÍPIO DE MAUÁ</t>
  </si>
  <si>
    <t>5.1</t>
  </si>
  <si>
    <t>2.4</t>
  </si>
  <si>
    <t>4.1</t>
  </si>
  <si>
    <t>4.2</t>
  </si>
  <si>
    <t>PROJETO EXECUTIVO</t>
  </si>
  <si>
    <t>R$</t>
  </si>
  <si>
    <t>2.2.3</t>
  </si>
  <si>
    <t>2.2.4</t>
  </si>
  <si>
    <t>2.2.5</t>
  </si>
  <si>
    <t>2.2.6</t>
  </si>
  <si>
    <t>2.3.7</t>
  </si>
  <si>
    <t>2.3.8</t>
  </si>
  <si>
    <t>3.3</t>
  </si>
  <si>
    <t>3.3.1</t>
  </si>
  <si>
    <t>3.3.2</t>
  </si>
  <si>
    <t>3.3.3</t>
  </si>
  <si>
    <t>3.3.4</t>
  </si>
  <si>
    <t>3.3.5</t>
  </si>
  <si>
    <t>3.3.6</t>
  </si>
  <si>
    <t>3.4</t>
  </si>
  <si>
    <t>3.4.1</t>
  </si>
  <si>
    <t>3.4.2</t>
  </si>
  <si>
    <t>3.4.3</t>
  </si>
  <si>
    <t>3.4.4</t>
  </si>
  <si>
    <t>3.4.5</t>
  </si>
  <si>
    <t>4.1.1</t>
  </si>
  <si>
    <t>4.1.2</t>
  </si>
  <si>
    <t>4.1.3</t>
  </si>
  <si>
    <t>4.1.4</t>
  </si>
  <si>
    <t>4.1.5</t>
  </si>
  <si>
    <t>4.1.6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</si>
  <si>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</si>
  <si>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</si>
  <si>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</si>
  <si>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</si>
  <si>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</si>
  <si>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</si>
  <si>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</si>
  <si>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</si>
  <si>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</si>
  <si>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</si>
  <si>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</si>
  <si>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4.2.12</t>
  </si>
  <si>
    <t>4.2.13</t>
  </si>
  <si>
    <t>4.2.14</t>
  </si>
  <si>
    <t>4.2.15</t>
  </si>
  <si>
    <t>4.2.16</t>
  </si>
  <si>
    <t>4.2.17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</si>
  <si>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</si>
  <si>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</si>
  <si>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</si>
  <si>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</si>
  <si>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</si>
  <si>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</si>
  <si>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</si>
  <si>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</si>
  <si>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</si>
  <si>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</si>
  <si>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</si>
  <si>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</si>
  <si>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</si>
  <si>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</si>
  <si>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</si>
  <si>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</si>
  <si>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</si>
  <si>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</si>
  <si>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</si>
  <si>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2.4.5</t>
  </si>
  <si>
    <t>2.4.6</t>
  </si>
  <si>
    <t xml:space="preserve">CARGA E DESCARGA MECANICA DE SOLO UTILIZANDO CAMINHAO BASCULANTE 5,0M3 </t>
  </si>
  <si>
    <t xml:space="preserve">TRANSPORTE COMERCIAL COM CAMINHAO BASCULANTE 6 M3, RODOVIA COM REVESTIMENTO PRIMÁRIO </t>
  </si>
  <si>
    <t>SERVIÇO DE DESCARGA NO BOTA-FORA</t>
  </si>
  <si>
    <t>2.3.9</t>
  </si>
  <si>
    <t>2.3.10</t>
  </si>
  <si>
    <t>2.3.11</t>
  </si>
  <si>
    <t>2.3.12</t>
  </si>
  <si>
    <t>3.4.6</t>
  </si>
  <si>
    <t>3.4.7</t>
  </si>
  <si>
    <t>3.4.8</t>
  </si>
  <si>
    <t>3.4.9</t>
  </si>
  <si>
    <t>DESMATAMENTO E LIMPEZA MECANIZADA DE TERRENO COM REMOCAO DE CAMADA VEGETAL</t>
  </si>
  <si>
    <t>ESPALHAMENTO DE MATERIAL EM BOTA FORA, COM UTILIZACAO DE TRATOR DE ESTEIRAS</t>
  </si>
  <si>
    <t>CARGA E DESCARGA MECANIZADAS DE ENTULHO EM CAMINHAO BASCULANTE 6 M3</t>
  </si>
  <si>
    <t>TRANSPORTE COMERCIAL COM CAMINHAO BASCULANTE 6 M3, RODOVIA COM REVESTI MENTO PRIMÁRIO</t>
  </si>
  <si>
    <t>2.1.6</t>
  </si>
  <si>
    <t>2.1.7</t>
  </si>
  <si>
    <t>2.1.8</t>
  </si>
  <si>
    <t>ESCAVACAO MECANICA DE VALA EM MATERIAL 2A. CATEGORIA DE 2,01 ATE 4,00 DE PROFUNDIDADE COM UTILIZACAO DE ESCAVADEIRA HIDRAULICA</t>
  </si>
  <si>
    <t>ESTACA RAIZ DIÂMETRO DE 250MM PARA ATÉ 80 TF</t>
  </si>
  <si>
    <t>SERVIÇOS PRELIMINARES</t>
  </si>
  <si>
    <t>CANTEIRO DE OBRAS</t>
  </si>
  <si>
    <t>BARRACAO DE OBRA PARA ALOJAMENTO/ESCRITORIO, PISO EM PINHO 3A, PAREDES  EM COMPENSADO 10MM, COBERTURA EM TELHA AMIANTO 6MM, INCLUSO INSTALACOES ELETRICAS E ESQUADRIAS</t>
  </si>
  <si>
    <t>BARRACAO PARA DEPOSITO EM TABUAS DE MADEIRA, COBERTURA EM FIBROCIMENTO</t>
  </si>
  <si>
    <t>GALPAO ABERTO EM CANTEIRO DE OBRA, COM ESTRUTURA EM MADEIRA TAMENTO 3X) E TELHA ONDULADA 6MM, INCLUINDO PISO CIMENTADO COM PREPARO DO TERRENO</t>
  </si>
  <si>
    <t xml:space="preserve">PLACA DE OBRA EM CHAPA DE ACO GALVANIZADO </t>
  </si>
  <si>
    <t>INSTAL/LIGACAO PROVISORIA ELETRICA BAIXA TENSAO P/CANT OBRA OBRA,M3-CHAVE 100A CARGA 3KWH,20CV EXCL FORN MEDIDOR</t>
  </si>
  <si>
    <t>TOPOGRAFIA</t>
  </si>
  <si>
    <t>LEVANTAMENTO PLANIALTIMÉTRICO DE ÁREAS - ATÉ 10.000M2</t>
  </si>
  <si>
    <t xml:space="preserve">UN </t>
  </si>
  <si>
    <t>ADMINISTRAÇÃO LOCAL</t>
  </si>
  <si>
    <t>ENGENHEIRO DE OBRA PLENO</t>
  </si>
  <si>
    <t>ENGENHEIRO DE OBRA JUNIOR</t>
  </si>
  <si>
    <t xml:space="preserve">MESTRE DE OBRAS </t>
  </si>
  <si>
    <t>ALMOXARIFE</t>
  </si>
  <si>
    <t>VIGIA NOTURNO</t>
  </si>
  <si>
    <t>AJUDANTE DE OPERACAO EM GERAL</t>
  </si>
  <si>
    <t>MOTORISTA DE VEICULO LEVE</t>
  </si>
  <si>
    <t>AUXILIAR DE TOPÓGRAFO</t>
  </si>
  <si>
    <t>TOPÓGRAFO</t>
  </si>
  <si>
    <t>6.1</t>
  </si>
  <si>
    <t>6.1.1</t>
  </si>
  <si>
    <t>6.1.2</t>
  </si>
  <si>
    <t>6.1.3</t>
  </si>
  <si>
    <t>6.1.4</t>
  </si>
  <si>
    <t>6.1.5</t>
  </si>
  <si>
    <t>6.2</t>
  </si>
  <si>
    <t>6.2.1</t>
  </si>
  <si>
    <t>6.3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</si>
  <si>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</si>
  <si>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</si>
  <si>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</si>
  <si>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</si>
  <si>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</si>
  <si>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</si>
  <si>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</si>
  <si>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</si>
  <si>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</si>
  <si>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MEIO-FIO (GUIA) DE CONCRETO PRE-MOLDADO, DIMENSÕES 12X15X30X100CM (FACE SUPERIORXFACE INFERIORXALTURAXCOMPRIMENTO),REJUNTADO C/ARGAMASSA 1:4 CIMENTO:AREIA, INCLUINDO ESCAVAÇÃO E REATERRO.</t>
  </si>
  <si>
    <t>SECRETARIA DE OBRAS</t>
  </si>
  <si>
    <t>QTDE</t>
  </si>
  <si>
    <t>PREÇO UNIT R$</t>
  </si>
  <si>
    <t>OBJETO: Execução de Obra de Contenção no Setor de Risco MA 25-06 – Jd. Rosina</t>
  </si>
  <si>
    <t xml:space="preserve">PLANILHA DE QUANTIDADES E PREÇOS </t>
  </si>
  <si>
    <t>CONCORRÊNCIA Nº 11 / 15</t>
  </si>
  <si>
    <t>Base: Agosto/15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</si>
</sst>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8"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#,##0.000"/>
    <numFmt numFmtId="167" formatCode="0.0"/>
    <numFmt numFmtId="168" formatCode="0.000"/>
    <numFmt numFmtId="169" formatCode="#,##0.00\ ;&quot; (&quot;#,##0.00\);&quot; -&quot;#\ ;@\ "/>
    <numFmt numFmtId="170" formatCode="_-* #,##0.00\ &quot;R$&quot;_-;\-* #,##0.00\ &quot;R$&quot;_-;_-* &quot;-&quot;??\ &quot;R$&quot;_-;_-@_-"/>
    <numFmt numFmtId="171" formatCode="_(* #,##0.00_);_(* \(#,##0.00\);_(* \-??_);_(@_)"/>
    <numFmt numFmtId="172" formatCode="\$#,##0\ ;\(\$#,##0\)"/>
    <numFmt numFmtId="173" formatCode="_(&quot;R$ &quot;* #,##0.00_);_(&quot;R$ &quot;* \(#,##0.00\);_(&quot;R$ &quot;* \-??_);_(@_)"/>
    <numFmt numFmtId="174" formatCode="&quot;$&quot;#,##0_);[Red]\(&quot;$&quot;#,##0\)"/>
    <numFmt numFmtId="175" formatCode="_(* #,##0.0_);_(* \(#,##0.0\);_(* &quot;-&quot;??_);_(@_)"/>
    <numFmt numFmtId="176" formatCode="00"/>
    <numFmt numFmtId="177" formatCode="_-* #,##0.00\ _€_-;\-* #,##0.00\ _€_-;_-* &quot;-&quot;??\ _€_-;_-@_-"/>
    <numFmt numFmtId="178" formatCode="&quot;Ativar&quot;;&quot;Ativar&quot;;&quot;Desativar&quot;"/>
    <numFmt numFmtId="179" formatCode="_(&quot;R$ &quot;* #.##0.00_);_(&quot;R$ &quot;* \(#.##0.00\);_(&quot;R$ &quot;* \-??_);_(@_)"/>
    <numFmt numFmtId="180" formatCode="&quot;R$ &quot;#,##0_);\(&quot;R$ &quot;#,##0\)"/>
    <numFmt numFmtId="181" formatCode="_-* #,##0.00_-;\-* #,##0.00_-;_-* \-??_-;_-@_-"/>
    <numFmt numFmtId="182" formatCode="* #,##0.00\ ;* \(#,##0.00\);* \-#\ ;@\ "/>
    <numFmt numFmtId="183" formatCode="[$R$-416]\ #,##0.00;[Red]\-[$R$-416]\ #,##0.00"/>
    <numFmt numFmtId="184" formatCode="_ [$€]* #,##0.00_ ;_ [$€]* \-#,##0.00_ ;_ [$€]* &quot;-&quot;??_ ;_ @_ "/>
    <numFmt numFmtId="185" formatCode="\£\ #,##0_);[Red]\(\£\ #,##0\)"/>
    <numFmt numFmtId="186" formatCode="\¥\ #,##0_);[Red]\(\¥\ #,##0\)"/>
    <numFmt numFmtId="187" formatCode="[Blue]#,##0_);[Red]\(#,##0\)"/>
    <numFmt numFmtId="188" formatCode="General_)"/>
    <numFmt numFmtId="189" formatCode="#,##0.0_);\(#,##0.0\)"/>
    <numFmt numFmtId="190" formatCode="#\ ###\ ###\ ##0\ "/>
    <numFmt numFmtId="191" formatCode="\•\ \ @"/>
    <numFmt numFmtId="192" formatCode="###0_);[Red]\(###0\)"/>
    <numFmt numFmtId="193" formatCode="0.000&quot;  &quot;"/>
    <numFmt numFmtId="194" formatCode="0.0000&quot;  &quot;"/>
    <numFmt numFmtId="195" formatCode="0.00000&quot;  &quot;"/>
    <numFmt numFmtId="196" formatCode="_(* #,##0_);_(* \(#,##0\);_(* &quot;-&quot;_);_(@_)"/>
    <numFmt numFmtId="197" formatCode="#,##0.0"/>
    <numFmt numFmtId="198" formatCode="#,##0%_);\(#,##0%\)"/>
    <numFmt numFmtId="199" formatCode="#,##0_);[Blue]\(#,##0\)"/>
    <numFmt numFmtId="200" formatCode="&quot;$&quot;#,##0.0_);[Red]\(&quot;$&quot;#,##0.0\)"/>
    <numFmt numFmtId="201" formatCode="&quot;$&quot;#,##0.00_);[Red]\(&quot;$&quot;#,##0.00\)"/>
    <numFmt numFmtId="202" formatCode="#,##0.000_);\(#,##0.000\)"/>
    <numFmt numFmtId="203" formatCode="#,##0.0000_);[Blue]\(#,##0.0000\)"/>
    <numFmt numFmtId="204" formatCode="_(\ #,##0_);_(\ \(#,##0\);_(\ &quot;-&quot;??_);_(@_)"/>
    <numFmt numFmtId="205" formatCode="\ \ _•\–\ \ \ \ @"/>
    <numFmt numFmtId="206" formatCode="[$-416]mmmm\-yy;@"/>
    <numFmt numFmtId="207" formatCode="#,##0.0_);[Red]\(#,##0.0\)"/>
    <numFmt numFmtId="208" formatCode="mmm\-d\-yyyy"/>
    <numFmt numFmtId="209" formatCode="mmm\-yyyy"/>
    <numFmt numFmtId="210" formatCode="#,##0.0%_);\(#,##0.0%\)"/>
    <numFmt numFmtId="211" formatCode="d\-mmm\-yyyy"/>
    <numFmt numFmtId="212" formatCode="d\-mmm\-yyyy\ \ h:mm"/>
    <numFmt numFmtId="213" formatCode="dd\ mmm\ yyyy_);;&quot;-  &quot;;&quot; &quot;@"/>
    <numFmt numFmtId="214" formatCode="dd\ mmm\ yy_);;&quot;-  &quot;;&quot; &quot;@"/>
    <numFmt numFmtId="215" formatCode="_-* #,##0\ _D_M_-;\-* #,##0\ _D_M_-;_-* &quot;-&quot;\ _D_M_-;_-@_-"/>
    <numFmt numFmtId="216" formatCode="&quot;$&quot;#,##0.00_);\(&quot;$&quot;#,##0.00\)"/>
    <numFmt numFmtId="217" formatCode="_(* #,##0_);_(* \(#,##0\);_(* &quot;-&quot;??_);_(@_)"/>
    <numFmt numFmtId="218" formatCode="0.00000"/>
    <numFmt numFmtId="219" formatCode="#,##0."/>
    <numFmt numFmtId="220" formatCode="#,##0.0000_);\(#,##0.0000\);&quot;-  &quot;;&quot; &quot;@"/>
    <numFmt numFmtId="221" formatCode="_(#,##0_);\(#,##0\)"/>
    <numFmt numFmtId="222" formatCode="###0_);\(###0\)"/>
    <numFmt numFmtId="223" formatCode="0.0%"/>
    <numFmt numFmtId="224" formatCode="0.0_)"/>
    <numFmt numFmtId="225" formatCode="0.00_)"/>
    <numFmt numFmtId="226" formatCode="_-* #,##0.0000_-;\-* #,##0.0000_-;_-* &quot;-&quot;??_-;_-@_-"/>
    <numFmt numFmtId="227" formatCode="&quot;$&quot;#,##0.0_);\(&quot;$&quot;#,##0.0\)"/>
    <numFmt numFmtId="228" formatCode="_-* #,##0_-;_-* #,##0\-;_-* &quot;-&quot;_-;_-@_-"/>
    <numFmt numFmtId="229" formatCode="_-* #,##0.00_-;_-* #,##0.00\-;_-* &quot;-&quot;??_-;_-@_-"/>
    <numFmt numFmtId="230" formatCode="mmmm\-yy"/>
    <numFmt numFmtId="231" formatCode="#,###.##000"/>
    <numFmt numFmtId="232" formatCode="#,##0.0000000000000000000_);\(#,##0.0000000000000000000\)"/>
    <numFmt numFmtId="233" formatCode="_ * #,##0.00_ ;_ * \-#,##0.00_ ;_ * &quot;-&quot;??_ ;_ @_ "/>
    <numFmt numFmtId="234" formatCode="#,##0.00\ &quot;€&quot;;\-#,##0.00\ &quot;€&quot;"/>
    <numFmt numFmtId="235" formatCode="#,##0.000;\(#,##0.000\)"/>
    <numFmt numFmtId="236" formatCode="_(&quot;$&quot;* #,##0_);_(&quot;$&quot;* \(#,##0\);_(&quot;$&quot;* &quot;-&quot;_);_(@_)"/>
    <numFmt numFmtId="237" formatCode="#,##0\x;\(#,##0\x\)"/>
    <numFmt numFmtId="238" formatCode="#,##0%;\(#,##0%\)"/>
    <numFmt numFmtId="239" formatCode="_(&quot;Cr$&quot;\ * #,##0_);_(&quot;Cr$&quot;\ * \(#,##0\);_(&quot;Cr$&quot;\ * &quot;-&quot;_);_(@_)"/>
    <numFmt numFmtId="240" formatCode="_(&quot;$&quot;\ * #,##0_);_(&quot;$&quot;\ * \(#,##0\);_(&quot;$&quot;\ * &quot;-&quot;_);_(@_)"/>
    <numFmt numFmtId="241" formatCode="_(&quot;$&quot;\ * #,##0.00_);_(&quot;$&quot;\ * \(#,##0.00\);_(&quot;$&quot;\ * &quot;-&quot;??_);_(@_)"/>
    <numFmt numFmtId="242" formatCode="#,##0;\(0,000\)"/>
    <numFmt numFmtId="243" formatCode="_(* #,##0\x_);_(* \(#,##0\x\);_(* &quot;0x&quot;_);_(@_)"/>
    <numFmt numFmtId="244" formatCode="_(* #,##0.0\x_);_(* \(#,##0.0\x\);_(* &quot;0,0x&quot;_);_(@_)"/>
    <numFmt numFmtId="245" formatCode="_(* #,##0.00\x_);_(* \(#,##0.00\x\);_(* &quot;0,00x&quot;_);_(@_)"/>
    <numFmt numFmtId="246" formatCode="#,##0.0_);[Red]\(#,##0.0\);&quot;N/A &quot;"/>
    <numFmt numFmtId="247" formatCode="#,##0.000_);[Red]\(#,##0.000\)"/>
    <numFmt numFmtId="248" formatCode="_([$€]* #,##0.00_);_([$€]* \(#,##0.00\);_([$€]* &quot;-&quot;??_);_(@_)"/>
    <numFmt numFmtId="249" formatCode="[$-409]d\-mmm\-yy;@"/>
    <numFmt numFmtId="250" formatCode="[$-416]d\ \ \ mmmm\,\ yyyy;@"/>
    <numFmt numFmtId="251" formatCode="#,##0.0_)\ \ ;[Red]\(#,##0.0\)\ \ "/>
    <numFmt numFmtId="252" formatCode="#,##0.0000000"/>
    <numFmt numFmtId="253" formatCode="mmmm/yyyy"/>
    <numFmt numFmtId="254" formatCode="0.0%&quot;NetPPE/sales&quot;"/>
    <numFmt numFmtId="255" formatCode="_(* #,##0_);_(* \(#,##0\);_(* &quot;0&quot;_);_(@_)"/>
    <numFmt numFmtId="256" formatCode="_(* #,##0.0_);_(* \(#,##0.0\);_(* &quot;0,0&quot;_);_(@_)"/>
    <numFmt numFmtId="257" formatCode="_(* #,##0.00_);_(* \(#,##0.00\);_(* &quot;0,00&quot;_);_(@_)"/>
    <numFmt numFmtId="258" formatCode="0.0%&quot;NWI/Sls&quot;"/>
    <numFmt numFmtId="259" formatCode=";;;"/>
    <numFmt numFmtId="260" formatCode="_(* #,##0_);_(* \(#,##0\);_(* 0_);_(@_)"/>
    <numFmt numFmtId="261" formatCode="_-&quot;TL&quot;* #,##0_-;\-&quot;TL&quot;* #,##0_-;_-&quot;TL&quot;* &quot;-&quot;_-;_-@_-"/>
    <numFmt numFmtId="262" formatCode="_-&quot;TL&quot;* #,##0.00_-;\-&quot;TL&quot;* #,##0.00_-;_-&quot;TL&quot;* &quot;-&quot;??_-;_-@_-"/>
    <numFmt numFmtId="263" formatCode="0%;[Red]\(0%\)"/>
    <numFmt numFmtId="264" formatCode="_-* #,##0.0_-;\-* #,##0.0_-;_-* &quot;-&quot;??_-;_-@_-"/>
    <numFmt numFmtId="265" formatCode="0.0%;[Red]\(0.0%\)"/>
    <numFmt numFmtId="266" formatCode="0.0%&quot;Sales&quot;"/>
    <numFmt numFmtId="267" formatCode="#,"/>
    <numFmt numFmtId="268" formatCode="#,##0&quot;£&quot;_);[Red]\(#,##0&quot;£&quot;\)"/>
    <numFmt numFmtId="269" formatCode="_(&quot;R$ &quot;* #,##0_);_(&quot;R$ &quot;* \(#,##0\);_(&quot;R$ &quot;* &quot;-&quot;_);_(@_)"/>
    <numFmt numFmtId="270" formatCode="_(* #,##0.0000_);_(* \(#,##0.0000\);_(* &quot;-&quot;??_);_(@_)"/>
    <numFmt numFmtId="271" formatCode="_-* #,##0_-;\-* #,##0_-;_-* &quot;-&quot;??_-;_-@_-"/>
    <numFmt numFmtId="272" formatCode="&quot;R$ &quot;#,##0_);[Red]\(&quot;R$ &quot;#,##0\)"/>
    <numFmt numFmtId="273" formatCode="0.0&quot; meses&quot;"/>
    <numFmt numFmtId="274" formatCode="0.0%&quot; a.a.&quot;"/>
    <numFmt numFmtId="275" formatCode="\+0%"/>
    <numFmt numFmtId="276" formatCode="&quot;$&quot;#,##0\ ;\(&quot;$&quot;#,##0\)"/>
    <numFmt numFmtId="277" formatCode="#,##0.00\x"/>
    <numFmt numFmtId="278" formatCode="#,###;\(#,###\);\-\-\-\-"/>
    <numFmt numFmtId="279" formatCode="0____"/>
    <numFmt numFmtId="280" formatCode="_-&quot;F&quot;\ * #,##0_-;_-&quot;F&quot;\ * #,##0\-;_-&quot;F&quot;\ * &quot;-&quot;_-;_-@_-"/>
    <numFmt numFmtId="281" formatCode="_-&quot;F&quot;\ * #,##0.00_-;_-&quot;F&quot;\ * #,##0.00\-;_-&quot;F&quot;\ * &quot;-&quot;??_-;_-@_-"/>
    <numFmt numFmtId="282" formatCode="_-* #,##0\ &quot;DM&quot;_-;\-* #,##0\ &quot;DM&quot;_-;_-* &quot;-&quot;\ &quot;DM&quot;_-;_-@_-"/>
    <numFmt numFmtId="283" formatCode="_-* #,##0.00\ &quot;DM&quot;_-;\-* #,##0.00\ &quot;DM&quot;_-;_-* &quot;-&quot;??\ &quot;DM&quot;_-;_-@_-"/>
    <numFmt numFmtId="284" formatCode="0.0\x;&quot;NM&quot;"/>
    <numFmt numFmtId="285" formatCode="_ * #,##0_ ;_ * \-#,##0_ ;_ * &quot;-&quot;_ ;_ @_ "/>
    <numFmt numFmtId="286" formatCode="_-&quot;£&quot;* #,##0_-;\-&quot;£&quot;* #,##0_-;_-&quot;£&quot;* &quot;-&quot;_-;_-@_-"/>
    <numFmt numFmtId="287" formatCode="_-&quot;£&quot;* #,##0.00_-;\-&quot;£&quot;* #,##0.00_-;_-&quot;£&quot;* &quot;-&quot;??_-;_-@_-"/>
  </numFmts>
  <fonts count="2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color theme="9" tint="-0.499984740745262"/>
      <name val="Arial"/>
      <family val="2"/>
    </font>
    <font>
      <sz val="9"/>
      <color indexed="17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9"/>
      <color rgb="FF000000"/>
      <name val="Arial"/>
      <family val="2"/>
    </font>
    <font>
      <sz val="9"/>
      <color theme="8" tint="-0.24994659260841701"/>
      <name val="Arial"/>
      <family val="2"/>
    </font>
    <font>
      <u/>
      <sz val="10"/>
      <color indexed="12"/>
      <name val="Arial"/>
      <family val="2"/>
    </font>
    <font>
      <sz val="9"/>
      <color indexed="20"/>
      <name val="Arial"/>
      <family val="2"/>
    </font>
    <font>
      <sz val="9"/>
      <color indexed="6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8"/>
      <name val="Times New Roman"/>
      <family val="1"/>
    </font>
    <font>
      <sz val="8"/>
      <color indexed="8"/>
      <name val="Times New Roman"/>
      <family val="1"/>
    </font>
    <font>
      <b/>
      <sz val="8"/>
      <name val="Times New Roman"/>
      <family val="1"/>
    </font>
    <font>
      <sz val="10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Calibri"/>
      <family val="2"/>
    </font>
    <font>
      <vertAlign val="subscript"/>
      <sz val="12"/>
      <name val="Times New Roman"/>
      <family val="1"/>
    </font>
    <font>
      <b/>
      <sz val="12"/>
      <name val="Calibri"/>
      <family val="2"/>
    </font>
    <font>
      <sz val="11"/>
      <name val="Times New Roman"/>
      <family val="1"/>
    </font>
    <font>
      <b/>
      <sz val="9"/>
      <name val="Times New Roman"/>
      <family val="1"/>
    </font>
    <font>
      <sz val="14"/>
      <name val="Times New Roman"/>
      <family val="1"/>
    </font>
    <font>
      <sz val="12"/>
      <color theme="0"/>
      <name val="Times New Roman"/>
      <family val="1"/>
    </font>
    <font>
      <sz val="9"/>
      <name val="Times New Roman"/>
      <family val="1"/>
    </font>
    <font>
      <b/>
      <sz val="8"/>
      <name val="Calibri"/>
      <family val="2"/>
    </font>
    <font>
      <b/>
      <vertAlign val="subscript"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vertAlign val="subscript"/>
      <sz val="11"/>
      <name val="Times New Roman"/>
      <family val="1"/>
    </font>
    <font>
      <vertAlign val="subscript"/>
      <sz val="10"/>
      <name val="Times New Roman"/>
      <family val="1"/>
    </font>
    <font>
      <sz val="10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1"/>
      <color rgb="FF9C0006"/>
      <name val="Calibri"/>
      <family val="2"/>
      <scheme val="minor"/>
    </font>
    <font>
      <sz val="10"/>
      <color indexed="22"/>
      <name val="Arial"/>
      <family val="2"/>
    </font>
    <font>
      <sz val="8"/>
      <color indexed="22"/>
      <name val="Arial"/>
      <family val="2"/>
    </font>
    <font>
      <sz val="6"/>
      <color indexed="22"/>
      <name val="Arial"/>
      <family val="2"/>
    </font>
    <font>
      <b/>
      <sz val="18"/>
      <color indexed="56"/>
      <name val="Cambria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MS Sans Serif"/>
      <family val="2"/>
    </font>
    <font>
      <sz val="10"/>
      <name val="Courier"/>
      <family val="3"/>
    </font>
    <font>
      <b/>
      <sz val="9"/>
      <name val="Helv"/>
    </font>
    <font>
      <b/>
      <sz val="10"/>
      <color indexed="18"/>
      <name val="Arial"/>
      <family val="2"/>
    </font>
    <font>
      <sz val="24"/>
      <name val="Arial"/>
      <family val="2"/>
    </font>
    <font>
      <sz val="8"/>
      <color indexed="12"/>
      <name val="Helv"/>
    </font>
    <font>
      <sz val="10"/>
      <name val="Geneva"/>
    </font>
    <font>
      <sz val="10"/>
      <color indexed="12"/>
      <name val="Arial"/>
      <family val="2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1"/>
      <color indexed="17"/>
      <name val="Calibri"/>
      <family val="2"/>
    </font>
    <font>
      <sz val="8"/>
      <name val="Helv"/>
    </font>
    <font>
      <sz val="12"/>
      <color indexed="24"/>
      <name val="Arial"/>
      <family val="2"/>
    </font>
    <font>
      <sz val="14"/>
      <color indexed="24"/>
      <name val="Arial"/>
      <family val="2"/>
    </font>
    <font>
      <sz val="14"/>
      <name val="Helv"/>
    </font>
    <font>
      <sz val="10"/>
      <name val="Arial MT"/>
      <charset val="162"/>
    </font>
    <font>
      <sz val="9"/>
      <color indexed="10"/>
      <name val="Geneva"/>
    </font>
    <font>
      <sz val="12"/>
      <name val="Arial"/>
      <family val="2"/>
    </font>
    <font>
      <sz val="12"/>
      <color theme="1"/>
      <name val="Garamond"/>
      <family val="2"/>
    </font>
    <font>
      <sz val="10"/>
      <color indexed="15"/>
      <name val="Helv"/>
    </font>
    <font>
      <sz val="10"/>
      <name val="BERNHARD"/>
    </font>
    <font>
      <sz val="10"/>
      <name val="Helv"/>
    </font>
    <font>
      <sz val="10"/>
      <name val="MS Serif"/>
      <family val="1"/>
    </font>
    <font>
      <sz val="12"/>
      <name val="Technical"/>
    </font>
    <font>
      <sz val="8"/>
      <color indexed="12"/>
      <name val="Arial"/>
      <family val="2"/>
    </font>
    <font>
      <sz val="10"/>
      <color indexed="8"/>
      <name val="Arial"/>
      <family val="2"/>
      <charset val="162"/>
    </font>
    <font>
      <sz val="8"/>
      <color indexed="12"/>
      <name val="Meta-CapsMedium"/>
      <family val="5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8"/>
      <color indexed="48"/>
      <name val="Arial"/>
      <family val="2"/>
    </font>
    <font>
      <sz val="12"/>
      <name val="Courier"/>
      <family val="3"/>
    </font>
    <font>
      <b/>
      <u/>
      <sz val="1"/>
      <color indexed="8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"/>
      <color indexed="8"/>
      <name val="Courier"/>
      <family val="3"/>
    </font>
    <font>
      <u/>
      <sz val="10"/>
      <color indexed="36"/>
      <name val="Arial"/>
      <family val="2"/>
    </font>
    <font>
      <b/>
      <i/>
      <sz val="10"/>
      <color indexed="16"/>
      <name val="Arial"/>
      <family val="2"/>
    </font>
    <font>
      <sz val="8"/>
      <name val="Meta-CapsMedium"/>
      <family val="5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2"/>
      <name val="Arial"/>
      <family val="2"/>
      <charset val="162"/>
    </font>
    <font>
      <b/>
      <sz val="13"/>
      <color indexed="56"/>
      <name val="Calibri"/>
      <family val="2"/>
    </font>
    <font>
      <i/>
      <sz val="14"/>
      <name val="Palatino"/>
      <family val="1"/>
    </font>
    <font>
      <b/>
      <sz val="9"/>
      <color indexed="16"/>
      <name val="Arial"/>
      <family val="2"/>
    </font>
    <font>
      <i/>
      <sz val="9"/>
      <color indexed="54"/>
      <name val="Arial Narrow"/>
      <family val="2"/>
    </font>
    <font>
      <sz val="11"/>
      <color indexed="20"/>
      <name val="Calibri"/>
      <family val="2"/>
    </font>
    <font>
      <sz val="8"/>
      <color indexed="39"/>
      <name val="Arial"/>
      <family val="2"/>
    </font>
    <font>
      <sz val="8"/>
      <color indexed="12"/>
      <name val="Palatino"/>
      <family val="1"/>
    </font>
    <font>
      <i/>
      <sz val="10"/>
      <name val="Arial"/>
      <family val="2"/>
    </font>
    <font>
      <b/>
      <sz val="10"/>
      <color indexed="48"/>
      <name val="Arial"/>
      <family val="2"/>
    </font>
    <font>
      <sz val="10"/>
      <color indexed="20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MS Sans Serif"/>
      <family val="2"/>
    </font>
    <font>
      <sz val="12"/>
      <name val="SWISS"/>
    </font>
    <font>
      <b/>
      <i/>
      <sz val="16"/>
      <name val="Helv"/>
      <family val="2"/>
    </font>
    <font>
      <sz val="10"/>
      <name val="Tahoma"/>
      <family val="2"/>
    </font>
    <font>
      <sz val="10"/>
      <color rgb="FF000000"/>
      <name val="Calibri"/>
      <family val="2"/>
    </font>
    <font>
      <sz val="12"/>
      <color theme="1"/>
      <name val="Calibri"/>
      <family val="2"/>
      <scheme val="minor"/>
    </font>
    <font>
      <sz val="10"/>
      <name val="Palatino"/>
      <family val="1"/>
    </font>
    <font>
      <sz val="10"/>
      <color indexed="8"/>
      <name val="Calibri"/>
      <family val="2"/>
    </font>
    <font>
      <sz val="9"/>
      <name val="Meta-CapsMedium"/>
    </font>
    <font>
      <b/>
      <sz val="9"/>
      <name val="Meta-CapsMedium"/>
    </font>
    <font>
      <sz val="10"/>
      <color indexed="16"/>
      <name val="Helvetica-Black"/>
    </font>
    <font>
      <sz val="1"/>
      <color indexed="16"/>
      <name val="Courier"/>
      <family val="3"/>
    </font>
    <font>
      <b/>
      <u/>
      <sz val="10"/>
      <name val="Arial"/>
      <family val="2"/>
    </font>
    <font>
      <sz val="10"/>
      <color indexed="24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MS Sans Serif"/>
      <family val="2"/>
    </font>
    <font>
      <b/>
      <sz val="8"/>
      <color indexed="10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"/>
      <color indexed="18"/>
      <name val="Courier"/>
      <family val="3"/>
    </font>
    <font>
      <sz val="11"/>
      <color theme="1"/>
      <name val="Calibri"/>
      <family val="2"/>
    </font>
    <font>
      <b/>
      <sz val="11"/>
      <color indexed="23"/>
      <name val="Arial"/>
      <family val="2"/>
    </font>
    <font>
      <b/>
      <sz val="8"/>
      <color indexed="39"/>
      <name val="Arial"/>
      <family val="2"/>
    </font>
    <font>
      <b/>
      <sz val="8"/>
      <color indexed="63"/>
      <name val="Arial"/>
      <family val="2"/>
    </font>
    <font>
      <b/>
      <sz val="8"/>
      <color indexed="9"/>
      <name val="Arial"/>
      <family val="2"/>
    </font>
    <font>
      <b/>
      <sz val="12"/>
      <color indexed="63"/>
      <name val="Times New Roman"/>
      <family val="1"/>
    </font>
    <font>
      <sz val="7"/>
      <color indexed="63"/>
      <name val="Times New Roman"/>
      <family val="1"/>
    </font>
    <font>
      <sz val="12"/>
      <color indexed="63"/>
      <name val="Times New Roman"/>
      <family val="1"/>
    </font>
    <font>
      <sz val="10"/>
      <color indexed="63"/>
      <name val="Times New Roman"/>
      <family val="1"/>
    </font>
    <font>
      <sz val="12"/>
      <color indexed="9"/>
      <name val="Times New Roman"/>
      <family val="1"/>
    </font>
    <font>
      <b/>
      <sz val="11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12"/>
      <color indexed="62"/>
      <name val="Times New Roman"/>
      <family val="1"/>
    </font>
    <font>
      <sz val="11"/>
      <color indexed="62"/>
      <name val="Times New Roman"/>
      <family val="1"/>
    </font>
    <font>
      <b/>
      <u/>
      <sz val="12"/>
      <color indexed="63"/>
      <name val="Times New Roman"/>
      <family val="1"/>
    </font>
    <font>
      <sz val="11"/>
      <color indexed="63"/>
      <name val="Times New Roman"/>
      <family val="1"/>
    </font>
    <font>
      <b/>
      <sz val="10"/>
      <color indexed="63"/>
      <name val="Times New Roman"/>
      <family val="1"/>
    </font>
    <font>
      <sz val="12"/>
      <color indexed="61"/>
      <name val="Times New Roman"/>
      <family val="1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b/>
      <sz val="10"/>
      <color indexed="33"/>
      <name val="Arial"/>
      <family val="2"/>
    </font>
    <font>
      <b/>
      <sz val="10"/>
      <color indexed="9"/>
      <name val="Arial"/>
      <family val="2"/>
    </font>
    <font>
      <b/>
      <sz val="10"/>
      <color indexed="39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b/>
      <sz val="8"/>
      <color indexed="8"/>
      <name val="Helv"/>
      <family val="2"/>
    </font>
    <font>
      <sz val="9"/>
      <color indexed="21"/>
      <name val="Helvetica-Black"/>
    </font>
    <font>
      <b/>
      <sz val="10"/>
      <name val="Palatino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sz val="7"/>
      <name val="MS Sans Serif"/>
      <family val="2"/>
    </font>
    <font>
      <sz val="20"/>
      <name val="Times New Roman"/>
      <family val="1"/>
    </font>
    <font>
      <b/>
      <sz val="10"/>
      <name val="Helv"/>
    </font>
    <font>
      <b/>
      <sz val="15"/>
      <color indexed="16"/>
      <name val="Calibri"/>
      <family val="2"/>
    </font>
    <font>
      <b/>
      <sz val="18"/>
      <color indexed="16"/>
      <name val="Cambria"/>
      <family val="2"/>
    </font>
    <font>
      <b/>
      <sz val="13"/>
      <color indexed="16"/>
      <name val="Calibri"/>
      <family val="2"/>
    </font>
    <font>
      <b/>
      <sz val="11"/>
      <color indexed="16"/>
      <name val="Calibri"/>
      <family val="2"/>
    </font>
    <font>
      <b/>
      <sz val="1"/>
      <color indexed="16"/>
      <name val="Courier"/>
      <family val="3"/>
    </font>
    <font>
      <sz val="16"/>
      <name val="Arial"/>
      <family val="2"/>
    </font>
    <font>
      <u/>
      <sz val="8"/>
      <color indexed="8"/>
      <name val="Arial"/>
      <family val="2"/>
    </font>
    <font>
      <b/>
      <sz val="9"/>
      <color indexed="18"/>
      <name val="Arial"/>
      <family val="2"/>
    </font>
    <font>
      <sz val="10"/>
      <name val="Geneva"/>
      <family val="2"/>
    </font>
    <font>
      <sz val="10"/>
      <name val="Corporate Mono"/>
    </font>
    <font>
      <b/>
      <sz val="8"/>
      <name val="Palatino"/>
      <family val="1"/>
    </font>
    <font>
      <b/>
      <sz val="16"/>
      <name val="Arial"/>
      <family val="2"/>
    </font>
    <font>
      <sz val="10"/>
      <color indexed="8"/>
      <name val="Times New Roman"/>
      <family val="1"/>
    </font>
    <font>
      <b/>
      <sz val="12"/>
      <color rgb="FFFF0000"/>
      <name val="Arial"/>
      <family val="2"/>
    </font>
  </fonts>
  <fills count="1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31"/>
        <bgColor indexed="22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51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42"/>
        <bgColor indexed="64"/>
      </patternFill>
    </fill>
    <fill>
      <patternFill patternType="gray0625"/>
    </fill>
    <fill>
      <patternFill patternType="solid">
        <fgColor indexed="41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23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3"/>
      </top>
      <bottom style="medium">
        <color indexed="63"/>
      </bottom>
      <diagonal/>
    </border>
    <border>
      <left/>
      <right/>
      <top style="double">
        <color indexed="62"/>
      </top>
      <bottom/>
      <diagonal/>
    </border>
    <border>
      <left/>
      <right/>
      <top style="dotted">
        <color indexed="63"/>
      </top>
      <bottom/>
      <diagonal/>
    </border>
    <border>
      <left/>
      <right/>
      <top style="thin">
        <color indexed="63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16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medium">
        <color indexed="40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16"/>
      </top>
      <bottom style="double">
        <color indexed="1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0113">
    <xf numFmtId="0" fontId="0" fillId="0" borderId="0"/>
    <xf numFmtId="0" fontId="20" fillId="0" borderId="0"/>
    <xf numFmtId="0" fontId="13" fillId="0" borderId="0"/>
    <xf numFmtId="0" fontId="18" fillId="0" borderId="0"/>
    <xf numFmtId="165" fontId="12" fillId="0" borderId="0" applyFont="0" applyFill="0" applyBorder="0" applyAlignment="0" applyProtection="0"/>
    <xf numFmtId="0" fontId="11" fillId="0" borderId="0"/>
    <xf numFmtId="0" fontId="10" fillId="0" borderId="0"/>
    <xf numFmtId="164" fontId="12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9" fillId="0" borderId="0"/>
    <xf numFmtId="0" fontId="8" fillId="0" borderId="0"/>
    <xf numFmtId="0" fontId="13" fillId="0" borderId="0"/>
    <xf numFmtId="0" fontId="13" fillId="0" borderId="0"/>
    <xf numFmtId="0" fontId="13" fillId="0" borderId="0" applyNumberFormat="0" applyBorder="0" applyAlignment="0" applyProtection="0"/>
    <xf numFmtId="169" fontId="13" fillId="0" borderId="0" applyFont="0" applyFill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30" fillId="20" borderId="13" applyNumberFormat="0" applyAlignment="0" applyProtection="0"/>
    <xf numFmtId="0" fontId="30" fillId="20" borderId="13" applyNumberFormat="0" applyAlignment="0" applyProtection="0"/>
    <xf numFmtId="0" fontId="30" fillId="20" borderId="13" applyNumberFormat="0" applyAlignment="0" applyProtection="0"/>
    <xf numFmtId="0" fontId="30" fillId="20" borderId="13" applyNumberFormat="0" applyAlignment="0" applyProtection="0"/>
    <xf numFmtId="0" fontId="30" fillId="20" borderId="13" applyNumberFormat="0" applyAlignment="0" applyProtection="0"/>
    <xf numFmtId="0" fontId="30" fillId="20" borderId="13" applyNumberFormat="0" applyAlignment="0" applyProtection="0"/>
    <xf numFmtId="0" fontId="30" fillId="20" borderId="13" applyNumberFormat="0" applyAlignment="0" applyProtection="0"/>
    <xf numFmtId="0" fontId="30" fillId="20" borderId="13" applyNumberFormat="0" applyAlignment="0" applyProtection="0"/>
    <xf numFmtId="0" fontId="30" fillId="20" borderId="13" applyNumberFormat="0" applyAlignment="0" applyProtection="0"/>
    <xf numFmtId="0" fontId="30" fillId="20" borderId="13" applyNumberFormat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3" fillId="0" borderId="0"/>
    <xf numFmtId="0" fontId="13" fillId="0" borderId="0"/>
    <xf numFmtId="0" fontId="25" fillId="0" borderId="0"/>
    <xf numFmtId="0" fontId="34" fillId="26" borderId="0" applyNumberFormat="0" applyBorder="0" applyAlignment="0" applyProtection="0"/>
    <xf numFmtId="0" fontId="24" fillId="27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6" fillId="28" borderId="0" applyNumberFormat="0" applyBorder="0" applyAlignment="0" applyProtection="0"/>
    <xf numFmtId="164" fontId="13" fillId="0" borderId="0" applyFont="0" applyFill="0" applyBorder="0" applyAlignment="0" applyProtection="0"/>
    <xf numFmtId="164" fontId="13" fillId="0" borderId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8" fillId="0" borderId="0"/>
    <xf numFmtId="0" fontId="13" fillId="0" borderId="0"/>
    <xf numFmtId="0" fontId="18" fillId="0" borderId="0"/>
    <xf numFmtId="0" fontId="24" fillId="0" borderId="0" applyNumberFormat="0" applyBorder="0" applyAlignment="0">
      <alignment horizontal="center"/>
    </xf>
    <xf numFmtId="0" fontId="13" fillId="0" borderId="0"/>
    <xf numFmtId="0" fontId="13" fillId="0" borderId="0"/>
    <xf numFmtId="0" fontId="13" fillId="0" borderId="0"/>
    <xf numFmtId="0" fontId="24" fillId="0" borderId="0" applyNumberFormat="0" applyBorder="0" applyAlignment="0">
      <alignment horizontal="center"/>
    </xf>
    <xf numFmtId="0" fontId="24" fillId="0" borderId="0" applyNumberFormat="0" applyBorder="0" applyAlignment="0">
      <alignment horizontal="center"/>
    </xf>
    <xf numFmtId="0" fontId="13" fillId="0" borderId="0"/>
    <xf numFmtId="0" fontId="8" fillId="0" borderId="0"/>
    <xf numFmtId="0" fontId="24" fillId="0" borderId="0" applyNumberFormat="0" applyBorder="0" applyAlignment="0">
      <alignment horizontal="center"/>
    </xf>
    <xf numFmtId="0" fontId="13" fillId="0" borderId="0" applyNumberFormat="0" applyBorder="0" applyAlignment="0" applyProtection="0"/>
    <xf numFmtId="0" fontId="13" fillId="0" borderId="0" applyNumberFormat="0" applyBorder="0" applyAlignment="0" applyProtection="0"/>
    <xf numFmtId="0" fontId="24" fillId="0" borderId="0" applyNumberFormat="0" applyBorder="0" applyAlignment="0" applyProtection="0"/>
    <xf numFmtId="0" fontId="13" fillId="0" borderId="0"/>
    <xf numFmtId="0" fontId="8" fillId="0" borderId="0"/>
    <xf numFmtId="0" fontId="8" fillId="0" borderId="0"/>
    <xf numFmtId="0" fontId="25" fillId="0" borderId="0"/>
    <xf numFmtId="0" fontId="13" fillId="0" borderId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/>
    <xf numFmtId="0" fontId="13" fillId="10" borderId="15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/>
    <xf numFmtId="0" fontId="13" fillId="10" borderId="15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/>
    <xf numFmtId="0" fontId="13" fillId="10" borderId="15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/>
    <xf numFmtId="0" fontId="13" fillId="10" borderId="15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/>
    <xf numFmtId="0" fontId="13" fillId="10" borderId="15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/>
    <xf numFmtId="0" fontId="13" fillId="10" borderId="15"/>
    <xf numFmtId="0" fontId="13" fillId="10" borderId="15" applyNumberFormat="0" applyAlignment="0" applyProtection="0"/>
    <xf numFmtId="0" fontId="13" fillId="10" borderId="15" applyNumberFormat="0" applyAlignment="0" applyProtection="0"/>
    <xf numFmtId="0" fontId="13" fillId="10" borderId="1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165" fontId="13" fillId="0" borderId="0" applyFont="0" applyFill="0" applyBorder="0" applyAlignment="0" applyProtection="0"/>
    <xf numFmtId="171" fontId="1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1" fontId="1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0" borderId="18" applyNumberFormat="0" applyFill="0" applyProtection="0">
      <alignment horizontal="center"/>
    </xf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6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68" fillId="0" borderId="0"/>
    <xf numFmtId="165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24" fillId="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1" fontId="12" fillId="0" borderId="0" applyFill="0" applyBorder="0" applyAlignment="0" applyProtection="0"/>
    <xf numFmtId="165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3" fontId="72" fillId="0" borderId="0" applyFont="0" applyFill="0" applyBorder="0" applyAlignment="0" applyProtection="0"/>
    <xf numFmtId="172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25" borderId="12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0" fontId="32" fillId="9" borderId="12" applyNumberFormat="0" applyAlignment="0" applyProtection="0"/>
    <xf numFmtId="2" fontId="7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1" fillId="34" borderId="0" applyNumberFormat="0" applyBorder="0" applyAlignment="0" applyProtection="0"/>
    <xf numFmtId="173" fontId="12" fillId="0" borderId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9" fontId="1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25" fillId="35" borderId="2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25" fillId="0" borderId="0" applyFill="0" applyBorder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171" fontId="12" fillId="0" borderId="0" applyFill="0" applyBorder="0" applyAlignment="0" applyProtection="0"/>
    <xf numFmtId="169" fontId="12" fillId="0" borderId="0" applyFont="0" applyFill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12" fillId="0" borderId="0" applyFill="0" applyBorder="0" applyAlignment="0" applyProtection="0"/>
    <xf numFmtId="180" fontId="12" fillId="0" borderId="0" applyFill="0" applyBorder="0" applyAlignment="0" applyProtection="0"/>
    <xf numFmtId="181" fontId="25" fillId="0" borderId="0" applyFill="0" applyBorder="0" applyAlignment="0" applyProtection="0"/>
    <xf numFmtId="182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71" fontId="12" fillId="0" borderId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2" fillId="0" borderId="0" applyFill="0" applyBorder="0" applyAlignment="0" applyProtection="0"/>
    <xf numFmtId="18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2" fillId="0" borderId="0" applyFont="0" applyFill="0" applyBorder="0" applyAlignment="0" applyProtection="0"/>
    <xf numFmtId="0" fontId="24" fillId="0" borderId="0" applyNumberFormat="0" applyBorder="0" applyAlignment="0" applyProtection="0"/>
    <xf numFmtId="184" fontId="94" fillId="0" borderId="0" applyNumberFormat="0" applyFill="0" applyBorder="0" applyAlignment="0" applyProtection="0"/>
    <xf numFmtId="184" fontId="12" fillId="0" borderId="0" applyNumberFormat="0" applyFill="0" applyBorder="0" applyAlignment="0" applyProtection="0"/>
    <xf numFmtId="184" fontId="12" fillId="0" borderId="0" applyNumberFormat="0" applyFill="0" applyBorder="0" applyAlignment="0" applyProtection="0"/>
    <xf numFmtId="184" fontId="12" fillId="0" borderId="0" applyNumberFormat="0" applyFill="0" applyBorder="0" applyAlignment="0" applyProtection="0"/>
    <xf numFmtId="184" fontId="12" fillId="0" borderId="0" applyNumberFormat="0" applyFill="0" applyBorder="0" applyAlignment="0" applyProtection="0"/>
    <xf numFmtId="184" fontId="12" fillId="0" borderId="0" applyNumberFormat="0" applyFill="0" applyBorder="0" applyAlignment="0" applyProtection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95" fillId="0" borderId="0">
      <alignment vertical="center"/>
    </xf>
    <xf numFmtId="185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0" fontId="12" fillId="0" borderId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184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0" fontId="25" fillId="65" borderId="0" applyNumberFormat="0" applyBorder="0" applyAlignment="0" applyProtection="0"/>
    <xf numFmtId="0" fontId="25" fillId="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5" fillId="7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6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0" fontId="25" fillId="66" borderId="0" applyNumberFormat="0" applyBorder="0" applyAlignment="0" applyProtection="0"/>
    <xf numFmtId="0" fontId="25" fillId="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5" fillId="72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67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5" fillId="73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6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0" fontId="25" fillId="68" borderId="0" applyNumberFormat="0" applyBorder="0" applyAlignment="0" applyProtection="0"/>
    <xf numFmtId="0" fontId="25" fillId="8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5" fillId="7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69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1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5" fillId="7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7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0" fontId="25" fillId="70" borderId="0" applyNumberFormat="0" applyBorder="0" applyAlignment="0" applyProtection="0"/>
    <xf numFmtId="0" fontId="25" fillId="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184" fontId="25" fillId="65" borderId="0" applyNumberFormat="0" applyBorder="0" applyAlignment="0" applyProtection="0"/>
    <xf numFmtId="0" fontId="25" fillId="65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184" fontId="25" fillId="66" borderId="0" applyNumberFormat="0" applyBorder="0" applyAlignment="0" applyProtection="0"/>
    <xf numFmtId="0" fontId="25" fillId="66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184" fontId="25" fillId="67" borderId="0" applyNumberFormat="0" applyBorder="0" applyAlignment="0" applyProtection="0"/>
    <xf numFmtId="0" fontId="25" fillId="67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0" fontId="25" fillId="68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184" fontId="25" fillId="69" borderId="0" applyNumberFormat="0" applyBorder="0" applyAlignment="0" applyProtection="0"/>
    <xf numFmtId="0" fontId="25" fillId="69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184" fontId="25" fillId="70" borderId="0" applyNumberFormat="0" applyBorder="0" applyAlignment="0" applyProtection="0"/>
    <xf numFmtId="0" fontId="25" fillId="70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0" fontId="25" fillId="7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184" fontId="25" fillId="74" borderId="0" applyNumberFormat="0" applyBorder="0" applyAlignment="0" applyProtection="0"/>
    <xf numFmtId="0" fontId="25" fillId="74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0" fontId="25" fillId="74" borderId="0" applyNumberFormat="0" applyBorder="0" applyAlignment="0" applyProtection="0"/>
    <xf numFmtId="0" fontId="25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75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184" fontId="25" fillId="75" borderId="0" applyNumberFormat="0" applyBorder="0" applyAlignment="0" applyProtection="0"/>
    <xf numFmtId="0" fontId="25" fillId="75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0" fontId="25" fillId="75" borderId="0" applyNumberFormat="0" applyBorder="0" applyAlignment="0" applyProtection="0"/>
    <xf numFmtId="0" fontId="25" fillId="1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25" fillId="78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76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0" fontId="25" fillId="76" borderId="0" applyNumberFormat="0" applyBorder="0" applyAlignment="0" applyProtection="0"/>
    <xf numFmtId="0" fontId="25" fillId="1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5" fillId="73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68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0" fontId="25" fillId="68" borderId="0" applyNumberFormat="0" applyBorder="0" applyAlignment="0" applyProtection="0"/>
    <xf numFmtId="0" fontId="25" fillId="1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25" fillId="71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7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0" fontId="25" fillId="74" borderId="0" applyNumberFormat="0" applyBorder="0" applyAlignment="0" applyProtection="0"/>
    <xf numFmtId="0" fontId="25" fillId="1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25" fillId="7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77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0" fontId="25" fillId="77" borderId="0" applyNumberFormat="0" applyBorder="0" applyAlignment="0" applyProtection="0"/>
    <xf numFmtId="0" fontId="25" fillId="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0" fontId="25" fillId="74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184" fontId="25" fillId="75" borderId="0" applyNumberFormat="0" applyBorder="0" applyAlignment="0" applyProtection="0"/>
    <xf numFmtId="0" fontId="25" fillId="75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184" fontId="25" fillId="76" borderId="0" applyNumberFormat="0" applyBorder="0" applyAlignment="0" applyProtection="0"/>
    <xf numFmtId="0" fontId="25" fillId="76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184" fontId="25" fillId="68" borderId="0" applyNumberFormat="0" applyBorder="0" applyAlignment="0" applyProtection="0"/>
    <xf numFmtId="0" fontId="25" fillId="68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184" fontId="25" fillId="74" borderId="0" applyNumberFormat="0" applyBorder="0" applyAlignment="0" applyProtection="0"/>
    <xf numFmtId="0" fontId="25" fillId="74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184" fontId="25" fillId="77" borderId="0" applyNumberFormat="0" applyBorder="0" applyAlignment="0" applyProtection="0"/>
    <xf numFmtId="0" fontId="25" fillId="77" borderId="0" applyNumberFormat="0" applyBorder="0" applyAlignment="0" applyProtection="0"/>
    <xf numFmtId="0" fontId="26" fillId="71" borderId="0" applyNumberFormat="0" applyBorder="0" applyAlignment="0" applyProtection="0"/>
    <xf numFmtId="184" fontId="26" fillId="79" borderId="0" applyNumberFormat="0" applyBorder="0" applyAlignment="0" applyProtection="0"/>
    <xf numFmtId="184" fontId="26" fillId="79" borderId="0" applyNumberFormat="0" applyBorder="0" applyAlignment="0" applyProtection="0"/>
    <xf numFmtId="184" fontId="26" fillId="79" borderId="0" applyNumberFormat="0" applyBorder="0" applyAlignment="0" applyProtection="0"/>
    <xf numFmtId="184" fontId="26" fillId="79" borderId="0" applyNumberFormat="0" applyBorder="0" applyAlignment="0" applyProtection="0"/>
    <xf numFmtId="184" fontId="26" fillId="79" borderId="0" applyNumberFormat="0" applyBorder="0" applyAlignment="0" applyProtection="0"/>
    <xf numFmtId="184" fontId="26" fillId="79" borderId="0" applyNumberFormat="0" applyBorder="0" applyAlignment="0" applyProtection="0"/>
    <xf numFmtId="0" fontId="93" fillId="44" borderId="0" applyNumberFormat="0" applyBorder="0" applyAlignment="0" applyProtection="0"/>
    <xf numFmtId="0" fontId="93" fillId="44" borderId="0" applyNumberFormat="0" applyBorder="0" applyAlignment="0" applyProtection="0"/>
    <xf numFmtId="0" fontId="93" fillId="44" borderId="0" applyNumberFormat="0" applyBorder="0" applyAlignment="0" applyProtection="0"/>
    <xf numFmtId="0" fontId="93" fillId="44" borderId="0" applyNumberFormat="0" applyBorder="0" applyAlignment="0" applyProtection="0"/>
    <xf numFmtId="0" fontId="26" fillId="75" borderId="0" applyNumberFormat="0" applyBorder="0" applyAlignment="0" applyProtection="0"/>
    <xf numFmtId="184" fontId="26" fillId="75" borderId="0" applyNumberFormat="0" applyBorder="0" applyAlignment="0" applyProtection="0"/>
    <xf numFmtId="184" fontId="26" fillId="75" borderId="0" applyNumberFormat="0" applyBorder="0" applyAlignment="0" applyProtection="0"/>
    <xf numFmtId="184" fontId="26" fillId="75" borderId="0" applyNumberFormat="0" applyBorder="0" applyAlignment="0" applyProtection="0"/>
    <xf numFmtId="184" fontId="26" fillId="75" borderId="0" applyNumberFormat="0" applyBorder="0" applyAlignment="0" applyProtection="0"/>
    <xf numFmtId="184" fontId="26" fillId="75" borderId="0" applyNumberFormat="0" applyBorder="0" applyAlignment="0" applyProtection="0"/>
    <xf numFmtId="184" fontId="26" fillId="75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93" fillId="48" borderId="0" applyNumberFormat="0" applyBorder="0" applyAlignment="0" applyProtection="0"/>
    <xf numFmtId="0" fontId="26" fillId="78" borderId="0" applyNumberFormat="0" applyBorder="0" applyAlignment="0" applyProtection="0"/>
    <xf numFmtId="184" fontId="26" fillId="76" borderId="0" applyNumberFormat="0" applyBorder="0" applyAlignment="0" applyProtection="0"/>
    <xf numFmtId="184" fontId="26" fillId="76" borderId="0" applyNumberFormat="0" applyBorder="0" applyAlignment="0" applyProtection="0"/>
    <xf numFmtId="184" fontId="26" fillId="76" borderId="0" applyNumberFormat="0" applyBorder="0" applyAlignment="0" applyProtection="0"/>
    <xf numFmtId="184" fontId="26" fillId="76" borderId="0" applyNumberFormat="0" applyBorder="0" applyAlignment="0" applyProtection="0"/>
    <xf numFmtId="184" fontId="26" fillId="76" borderId="0" applyNumberFormat="0" applyBorder="0" applyAlignment="0" applyProtection="0"/>
    <xf numFmtId="184" fontId="26" fillId="76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26" fillId="71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26" fillId="7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26" fillId="70" borderId="0" applyNumberFormat="0" applyBorder="0" applyAlignment="0" applyProtection="0"/>
    <xf numFmtId="184" fontId="26" fillId="82" borderId="0" applyNumberFormat="0" applyBorder="0" applyAlignment="0" applyProtection="0"/>
    <xf numFmtId="184" fontId="26" fillId="82" borderId="0" applyNumberFormat="0" applyBorder="0" applyAlignment="0" applyProtection="0"/>
    <xf numFmtId="184" fontId="26" fillId="82" borderId="0" applyNumberFormat="0" applyBorder="0" applyAlignment="0" applyProtection="0"/>
    <xf numFmtId="184" fontId="26" fillId="82" borderId="0" applyNumberFormat="0" applyBorder="0" applyAlignment="0" applyProtection="0"/>
    <xf numFmtId="184" fontId="26" fillId="82" borderId="0" applyNumberFormat="0" applyBorder="0" applyAlignment="0" applyProtection="0"/>
    <xf numFmtId="184" fontId="26" fillId="82" borderId="0" applyNumberFormat="0" applyBorder="0" applyAlignment="0" applyProtection="0"/>
    <xf numFmtId="0" fontId="93" fillId="64" borderId="0" applyNumberFormat="0" applyBorder="0" applyAlignment="0" applyProtection="0"/>
    <xf numFmtId="0" fontId="93" fillId="64" borderId="0" applyNumberFormat="0" applyBorder="0" applyAlignment="0" applyProtection="0"/>
    <xf numFmtId="0" fontId="93" fillId="64" borderId="0" applyNumberFormat="0" applyBorder="0" applyAlignment="0" applyProtection="0"/>
    <xf numFmtId="0" fontId="93" fillId="64" borderId="0" applyNumberFormat="0" applyBorder="0" applyAlignment="0" applyProtection="0"/>
    <xf numFmtId="184" fontId="26" fillId="79" borderId="0" applyNumberFormat="0" applyBorder="0" applyAlignment="0" applyProtection="0"/>
    <xf numFmtId="184" fontId="26" fillId="75" borderId="0" applyNumberFormat="0" applyBorder="0" applyAlignment="0" applyProtection="0"/>
    <xf numFmtId="184" fontId="26" fillId="76" borderId="0" applyNumberFormat="0" applyBorder="0" applyAlignment="0" applyProtection="0"/>
    <xf numFmtId="184" fontId="26" fillId="80" borderId="0" applyNumberFormat="0" applyBorder="0" applyAlignment="0" applyProtection="0"/>
    <xf numFmtId="184" fontId="26" fillId="81" borderId="0" applyNumberFormat="0" applyBorder="0" applyAlignment="0" applyProtection="0"/>
    <xf numFmtId="184" fontId="26" fillId="82" borderId="0" applyNumberFormat="0" applyBorder="0" applyAlignment="0" applyProtection="0"/>
    <xf numFmtId="37" fontId="12" fillId="0" borderId="0"/>
    <xf numFmtId="37" fontId="12" fillId="0" borderId="0"/>
    <xf numFmtId="37" fontId="12" fillId="0" borderId="0"/>
    <xf numFmtId="0" fontId="25" fillId="83" borderId="0" applyNumberFormat="0" applyBorder="0" applyAlignment="0" applyProtection="0"/>
    <xf numFmtId="0" fontId="25" fillId="83" borderId="0" applyNumberFormat="0" applyBorder="0" applyAlignment="0" applyProtection="0"/>
    <xf numFmtId="0" fontId="26" fillId="84" borderId="0" applyNumberFormat="0" applyBorder="0" applyAlignment="0" applyProtection="0"/>
    <xf numFmtId="0" fontId="25" fillId="85" borderId="0" applyNumberFormat="0" applyBorder="0" applyAlignment="0" applyProtection="0"/>
    <xf numFmtId="0" fontId="25" fillId="86" borderId="0" applyNumberFormat="0" applyBorder="0" applyAlignment="0" applyProtection="0"/>
    <xf numFmtId="0" fontId="26" fillId="87" borderId="0" applyNumberFormat="0" applyBorder="0" applyAlignment="0" applyProtection="0"/>
    <xf numFmtId="0" fontId="25" fillId="85" borderId="0" applyNumberFormat="0" applyBorder="0" applyAlignment="0" applyProtection="0"/>
    <xf numFmtId="0" fontId="25" fillId="88" borderId="0" applyNumberFormat="0" applyBorder="0" applyAlignment="0" applyProtection="0"/>
    <xf numFmtId="0" fontId="26" fillId="86" borderId="0" applyNumberFormat="0" applyBorder="0" applyAlignment="0" applyProtection="0"/>
    <xf numFmtId="0" fontId="25" fillId="83" borderId="0" applyNumberFormat="0" applyBorder="0" applyAlignment="0" applyProtection="0"/>
    <xf numFmtId="0" fontId="25" fillId="86" borderId="0" applyNumberFormat="0" applyBorder="0" applyAlignment="0" applyProtection="0"/>
    <xf numFmtId="0" fontId="26" fillId="86" borderId="0" applyNumberFormat="0" applyBorder="0" applyAlignment="0" applyProtection="0"/>
    <xf numFmtId="0" fontId="25" fillId="89" borderId="0" applyNumberFormat="0" applyBorder="0" applyAlignment="0" applyProtection="0"/>
    <xf numFmtId="0" fontId="25" fillId="83" borderId="0" applyNumberFormat="0" applyBorder="0" applyAlignment="0" applyProtection="0"/>
    <xf numFmtId="0" fontId="26" fillId="84" borderId="0" applyNumberFormat="0" applyBorder="0" applyAlignment="0" applyProtection="0"/>
    <xf numFmtId="0" fontId="25" fillId="85" borderId="0" applyNumberFormat="0" applyBorder="0" applyAlignment="0" applyProtection="0"/>
    <xf numFmtId="0" fontId="25" fillId="90" borderId="0" applyNumberFormat="0" applyBorder="0" applyAlignment="0" applyProtection="0"/>
    <xf numFmtId="0" fontId="26" fillId="90" borderId="0" applyNumberFormat="0" applyBorder="0" applyAlignment="0" applyProtection="0"/>
    <xf numFmtId="184" fontId="12" fillId="0" borderId="0"/>
    <xf numFmtId="0" fontId="27" fillId="91" borderId="0" applyNumberFormat="0" applyBorder="0" applyAlignment="0" applyProtection="0"/>
    <xf numFmtId="184" fontId="96" fillId="0" borderId="38">
      <alignment horizontal="center" vertical="center"/>
    </xf>
    <xf numFmtId="14" fontId="97" fillId="92" borderId="39" applyNumberFormat="0" applyFont="0" applyBorder="0" applyAlignment="0" applyProtection="0">
      <alignment horizontal="center" vertical="center"/>
    </xf>
    <xf numFmtId="37" fontId="12" fillId="0" borderId="0" applyNumberFormat="0" applyFill="0" applyBorder="0" applyAlignment="0" applyProtection="0"/>
    <xf numFmtId="37" fontId="12" fillId="0" borderId="0" applyNumberFormat="0" applyFill="0" applyBorder="0" applyAlignment="0" applyProtection="0"/>
    <xf numFmtId="37" fontId="98" fillId="0" borderId="0" applyNumberFormat="0" applyFill="0" applyBorder="0" applyAlignment="0" applyProtection="0"/>
    <xf numFmtId="0" fontId="99" fillId="0" borderId="22">
      <protection hidden="1"/>
    </xf>
    <xf numFmtId="0" fontId="100" fillId="73" borderId="22" applyNumberFormat="0" applyFont="0" applyBorder="0" applyAlignment="0" applyProtection="0">
      <protection hidden="1"/>
    </xf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95" fillId="0" borderId="40"/>
    <xf numFmtId="188" fontId="95" fillId="0" borderId="40"/>
    <xf numFmtId="184" fontId="18" fillId="0" borderId="0" applyNumberFormat="0" applyFill="0" applyBorder="0" applyAlignment="0" applyProtection="0"/>
    <xf numFmtId="184" fontId="101" fillId="0" borderId="0" applyNumberFormat="0" applyFill="0" applyBorder="0" applyAlignment="0" applyProtection="0"/>
    <xf numFmtId="0" fontId="64" fillId="0" borderId="0"/>
    <xf numFmtId="189" fontId="70" fillId="0" borderId="0"/>
    <xf numFmtId="184" fontId="52" fillId="0" borderId="4" applyNumberFormat="0" applyFill="0" applyAlignment="0" applyProtection="0"/>
    <xf numFmtId="184" fontId="52" fillId="0" borderId="4" applyNumberFormat="0" applyFill="0" applyAlignment="0" applyProtection="0"/>
    <xf numFmtId="184" fontId="52" fillId="0" borderId="4" applyNumberFormat="0" applyFill="0" applyAlignment="0" applyProtection="0"/>
    <xf numFmtId="0" fontId="52" fillId="0" borderId="4" applyNumberFormat="0" applyFill="0" applyAlignment="0" applyProtection="0"/>
    <xf numFmtId="184" fontId="52" fillId="0" borderId="4" applyNumberFormat="0" applyFill="0" applyAlignment="0" applyProtection="0"/>
    <xf numFmtId="0" fontId="52" fillId="0" borderId="4" applyNumberFormat="0" applyFill="0" applyAlignment="0" applyProtection="0"/>
    <xf numFmtId="184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184" fontId="52" fillId="0" borderId="4" applyNumberFormat="0" applyFill="0" applyAlignment="0" applyProtection="0"/>
    <xf numFmtId="0" fontId="52" fillId="0" borderId="4" applyNumberFormat="0" applyFill="0" applyAlignment="0" applyProtection="0"/>
    <xf numFmtId="184" fontId="52" fillId="0" borderId="4" applyNumberFormat="0" applyFill="0" applyAlignment="0" applyProtection="0"/>
    <xf numFmtId="0" fontId="52" fillId="0" borderId="4" applyNumberFormat="0" applyFill="0" applyAlignment="0" applyProtection="0"/>
    <xf numFmtId="184" fontId="52" fillId="0" borderId="4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188" fontId="102" fillId="0" borderId="0">
      <alignment vertical="top"/>
    </xf>
    <xf numFmtId="190" fontId="103" fillId="0" borderId="41"/>
    <xf numFmtId="188" fontId="104" fillId="0" borderId="0">
      <alignment horizontal="left"/>
    </xf>
    <xf numFmtId="0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184" fontId="105" fillId="67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0" fontId="83" fillId="36" borderId="0" applyNumberFormat="0" applyBorder="0" applyAlignment="0" applyProtection="0"/>
    <xf numFmtId="3" fontId="106" fillId="93" borderId="0" applyNumberFormat="0" applyFont="0" applyBorder="0" applyAlignment="0" applyProtection="0">
      <alignment vertical="center"/>
    </xf>
    <xf numFmtId="184" fontId="47" fillId="0" borderId="10" applyNumberFormat="0" applyFont="0" applyFill="0" applyAlignment="0" applyProtection="0"/>
    <xf numFmtId="0" fontId="47" fillId="0" borderId="42" applyNumberFormat="0" applyFont="0" applyFill="0" applyAlignment="0" applyProtection="0"/>
    <xf numFmtId="184" fontId="105" fillId="67" borderId="0" applyNumberFormat="0" applyBorder="0" applyAlignment="0" applyProtection="0"/>
    <xf numFmtId="191" fontId="51" fillId="0" borderId="0" applyFont="0" applyFill="0" applyBorder="0" applyAlignment="0" applyProtection="0"/>
    <xf numFmtId="184" fontId="107" fillId="0" borderId="0" applyNumberFormat="0" applyFill="0" applyBorder="0" applyAlignment="0" applyProtection="0"/>
    <xf numFmtId="184" fontId="108" fillId="0" borderId="0" applyNumberFormat="0" applyFill="0" applyBorder="0" applyAlignment="0" applyProtection="0"/>
    <xf numFmtId="39" fontId="109" fillId="0" borderId="0"/>
    <xf numFmtId="3" fontId="101" fillId="0" borderId="26">
      <alignment horizontal="center"/>
    </xf>
    <xf numFmtId="3" fontId="101" fillId="0" borderId="26">
      <alignment horizontal="center"/>
    </xf>
    <xf numFmtId="3" fontId="101" fillId="0" borderId="26">
      <alignment horizontal="center"/>
    </xf>
    <xf numFmtId="3" fontId="101" fillId="0" borderId="26">
      <alignment horizontal="center"/>
    </xf>
    <xf numFmtId="3" fontId="101" fillId="0" borderId="26">
      <alignment horizontal="center"/>
    </xf>
    <xf numFmtId="3" fontId="101" fillId="0" borderId="26">
      <alignment horizontal="center"/>
    </xf>
    <xf numFmtId="3" fontId="101" fillId="0" borderId="26">
      <alignment horizontal="center"/>
    </xf>
    <xf numFmtId="3" fontId="101" fillId="0" borderId="26">
      <alignment horizontal="center"/>
    </xf>
    <xf numFmtId="3" fontId="101" fillId="0" borderId="26">
      <alignment horizontal="center"/>
    </xf>
    <xf numFmtId="192" fontId="12" fillId="0" borderId="0" applyFill="0" applyBorder="0" applyAlignment="0"/>
    <xf numFmtId="0" fontId="110" fillId="0" borderId="0" applyFill="0" applyBorder="0" applyAlignment="0"/>
    <xf numFmtId="193" fontId="24" fillId="0" borderId="0" applyFill="0" applyBorder="0" applyAlignment="0"/>
    <xf numFmtId="194" fontId="24" fillId="0" borderId="0" applyFill="0" applyBorder="0" applyAlignment="0"/>
    <xf numFmtId="195" fontId="24" fillId="0" borderId="0" applyFill="0" applyBorder="0" applyAlignment="0"/>
    <xf numFmtId="0" fontId="110" fillId="0" borderId="0" applyFill="0" applyBorder="0" applyAlignment="0"/>
    <xf numFmtId="0" fontId="12" fillId="0" borderId="0" applyFill="0" applyBorder="0" applyAlignment="0"/>
    <xf numFmtId="0" fontId="110" fillId="0" borderId="0" applyFill="0" applyBorder="0" applyAlignment="0"/>
    <xf numFmtId="184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0" fontId="29" fillId="94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0" fontId="29" fillId="8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184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184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0" fontId="29" fillId="73" borderId="12" applyNumberFormat="0" applyAlignment="0" applyProtection="0"/>
    <xf numFmtId="0" fontId="87" fillId="39" borderId="32" applyNumberFormat="0" applyAlignment="0" applyProtection="0"/>
    <xf numFmtId="0" fontId="87" fillId="39" borderId="32" applyNumberFormat="0" applyAlignment="0" applyProtection="0"/>
    <xf numFmtId="0" fontId="87" fillId="39" borderId="32" applyNumberFormat="0" applyAlignment="0" applyProtection="0"/>
    <xf numFmtId="0" fontId="87" fillId="39" borderId="32" applyNumberFormat="0" applyAlignment="0" applyProtection="0"/>
    <xf numFmtId="0" fontId="87" fillId="39" borderId="32" applyNumberFormat="0" applyAlignment="0" applyProtection="0"/>
    <xf numFmtId="0" fontId="12" fillId="0" borderId="0"/>
    <xf numFmtId="0" fontId="111" fillId="0" borderId="0"/>
    <xf numFmtId="184" fontId="30" fillId="95" borderId="13" applyNumberFormat="0" applyAlignment="0" applyProtection="0"/>
    <xf numFmtId="184" fontId="31" fillId="0" borderId="14" applyNumberFormat="0" applyFill="0" applyAlignment="0" applyProtection="0"/>
    <xf numFmtId="0" fontId="30" fillId="95" borderId="13" applyNumberFormat="0" applyAlignment="0" applyProtection="0"/>
    <xf numFmtId="184" fontId="30" fillId="95" borderId="13" applyNumberFormat="0" applyAlignment="0" applyProtection="0"/>
    <xf numFmtId="184" fontId="30" fillId="95" borderId="13" applyNumberFormat="0" applyAlignment="0" applyProtection="0"/>
    <xf numFmtId="184" fontId="30" fillId="95" borderId="13" applyNumberFormat="0" applyAlignment="0" applyProtection="0"/>
    <xf numFmtId="184" fontId="30" fillId="95" borderId="13" applyNumberFormat="0" applyAlignment="0" applyProtection="0"/>
    <xf numFmtId="184" fontId="30" fillId="95" borderId="13" applyNumberFormat="0" applyAlignment="0" applyProtection="0"/>
    <xf numFmtId="184" fontId="30" fillId="95" borderId="13" applyNumberFormat="0" applyAlignment="0" applyProtection="0"/>
    <xf numFmtId="0" fontId="89" fillId="40" borderId="35" applyNumberFormat="0" applyAlignment="0" applyProtection="0"/>
    <xf numFmtId="0" fontId="89" fillId="40" borderId="35" applyNumberFormat="0" applyAlignment="0" applyProtection="0"/>
    <xf numFmtId="0" fontId="89" fillId="40" borderId="35" applyNumberFormat="0" applyAlignment="0" applyProtection="0"/>
    <xf numFmtId="0" fontId="89" fillId="40" borderId="35" applyNumberFormat="0" applyAlignment="0" applyProtection="0"/>
    <xf numFmtId="0" fontId="31" fillId="0" borderId="14" applyNumberFormat="0" applyFill="0" applyAlignment="0" applyProtection="0"/>
    <xf numFmtId="184" fontId="31" fillId="0" borderId="14" applyNumberFormat="0" applyFill="0" applyAlignment="0" applyProtection="0"/>
    <xf numFmtId="184" fontId="31" fillId="0" borderId="14" applyNumberFormat="0" applyFill="0" applyAlignment="0" applyProtection="0"/>
    <xf numFmtId="184" fontId="31" fillId="0" borderId="14" applyNumberFormat="0" applyFill="0" applyAlignment="0" applyProtection="0"/>
    <xf numFmtId="184" fontId="31" fillId="0" borderId="14" applyNumberFormat="0" applyFill="0" applyAlignment="0" applyProtection="0"/>
    <xf numFmtId="184" fontId="31" fillId="0" borderId="14" applyNumberFormat="0" applyFill="0" applyAlignment="0" applyProtection="0"/>
    <xf numFmtId="184" fontId="31" fillId="0" borderId="1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184" fontId="64" fillId="0" borderId="0" applyNumberFormat="0" applyFont="0" applyFill="0" applyBorder="0" applyProtection="0">
      <alignment horizontal="center" vertical="center" wrapText="1"/>
    </xf>
    <xf numFmtId="4" fontId="1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0" fillId="0" borderId="0" applyFont="0" applyFill="0" applyBorder="0" applyAlignment="0" applyProtection="0"/>
    <xf numFmtId="197" fontId="12" fillId="0" borderId="0" applyFont="0" applyFill="0" applyBorder="0" applyAlignment="0" applyProtection="0">
      <alignment horizontal="right"/>
    </xf>
    <xf numFmtId="197" fontId="12" fillId="0" borderId="0" applyFont="0" applyFill="0" applyBorder="0" applyAlignment="0" applyProtection="0">
      <alignment horizontal="right"/>
    </xf>
    <xf numFmtId="197" fontId="12" fillId="0" borderId="0" applyFont="0" applyFill="0" applyBorder="0" applyAlignment="0" applyProtection="0">
      <alignment horizontal="right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8" fontId="12" fillId="0" borderId="0" applyFont="0" applyFill="0" applyBorder="0" applyAlignment="0" applyProtection="0">
      <alignment horizontal="right"/>
    </xf>
    <xf numFmtId="165" fontId="25" fillId="0" borderId="0" applyFont="0" applyFill="0" applyBorder="0" applyAlignment="0" applyProtection="0"/>
    <xf numFmtId="4" fontId="112" fillId="0" borderId="0" applyFont="0" applyFill="0" applyBorder="0" applyAlignment="0" applyProtection="0"/>
    <xf numFmtId="177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4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25" fillId="0" borderId="0" applyFont="0" applyFill="0" applyBorder="0" applyAlignment="0" applyProtection="0"/>
    <xf numFmtId="4" fontId="112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84" fontId="114" fillId="0" borderId="0"/>
    <xf numFmtId="184" fontId="115" fillId="0" borderId="0"/>
    <xf numFmtId="184" fontId="115" fillId="0" borderId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12" fillId="0" borderId="0" applyFont="0" applyFill="0" applyBorder="0" applyAlignment="0" applyProtection="0"/>
    <xf numFmtId="184" fontId="115" fillId="0" borderId="0"/>
    <xf numFmtId="184" fontId="116" fillId="0" borderId="0"/>
    <xf numFmtId="184" fontId="117" fillId="0" borderId="0" applyNumberFormat="0" applyAlignment="0">
      <alignment horizontal="left"/>
    </xf>
    <xf numFmtId="184" fontId="64" fillId="0" borderId="0"/>
    <xf numFmtId="184" fontId="60" fillId="0" borderId="22"/>
    <xf numFmtId="0" fontId="60" fillId="0" borderId="22"/>
    <xf numFmtId="184" fontId="64" fillId="0" borderId="0"/>
    <xf numFmtId="199" fontId="12" fillId="0" borderId="0" applyFont="0" applyFill="0" applyBorder="0" applyAlignment="0" applyProtection="0"/>
    <xf numFmtId="0" fontId="110" fillId="0" borderId="0" applyFont="0" applyFill="0" applyBorder="0" applyAlignment="0" applyProtection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0" fontId="22" fillId="0" borderId="0" applyFont="0" applyFill="0" applyBorder="0" applyAlignment="0"/>
    <xf numFmtId="201" fontId="12" fillId="0" borderId="0" applyFont="0" applyFill="0" applyBorder="0" applyAlignment="0"/>
    <xf numFmtId="202" fontId="12" fillId="0" borderId="0" applyFont="0" applyFill="0" applyBorder="0" applyAlignment="0" applyProtection="0">
      <alignment horizontal="right"/>
    </xf>
    <xf numFmtId="202" fontId="12" fillId="0" borderId="0" applyFont="0" applyFill="0" applyBorder="0" applyAlignment="0" applyProtection="0">
      <alignment horizontal="right"/>
    </xf>
    <xf numFmtId="202" fontId="12" fillId="0" borderId="0" applyFont="0" applyFill="0" applyBorder="0" applyAlignment="0" applyProtection="0">
      <alignment horizontal="right"/>
    </xf>
    <xf numFmtId="164" fontId="1" fillId="0" borderId="0" applyFont="0" applyFill="0" applyBorder="0" applyAlignment="0" applyProtection="0"/>
    <xf numFmtId="175" fontId="12" fillId="0" borderId="0" applyFont="0" applyFill="0" applyBorder="0" applyAlignment="0" applyProtection="0">
      <alignment horizontal="right"/>
    </xf>
    <xf numFmtId="175" fontId="12" fillId="0" borderId="0" applyFont="0" applyFill="0" applyBorder="0" applyAlignment="0" applyProtection="0">
      <alignment horizontal="right"/>
    </xf>
    <xf numFmtId="164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5" fontId="51" fillId="0" borderId="0" applyFont="0" applyFill="0" applyBorder="0" applyAlignment="0" applyProtection="0"/>
    <xf numFmtId="206" fontId="12" fillId="0" borderId="0" applyFont="0" applyFill="0" applyProtection="0">
      <alignment vertical="top"/>
    </xf>
    <xf numFmtId="17" fontId="118" fillId="0" borderId="0" applyFont="0" applyFill="0" applyBorder="0" applyAlignment="0" applyProtection="0"/>
    <xf numFmtId="17" fontId="118" fillId="0" borderId="0" applyFont="0" applyFill="0" applyBorder="0" applyAlignment="0" applyProtection="0"/>
    <xf numFmtId="15" fontId="70" fillId="0" borderId="0" applyFill="0" applyBorder="0" applyAlignment="0"/>
    <xf numFmtId="207" fontId="70" fillId="96" borderId="0" applyFont="0" applyFill="0" applyBorder="0" applyAlignment="0" applyProtection="0"/>
    <xf numFmtId="208" fontId="119" fillId="96" borderId="1" applyFont="0" applyFill="0" applyBorder="0" applyAlignment="0" applyProtection="0"/>
    <xf numFmtId="208" fontId="119" fillId="96" borderId="1" applyFont="0" applyFill="0" applyBorder="0" applyAlignment="0" applyProtection="0"/>
    <xf numFmtId="208" fontId="119" fillId="96" borderId="1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207" fontId="22" fillId="96" borderId="0" applyFont="0" applyFill="0" applyBorder="0" applyAlignment="0" applyProtection="0"/>
    <xf numFmtId="17" fontId="70" fillId="0" borderId="0" applyFill="0" applyBorder="0">
      <alignment horizontal="right"/>
    </xf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09" fontId="70" fillId="0" borderId="4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4" fontId="120" fillId="0" borderId="0" applyFill="0" applyBorder="0" applyAlignment="0"/>
    <xf numFmtId="14" fontId="70" fillId="97" borderId="28" applyFill="0" applyBorder="0">
      <alignment horizontal="right"/>
    </xf>
    <xf numFmtId="211" fontId="70" fillId="0" borderId="0" applyFill="0" applyBorder="0">
      <alignment horizontal="right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2" fontId="22" fillId="0" borderId="43">
      <alignment horizontal="center"/>
    </xf>
    <xf numFmtId="213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37" fontId="52" fillId="93" borderId="44" applyNumberFormat="0" applyAlignment="0">
      <alignment horizontal="left"/>
    </xf>
    <xf numFmtId="215" fontId="106" fillId="0" borderId="0" applyFont="0" applyFill="0" applyBorder="0" applyAlignment="0" applyProtection="0"/>
    <xf numFmtId="3" fontId="106" fillId="0" borderId="0" applyFont="0" applyFill="0" applyBorder="0" applyAlignment="0" applyProtection="0"/>
    <xf numFmtId="189" fontId="121" fillId="0" borderId="0" applyFont="0" applyFill="0" applyBorder="0" applyAlignment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6" fontId="22" fillId="0" borderId="0"/>
    <xf numFmtId="217" fontId="12" fillId="0" borderId="45" applyNumberFormat="0" applyFont="0" applyFill="0" applyAlignment="0" applyProtection="0"/>
    <xf numFmtId="217" fontId="12" fillId="0" borderId="45" applyNumberFormat="0" applyFont="0" applyFill="0" applyAlignment="0" applyProtection="0"/>
    <xf numFmtId="217" fontId="12" fillId="0" borderId="45" applyNumberFormat="0" applyFont="0" applyFill="0" applyAlignment="0" applyProtection="0"/>
    <xf numFmtId="0" fontId="46" fillId="98" borderId="0" applyNumberFormat="0" applyBorder="0" applyAlignment="0" applyProtection="0"/>
    <xf numFmtId="0" fontId="46" fillId="99" borderId="0" applyNumberFormat="0" applyBorder="0" applyAlignment="0" applyProtection="0"/>
    <xf numFmtId="0" fontId="46" fillId="100" borderId="0" applyNumberFormat="0" applyBorder="0" applyAlignment="0" applyProtection="0"/>
    <xf numFmtId="184" fontId="122" fillId="0" borderId="0" applyNumberFormat="0" applyFill="0" applyBorder="0" applyAlignment="0" applyProtection="0"/>
    <xf numFmtId="0" fontId="26" fillId="101" borderId="0" applyNumberFormat="0" applyBorder="0" applyAlignment="0" applyProtection="0"/>
    <xf numFmtId="184" fontId="26" fillId="102" borderId="0" applyNumberFormat="0" applyBorder="0" applyAlignment="0" applyProtection="0"/>
    <xf numFmtId="184" fontId="26" fillId="102" borderId="0" applyNumberFormat="0" applyBorder="0" applyAlignment="0" applyProtection="0"/>
    <xf numFmtId="184" fontId="26" fillId="102" borderId="0" applyNumberFormat="0" applyBorder="0" applyAlignment="0" applyProtection="0"/>
    <xf numFmtId="184" fontId="26" fillId="102" borderId="0" applyNumberFormat="0" applyBorder="0" applyAlignment="0" applyProtection="0"/>
    <xf numFmtId="184" fontId="26" fillId="102" borderId="0" applyNumberFormat="0" applyBorder="0" applyAlignment="0" applyProtection="0"/>
    <xf numFmtId="184" fontId="26" fillId="102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93" fillId="41" borderId="0" applyNumberFormat="0" applyBorder="0" applyAlignment="0" applyProtection="0"/>
    <xf numFmtId="0" fontId="26" fillId="103" borderId="0" applyNumberFormat="0" applyBorder="0" applyAlignment="0" applyProtection="0"/>
    <xf numFmtId="184" fontId="26" fillId="103" borderId="0" applyNumberFormat="0" applyBorder="0" applyAlignment="0" applyProtection="0"/>
    <xf numFmtId="184" fontId="26" fillId="103" borderId="0" applyNumberFormat="0" applyBorder="0" applyAlignment="0" applyProtection="0"/>
    <xf numFmtId="184" fontId="26" fillId="103" borderId="0" applyNumberFormat="0" applyBorder="0" applyAlignment="0" applyProtection="0"/>
    <xf numFmtId="184" fontId="26" fillId="103" borderId="0" applyNumberFormat="0" applyBorder="0" applyAlignment="0" applyProtection="0"/>
    <xf numFmtId="184" fontId="26" fillId="103" borderId="0" applyNumberFormat="0" applyBorder="0" applyAlignment="0" applyProtection="0"/>
    <xf numFmtId="184" fontId="26" fillId="103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26" fillId="104" borderId="0" applyNumberFormat="0" applyBorder="0" applyAlignment="0" applyProtection="0"/>
    <xf numFmtId="184" fontId="26" fillId="104" borderId="0" applyNumberFormat="0" applyBorder="0" applyAlignment="0" applyProtection="0"/>
    <xf numFmtId="184" fontId="26" fillId="104" borderId="0" applyNumberFormat="0" applyBorder="0" applyAlignment="0" applyProtection="0"/>
    <xf numFmtId="184" fontId="26" fillId="104" borderId="0" applyNumberFormat="0" applyBorder="0" applyAlignment="0" applyProtection="0"/>
    <xf numFmtId="184" fontId="26" fillId="104" borderId="0" applyNumberFormat="0" applyBorder="0" applyAlignment="0" applyProtection="0"/>
    <xf numFmtId="184" fontId="26" fillId="104" borderId="0" applyNumberFormat="0" applyBorder="0" applyAlignment="0" applyProtection="0"/>
    <xf numFmtId="184" fontId="26" fillId="104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26" fillId="105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184" fontId="26" fillId="80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26" fillId="8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184" fontId="26" fillId="81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26" fillId="106" borderId="0" applyNumberFormat="0" applyBorder="0" applyAlignment="0" applyProtection="0"/>
    <xf numFmtId="184" fontId="26" fillId="106" borderId="0" applyNumberFormat="0" applyBorder="0" applyAlignment="0" applyProtection="0"/>
    <xf numFmtId="184" fontId="26" fillId="106" borderId="0" applyNumberFormat="0" applyBorder="0" applyAlignment="0" applyProtection="0"/>
    <xf numFmtId="184" fontId="26" fillId="106" borderId="0" applyNumberFormat="0" applyBorder="0" applyAlignment="0" applyProtection="0"/>
    <xf numFmtId="184" fontId="26" fillId="106" borderId="0" applyNumberFormat="0" applyBorder="0" applyAlignment="0" applyProtection="0"/>
    <xf numFmtId="184" fontId="26" fillId="106" borderId="0" applyNumberFormat="0" applyBorder="0" applyAlignment="0" applyProtection="0"/>
    <xf numFmtId="184" fontId="26" fillId="106" borderId="0" applyNumberFormat="0" applyBorder="0" applyAlignment="0" applyProtection="0"/>
    <xf numFmtId="0" fontId="93" fillId="61" borderId="0" applyNumberFormat="0" applyBorder="0" applyAlignment="0" applyProtection="0"/>
    <xf numFmtId="0" fontId="93" fillId="61" borderId="0" applyNumberFormat="0" applyBorder="0" applyAlignment="0" applyProtection="0"/>
    <xf numFmtId="0" fontId="93" fillId="61" borderId="0" applyNumberFormat="0" applyBorder="0" applyAlignment="0" applyProtection="0"/>
    <xf numFmtId="0" fontId="93" fillId="61" borderId="0" applyNumberFormat="0" applyBorder="0" applyAlignment="0" applyProtection="0"/>
    <xf numFmtId="184" fontId="26" fillId="102" borderId="0" applyNumberFormat="0" applyBorder="0" applyAlignment="0" applyProtection="0"/>
    <xf numFmtId="184" fontId="26" fillId="103" borderId="0" applyNumberFormat="0" applyBorder="0" applyAlignment="0" applyProtection="0"/>
    <xf numFmtId="184" fontId="26" fillId="104" borderId="0" applyNumberFormat="0" applyBorder="0" applyAlignment="0" applyProtection="0"/>
    <xf numFmtId="184" fontId="26" fillId="80" borderId="0" applyNumberFormat="0" applyBorder="0" applyAlignment="0" applyProtection="0"/>
    <xf numFmtId="184" fontId="26" fillId="81" borderId="0" applyNumberFormat="0" applyBorder="0" applyAlignment="0" applyProtection="0"/>
    <xf numFmtId="184" fontId="26" fillId="106" borderId="0" applyNumberFormat="0" applyBorder="0" applyAlignment="0" applyProtection="0"/>
    <xf numFmtId="0" fontId="110" fillId="0" borderId="0" applyFill="0" applyBorder="0" applyAlignment="0"/>
    <xf numFmtId="0" fontId="110" fillId="0" borderId="0" applyFill="0" applyBorder="0" applyAlignment="0"/>
    <xf numFmtId="0" fontId="110" fillId="0" borderId="0" applyFill="0" applyBorder="0" applyAlignment="0"/>
    <xf numFmtId="0" fontId="12" fillId="0" borderId="0" applyFill="0" applyBorder="0" applyAlignment="0"/>
    <xf numFmtId="0" fontId="110" fillId="0" borderId="0" applyFill="0" applyBorder="0" applyAlignment="0"/>
    <xf numFmtId="184" fontId="123" fillId="0" borderId="0" applyNumberFormat="0" applyAlignment="0">
      <alignment horizontal="left"/>
    </xf>
    <xf numFmtId="0" fontId="32" fillId="70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9" borderId="46" applyNumberFormat="0" applyAlignment="0" applyProtection="0"/>
    <xf numFmtId="0" fontId="32" fillId="70" borderId="46" applyNumberFormat="0" applyAlignment="0" applyProtection="0"/>
    <xf numFmtId="0" fontId="32" fillId="70" borderId="46" applyNumberFormat="0" applyAlignment="0" applyProtection="0"/>
    <xf numFmtId="0" fontId="32" fillId="70" borderId="46" applyNumberFormat="0" applyAlignment="0" applyProtection="0"/>
    <xf numFmtId="0" fontId="32" fillId="9" borderId="46" applyNumberFormat="0" applyAlignment="0" applyProtection="0"/>
    <xf numFmtId="0" fontId="85" fillId="38" borderId="32" applyNumberFormat="0" applyAlignment="0" applyProtection="0"/>
    <xf numFmtId="0" fontId="85" fillId="38" borderId="32" applyNumberFormat="0" applyAlignment="0" applyProtection="0"/>
    <xf numFmtId="0" fontId="85" fillId="38" borderId="32" applyNumberFormat="0" applyAlignment="0" applyProtection="0"/>
    <xf numFmtId="0" fontId="85" fillId="38" borderId="32" applyNumberFormat="0" applyAlignment="0" applyProtection="0"/>
    <xf numFmtId="184" fontId="12" fillId="0" borderId="0">
      <alignment horizontal="left" wrapText="1"/>
    </xf>
    <xf numFmtId="0" fontId="18" fillId="0" borderId="0">
      <alignment vertical="top"/>
    </xf>
    <xf numFmtId="218" fontId="124" fillId="107" borderId="0"/>
    <xf numFmtId="0" fontId="22" fillId="0" borderId="0"/>
    <xf numFmtId="184" fontId="12" fillId="0" borderId="0"/>
    <xf numFmtId="184" fontId="12" fillId="0" borderId="0"/>
    <xf numFmtId="184" fontId="12" fillId="0" borderId="0"/>
    <xf numFmtId="184" fontId="12" fillId="0" borderId="0"/>
    <xf numFmtId="184" fontId="12" fillId="0" borderId="0"/>
    <xf numFmtId="188" fontId="125" fillId="0" borderId="0"/>
    <xf numFmtId="184" fontId="51" fillId="0" borderId="0" applyNumberFormat="0" applyFill="0" applyBorder="0" applyAlignment="0" applyProtection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7" fontId="22" fillId="0" borderId="0" applyFont="0" applyBorder="0"/>
    <xf numFmtId="219" fontId="126" fillId="0" borderId="0">
      <protection locked="0"/>
    </xf>
    <xf numFmtId="219" fontId="127" fillId="0" borderId="0">
      <protection locked="0"/>
    </xf>
    <xf numFmtId="219" fontId="128" fillId="0" borderId="0">
      <protection locked="0"/>
    </xf>
    <xf numFmtId="219" fontId="128" fillId="0" borderId="0">
      <protection locked="0"/>
    </xf>
    <xf numFmtId="219" fontId="127" fillId="0" borderId="0">
      <protection locked="0"/>
    </xf>
    <xf numFmtId="219" fontId="129" fillId="0" borderId="0">
      <protection locked="0"/>
    </xf>
    <xf numFmtId="219" fontId="127" fillId="0" borderId="0">
      <protection locked="0"/>
    </xf>
    <xf numFmtId="220" fontId="12" fillId="0" borderId="0" applyFont="0" applyFill="0" applyBorder="0" applyAlignment="0" applyProtection="0"/>
    <xf numFmtId="221" fontId="51" fillId="0" borderId="0"/>
    <xf numFmtId="184" fontId="64" fillId="0" borderId="0" applyFont="0" applyFill="0" applyBorder="0" applyAlignment="0" applyProtection="0"/>
    <xf numFmtId="2" fontId="64" fillId="0" borderId="0" applyFont="0" applyFill="0" applyBorder="0" applyAlignment="0" applyProtection="0"/>
    <xf numFmtId="222" fontId="12" fillId="96" borderId="0" applyFont="0" applyFill="0" applyBorder="0" applyAlignment="0"/>
    <xf numFmtId="184" fontId="115" fillId="0" borderId="0"/>
    <xf numFmtId="2" fontId="12" fillId="0" borderId="0" applyFont="0" applyFill="0" applyProtection="0">
      <alignment vertical="top"/>
    </xf>
    <xf numFmtId="184" fontId="130" fillId="0" borderId="0" applyNumberFormat="0" applyFill="0" applyBorder="0" applyAlignment="0" applyProtection="0">
      <alignment vertical="top"/>
      <protection locked="0"/>
    </xf>
    <xf numFmtId="189" fontId="121" fillId="0" borderId="24"/>
    <xf numFmtId="184" fontId="47" fillId="0" borderId="0" applyFill="0" applyBorder="0" applyProtection="0">
      <alignment horizontal="left"/>
    </xf>
    <xf numFmtId="4" fontId="131" fillId="0" borderId="0">
      <protection locked="0"/>
    </xf>
    <xf numFmtId="189" fontId="121" fillId="0" borderId="0"/>
    <xf numFmtId="189" fontId="132" fillId="0" borderId="0"/>
    <xf numFmtId="223" fontId="132" fillId="0" borderId="0"/>
    <xf numFmtId="189" fontId="132" fillId="96" borderId="0"/>
    <xf numFmtId="223" fontId="132" fillId="96" borderId="0"/>
    <xf numFmtId="10" fontId="12" fillId="96" borderId="0" applyNumberFormat="0" applyFont="0" applyBorder="0" applyAlignment="0"/>
    <xf numFmtId="184" fontId="133" fillId="0" borderId="0" applyNumberFormat="0" applyFill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38" fontId="22" fillId="2" borderId="0" applyNumberFormat="0" applyBorder="0" applyAlignment="0" applyProtection="0"/>
    <xf numFmtId="224" fontId="12" fillId="0" borderId="0" applyFont="0" applyFill="0" applyBorder="0" applyAlignment="0" applyProtection="0">
      <alignment horizontal="right"/>
    </xf>
    <xf numFmtId="224" fontId="12" fillId="0" borderId="0" applyFont="0" applyFill="0" applyBorder="0" applyAlignment="0" applyProtection="0">
      <alignment horizontal="right"/>
    </xf>
    <xf numFmtId="224" fontId="12" fillId="0" borderId="0" applyFont="0" applyFill="0" applyBorder="0" applyAlignment="0" applyProtection="0">
      <alignment horizontal="right"/>
    </xf>
    <xf numFmtId="0" fontId="134" fillId="0" borderId="0" applyProtection="0">
      <alignment horizontal="right"/>
    </xf>
    <xf numFmtId="184" fontId="135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0" fontId="136" fillId="0" borderId="37" applyNumberFormat="0" applyAlignment="0" applyProtection="0">
      <alignment horizontal="left" vertical="center"/>
    </xf>
    <xf numFmtId="184" fontId="135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184" fontId="135" fillId="0" borderId="27">
      <alignment horizontal="left" vertical="center"/>
    </xf>
    <xf numFmtId="184" fontId="135" fillId="0" borderId="27">
      <alignment horizontal="left" vertical="center"/>
    </xf>
    <xf numFmtId="0" fontId="135" fillId="0" borderId="27">
      <alignment horizontal="left" vertical="center"/>
    </xf>
    <xf numFmtId="0" fontId="136" fillId="0" borderId="27">
      <alignment horizontal="left" vertical="center"/>
    </xf>
    <xf numFmtId="0" fontId="135" fillId="0" borderId="27">
      <alignment horizontal="left" vertical="center"/>
    </xf>
    <xf numFmtId="0" fontId="135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184" fontId="135" fillId="0" borderId="27">
      <alignment horizontal="left" vertical="center"/>
    </xf>
    <xf numFmtId="0" fontId="135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184" fontId="135" fillId="0" borderId="27">
      <alignment horizontal="left" vertical="center"/>
    </xf>
    <xf numFmtId="0" fontId="135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184" fontId="135" fillId="0" borderId="27">
      <alignment horizontal="left" vertical="center"/>
    </xf>
    <xf numFmtId="0" fontId="135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184" fontId="135" fillId="0" borderId="27">
      <alignment horizontal="left" vertical="center"/>
    </xf>
    <xf numFmtId="0" fontId="135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5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5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136" fillId="0" borderId="27">
      <alignment horizontal="left" vertical="center"/>
    </xf>
    <xf numFmtId="0" fontId="41" fillId="0" borderId="17" applyNumberFormat="0" applyFill="0" applyAlignment="0" applyProtection="0"/>
    <xf numFmtId="0" fontId="137" fillId="0" borderId="19" applyNumberFormat="0" applyFill="0" applyAlignment="0" applyProtection="0"/>
    <xf numFmtId="0" fontId="138" fillId="0" borderId="0" applyProtection="0">
      <alignment horizontal="left"/>
    </xf>
    <xf numFmtId="184" fontId="128" fillId="0" borderId="0">
      <protection locked="0"/>
    </xf>
    <xf numFmtId="184" fontId="128" fillId="0" borderId="0">
      <protection locked="0"/>
    </xf>
    <xf numFmtId="225" fontId="139" fillId="0" borderId="0"/>
    <xf numFmtId="0" fontId="35" fillId="0" borderId="0" applyNumberFormat="0" applyFill="0" applyBorder="0" applyAlignment="0" applyProtection="0">
      <alignment vertical="top"/>
      <protection locked="0"/>
    </xf>
    <xf numFmtId="226" fontId="140" fillId="0" borderId="0">
      <alignment horizontal="left"/>
    </xf>
    <xf numFmtId="0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184" fontId="141" fillId="66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189" fontId="121" fillId="0" borderId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0" fontId="22" fillId="96" borderId="26" applyNumberFormat="0" applyBorder="0" applyAlignment="0" applyProtection="0"/>
    <xf numFmtId="184" fontId="32" fillId="70" borderId="12" applyNumberFormat="0" applyAlignment="0" applyProtection="0"/>
    <xf numFmtId="184" fontId="32" fillId="70" borderId="12" applyNumberFormat="0" applyAlignment="0" applyProtection="0"/>
    <xf numFmtId="0" fontId="32" fillId="70" borderId="12" applyNumberFormat="0" applyAlignment="0" applyProtection="0"/>
    <xf numFmtId="184" fontId="32" fillId="70" borderId="12" applyNumberFormat="0" applyAlignment="0" applyProtection="0"/>
    <xf numFmtId="0" fontId="32" fillId="70" borderId="12" applyNumberFormat="0" applyAlignment="0" applyProtection="0"/>
    <xf numFmtId="0" fontId="32" fillId="70" borderId="12" applyNumberFormat="0" applyAlignment="0" applyProtection="0"/>
    <xf numFmtId="184" fontId="32" fillId="70" borderId="12" applyNumberFormat="0" applyAlignment="0" applyProtection="0"/>
    <xf numFmtId="0" fontId="32" fillId="70" borderId="12" applyNumberFormat="0" applyAlignment="0" applyProtection="0"/>
    <xf numFmtId="0" fontId="32" fillId="70" borderId="12" applyNumberFormat="0" applyAlignment="0" applyProtection="0"/>
    <xf numFmtId="184" fontId="32" fillId="70" borderId="12" applyNumberFormat="0" applyAlignment="0" applyProtection="0"/>
    <xf numFmtId="0" fontId="32" fillId="70" borderId="12" applyNumberFormat="0" applyAlignment="0" applyProtection="0"/>
    <xf numFmtId="0" fontId="32" fillId="70" borderId="12" applyNumberFormat="0" applyAlignment="0" applyProtection="0"/>
    <xf numFmtId="184" fontId="32" fillId="70" borderId="12" applyNumberFormat="0" applyAlignment="0" applyProtection="0"/>
    <xf numFmtId="0" fontId="32" fillId="70" borderId="12" applyNumberFormat="0" applyAlignment="0" applyProtection="0"/>
    <xf numFmtId="0" fontId="32" fillId="70" borderId="12" applyNumberFormat="0" applyAlignment="0" applyProtection="0"/>
    <xf numFmtId="0" fontId="32" fillId="70" borderId="12" applyNumberFormat="0" applyAlignment="0" applyProtection="0"/>
    <xf numFmtId="0" fontId="32" fillId="70" borderId="12" applyNumberFormat="0" applyAlignment="0" applyProtection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1" fontId="22" fillId="0" borderId="0"/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08" fontId="22" fillId="96" borderId="0" applyFont="0" applyBorder="0" applyAlignment="0" applyProtection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22" fontId="22" fillId="96" borderId="0" applyFont="0" applyBorder="0" applyAlignment="0">
      <protection locked="0"/>
    </xf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10" fontId="22" fillId="96" borderId="0">
      <protection locked="0"/>
    </xf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22" fillId="0" borderId="0"/>
    <xf numFmtId="207" fontId="142" fillId="96" borderId="0" applyNumberFormat="0" applyBorder="0" applyAlignment="0">
      <protection locked="0"/>
    </xf>
    <xf numFmtId="227" fontId="143" fillId="0" borderId="47" applyFill="0" applyBorder="0" applyAlignment="0" applyProtection="0"/>
    <xf numFmtId="184" fontId="101" fillId="0" borderId="0" applyNumberFormat="0" applyFill="0" applyBorder="0" applyAlignment="0">
      <protection locked="0"/>
    </xf>
    <xf numFmtId="0" fontId="132" fillId="0" borderId="0" applyNumberFormat="0" applyFont="0" applyAlignment="0"/>
    <xf numFmtId="189" fontId="132" fillId="0" borderId="0"/>
    <xf numFmtId="228" fontId="12" fillId="0" borderId="0" applyFont="0" applyFill="0" applyBorder="0" applyAlignment="0" applyProtection="0"/>
    <xf numFmtId="229" fontId="12" fillId="0" borderId="0" applyFont="0" applyFill="0" applyBorder="0" applyAlignment="0" applyProtection="0"/>
    <xf numFmtId="184" fontId="64" fillId="0" borderId="0" applyNumberFormat="0" applyFont="0" applyFill="0" applyBorder="0" applyProtection="0">
      <alignment horizontal="left" vertical="center"/>
    </xf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2" fontId="144" fillId="0" borderId="26"/>
    <xf numFmtId="184" fontId="60" fillId="0" borderId="45">
      <alignment horizontal="left"/>
    </xf>
    <xf numFmtId="0" fontId="110" fillId="0" borderId="0" applyFill="0" applyBorder="0" applyAlignment="0"/>
    <xf numFmtId="0" fontId="110" fillId="0" borderId="0" applyFill="0" applyBorder="0" applyAlignment="0"/>
    <xf numFmtId="0" fontId="110" fillId="0" borderId="0" applyFill="0" applyBorder="0" applyAlignment="0"/>
    <xf numFmtId="0" fontId="12" fillId="0" borderId="0" applyFill="0" applyBorder="0" applyAlignment="0"/>
    <xf numFmtId="0" fontId="110" fillId="0" borderId="0" applyFill="0" applyBorder="0" applyAlignment="0"/>
    <xf numFmtId="230" fontId="145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1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2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2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230" fontId="145" fillId="108" borderId="26">
      <alignment horizontal="center"/>
    </xf>
    <xf numFmtId="40" fontId="146" fillId="0" borderId="0">
      <alignment horizontal="right"/>
    </xf>
    <xf numFmtId="0" fontId="147" fillId="0" borderId="22">
      <alignment horizontal="left"/>
      <protection locked="0"/>
    </xf>
    <xf numFmtId="0" fontId="148" fillId="0" borderId="0" applyBorder="0"/>
    <xf numFmtId="196" fontId="12" fillId="0" borderId="0" applyFont="0" applyFill="0" applyBorder="0" applyAlignment="0" applyProtection="0"/>
    <xf numFmtId="233" fontId="12" fillId="0" borderId="0" applyFont="0" applyFill="0" applyBorder="0" applyAlignment="0" applyProtection="0"/>
    <xf numFmtId="233" fontId="25" fillId="0" borderId="0" applyFont="0" applyFill="0" applyBorder="0" applyAlignment="0" applyProtection="0"/>
    <xf numFmtId="18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1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177" fontId="25" fillId="0" borderId="0" applyFont="0" applyFill="0" applyBorder="0" applyAlignment="0" applyProtection="0"/>
    <xf numFmtId="38" fontId="149" fillId="0" borderId="0" applyFont="0" applyFill="0" applyBorder="0" applyAlignment="0" applyProtection="0"/>
    <xf numFmtId="40" fontId="149" fillId="0" borderId="0" applyFont="0" applyFill="0" applyBorder="0" applyAlignment="0" applyProtection="0"/>
    <xf numFmtId="37" fontId="12" fillId="0" borderId="0" applyFont="0" applyFill="0" applyBorder="0" applyAlignment="0" applyProtection="0"/>
    <xf numFmtId="237" fontId="12" fillId="0" borderId="0" applyFont="0" applyFill="0" applyBorder="0" applyAlignment="0" applyProtection="0"/>
    <xf numFmtId="238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239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240" fontId="12" fillId="0" borderId="0" applyFont="0" applyFill="0" applyBorder="0" applyAlignment="0" applyProtection="0"/>
    <xf numFmtId="241" fontId="12" fillId="0" borderId="0" applyFont="0" applyFill="0" applyBorder="0" applyAlignment="0" applyProtection="0"/>
    <xf numFmtId="174" fontId="149" fillId="0" borderId="0" applyFont="0" applyFill="0" applyBorder="0" applyAlignment="0" applyProtection="0"/>
    <xf numFmtId="201" fontId="149" fillId="0" borderId="0" applyFont="0" applyFill="0" applyBorder="0" applyAlignment="0" applyProtection="0"/>
    <xf numFmtId="242" fontId="12" fillId="0" borderId="0" applyFont="0" applyFill="0" applyBorder="0" applyAlignment="0" applyProtection="0"/>
    <xf numFmtId="168" fontId="12" fillId="0" borderId="0" applyFont="0" applyFill="0" applyBorder="0" applyAlignment="0" applyProtection="0">
      <alignment horizontal="right"/>
    </xf>
    <xf numFmtId="243" fontId="12" fillId="0" borderId="0" applyFont="0" applyFill="0" applyBorder="0" applyAlignment="0" applyProtection="0"/>
    <xf numFmtId="244" fontId="12" fillId="0" borderId="0" applyFont="0" applyFill="0" applyBorder="0" applyAlignment="0" applyProtection="0"/>
    <xf numFmtId="245" fontId="12" fillId="0" borderId="0" applyFont="0" applyFill="0" applyBorder="0" applyAlignment="0" applyProtection="0"/>
    <xf numFmtId="168" fontId="12" fillId="0" borderId="0" applyFont="0" applyFill="0" applyBorder="0" applyAlignment="0" applyProtection="0">
      <alignment horizontal="right"/>
    </xf>
    <xf numFmtId="168" fontId="12" fillId="0" borderId="0" applyFont="0" applyFill="0" applyBorder="0" applyAlignment="0" applyProtection="0">
      <alignment horizontal="right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246" fontId="22" fillId="2" borderId="0" applyFont="0" applyBorder="0" applyAlignment="0" applyProtection="0">
      <alignment horizontal="right"/>
      <protection hidden="1"/>
    </xf>
    <xf numFmtId="0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184" fontId="150" fillId="78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37" fontId="151" fillId="0" borderId="0" applyFont="0" applyFill="0" applyBorder="0" applyAlignment="0" applyProtection="0"/>
    <xf numFmtId="184" fontId="15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225" fontId="153" fillId="0" borderId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38" fontId="22" fillId="0" borderId="0" applyFont="0" applyFill="0" applyBorder="0" applyAlignment="0"/>
    <xf numFmtId="207" fontId="1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40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247" fontId="22" fillId="0" borderId="0" applyFont="0" applyFill="0" applyBorder="0" applyAlignment="0"/>
    <xf numFmtId="0" fontId="12" fillId="0" borderId="0"/>
    <xf numFmtId="184" fontId="12" fillId="0" borderId="0"/>
    <xf numFmtId="184" fontId="12" fillId="0" borderId="0"/>
    <xf numFmtId="184" fontId="12" fillId="0" borderId="0"/>
    <xf numFmtId="184" fontId="12" fillId="0" borderId="0"/>
    <xf numFmtId="248" fontId="154" fillId="0" borderId="0"/>
    <xf numFmtId="248" fontId="154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1" fillId="0" borderId="0"/>
    <xf numFmtId="37" fontId="12" fillId="0" borderId="0"/>
    <xf numFmtId="37" fontId="12" fillId="0" borderId="0"/>
    <xf numFmtId="37" fontId="12" fillId="0" borderId="0"/>
    <xf numFmtId="184" fontId="12" fillId="0" borderId="0"/>
    <xf numFmtId="184" fontId="12" fillId="0" borderId="0"/>
    <xf numFmtId="184" fontId="12" fillId="0" borderId="0"/>
    <xf numFmtId="184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12" fillId="0" borderId="0"/>
    <xf numFmtId="184" fontId="112" fillId="0" borderId="0"/>
    <xf numFmtId="184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" fillId="0" borderId="0"/>
    <xf numFmtId="0" fontId="12" fillId="0" borderId="0"/>
    <xf numFmtId="249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13" fillId="0" borderId="0"/>
    <xf numFmtId="249" fontId="1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2" fillId="0" borderId="0"/>
    <xf numFmtId="206" fontId="1" fillId="0" borderId="0"/>
    <xf numFmtId="250" fontId="1" fillId="0" borderId="0"/>
    <xf numFmtId="249" fontId="12" fillId="0" borderId="0"/>
    <xf numFmtId="249" fontId="113" fillId="0" borderId="0"/>
    <xf numFmtId="249" fontId="12" fillId="0" borderId="0"/>
    <xf numFmtId="249" fontId="12" fillId="0" borderId="0"/>
    <xf numFmtId="249" fontId="12" fillId="0" borderId="0"/>
    <xf numFmtId="249" fontId="12" fillId="0" borderId="0"/>
    <xf numFmtId="249" fontId="12" fillId="0" borderId="0"/>
    <xf numFmtId="249" fontId="113" fillId="0" borderId="0"/>
    <xf numFmtId="249" fontId="113" fillId="0" borderId="0"/>
    <xf numFmtId="249" fontId="113" fillId="0" borderId="0"/>
    <xf numFmtId="249" fontId="12" fillId="0" borderId="0"/>
    <xf numFmtId="249" fontId="113" fillId="0" borderId="0"/>
    <xf numFmtId="249" fontId="12" fillId="0" borderId="0"/>
    <xf numFmtId="249" fontId="12" fillId="0" borderId="0"/>
    <xf numFmtId="249" fontId="12" fillId="0" borderId="0"/>
    <xf numFmtId="206" fontId="1" fillId="0" borderId="0"/>
    <xf numFmtId="249" fontId="113" fillId="0" borderId="0"/>
    <xf numFmtId="0" fontId="1" fillId="0" borderId="0"/>
    <xf numFmtId="249" fontId="113" fillId="0" borderId="0"/>
    <xf numFmtId="0" fontId="1" fillId="0" borderId="0"/>
    <xf numFmtId="249" fontId="113" fillId="0" borderId="0"/>
    <xf numFmtId="250" fontId="1" fillId="0" borderId="0"/>
    <xf numFmtId="249" fontId="12" fillId="0" borderId="0"/>
    <xf numFmtId="0" fontId="12" fillId="0" borderId="0"/>
    <xf numFmtId="0" fontId="12" fillId="0" borderId="0"/>
    <xf numFmtId="0" fontId="18" fillId="0" borderId="0"/>
    <xf numFmtId="249" fontId="113" fillId="0" borderId="0"/>
    <xf numFmtId="249" fontId="113" fillId="0" borderId="0"/>
    <xf numFmtId="249" fontId="113" fillId="0" borderId="0"/>
    <xf numFmtId="0" fontId="24" fillId="0" borderId="0" applyNumberFormat="0" applyBorder="0" applyAlignment="0" applyProtection="0"/>
    <xf numFmtId="249" fontId="1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0" fontId="18" fillId="0" borderId="0"/>
    <xf numFmtId="0" fontId="18" fillId="0" borderId="0"/>
    <xf numFmtId="0" fontId="1" fillId="0" borderId="0"/>
    <xf numFmtId="249" fontId="113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0" fontId="12" fillId="0" borderId="0"/>
    <xf numFmtId="25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249" fontId="113" fillId="0" borderId="0"/>
    <xf numFmtId="184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9" fontId="1" fillId="0" borderId="0"/>
    <xf numFmtId="249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37" fontId="12" fillId="0" borderId="0"/>
    <xf numFmtId="37" fontId="12" fillId="0" borderId="0"/>
    <xf numFmtId="37" fontId="12" fillId="0" borderId="0"/>
    <xf numFmtId="184" fontId="12" fillId="0" borderId="0"/>
    <xf numFmtId="184" fontId="12" fillId="0" borderId="0"/>
    <xf numFmtId="0" fontId="12" fillId="0" borderId="0"/>
    <xf numFmtId="249" fontId="1" fillId="0" borderId="0"/>
    <xf numFmtId="249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184" fontId="12" fillId="0" borderId="0"/>
    <xf numFmtId="0" fontId="12" fillId="0" borderId="0"/>
    <xf numFmtId="184" fontId="12" fillId="0" borderId="0"/>
    <xf numFmtId="184" fontId="12" fillId="0" borderId="0"/>
    <xf numFmtId="184" fontId="12" fillId="0" borderId="0"/>
    <xf numFmtId="184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4" fillId="0" borderId="0"/>
    <xf numFmtId="184" fontId="14" fillId="0" borderId="0"/>
    <xf numFmtId="184" fontId="14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184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 applyNumberFormat="0" applyFill="0" applyBorder="0" applyAlignment="0" applyProtection="0"/>
    <xf numFmtId="184" fontId="12" fillId="0" borderId="0" applyNumberFormat="0" applyFill="0" applyBorder="0" applyAlignment="0" applyProtection="0"/>
    <xf numFmtId="184" fontId="12" fillId="0" borderId="0" applyNumberFormat="0" applyFill="0" applyBorder="0" applyAlignment="0" applyProtection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0" fontId="155" fillId="0" borderId="0"/>
    <xf numFmtId="0" fontId="18" fillId="0" borderId="0"/>
    <xf numFmtId="0" fontId="12" fillId="0" borderId="0"/>
    <xf numFmtId="0" fontId="1" fillId="0" borderId="0"/>
    <xf numFmtId="0" fontId="1" fillId="0" borderId="0"/>
    <xf numFmtId="0" fontId="24" fillId="0" borderId="0" applyNumberFormat="0" applyBorder="0" applyAlignment="0">
      <alignment horizontal="center"/>
    </xf>
    <xf numFmtId="0" fontId="12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0" fontId="12" fillId="0" borderId="0"/>
    <xf numFmtId="0" fontId="12" fillId="0" borderId="0"/>
    <xf numFmtId="184" fontId="25" fillId="0" borderId="0"/>
    <xf numFmtId="184" fontId="1" fillId="0" borderId="0"/>
    <xf numFmtId="249" fontId="1" fillId="0" borderId="0"/>
    <xf numFmtId="249" fontId="1" fillId="0" borderId="0"/>
    <xf numFmtId="249" fontId="1" fillId="0" borderId="0"/>
    <xf numFmtId="249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249" fontId="12" fillId="0" borderId="0"/>
    <xf numFmtId="249" fontId="12" fillId="0" borderId="0"/>
    <xf numFmtId="249" fontId="12" fillId="0" borderId="0"/>
    <xf numFmtId="0" fontId="156" fillId="0" borderId="0"/>
    <xf numFmtId="0" fontId="156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2" fillId="0" borderId="0"/>
    <xf numFmtId="0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0" fontId="1" fillId="0" borderId="0"/>
    <xf numFmtId="0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184" fontId="1" fillId="0" borderId="0"/>
    <xf numFmtId="0" fontId="25" fillId="0" borderId="0"/>
    <xf numFmtId="184" fontId="12" fillId="0" borderId="0"/>
    <xf numFmtId="184" fontId="12" fillId="0" borderId="0"/>
    <xf numFmtId="184" fontId="12" fillId="0" borderId="0"/>
    <xf numFmtId="184" fontId="12" fillId="0" borderId="0"/>
    <xf numFmtId="184" fontId="1" fillId="0" borderId="0"/>
    <xf numFmtId="0" fontId="1" fillId="0" borderId="0"/>
    <xf numFmtId="0" fontId="1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7" fontId="70" fillId="0" borderId="0" applyNumberForma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1" fontId="22" fillId="0" borderId="0" applyFont="0" applyFill="0" applyBorder="0" applyAlignment="0" applyProtection="0"/>
    <xf numFmtId="252" fontId="12" fillId="109" borderId="10"/>
    <xf numFmtId="253" fontId="12" fillId="109" borderId="10"/>
    <xf numFmtId="253" fontId="12" fillId="109" borderId="10"/>
    <xf numFmtId="253" fontId="12" fillId="109" borderId="10"/>
    <xf numFmtId="252" fontId="12" fillId="109" borderId="10"/>
    <xf numFmtId="0" fontId="157" fillId="0" borderId="0"/>
    <xf numFmtId="0" fontId="12" fillId="72" borderId="48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10" borderId="15" applyNumberForma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10" borderId="15" applyNumberFormat="0" applyAlignment="0" applyProtection="0"/>
    <xf numFmtId="0" fontId="12" fillId="78" borderId="49" applyNumberFormat="0" applyFont="0" applyAlignment="0" applyProtection="0"/>
    <xf numFmtId="0" fontId="12" fillId="10" borderId="15" applyNumberForma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10" borderId="15" applyNumberFormat="0" applyAlignment="0" applyProtection="0"/>
    <xf numFmtId="0" fontId="12" fillId="78" borderId="49" applyNumberFormat="0" applyFont="0" applyAlignment="0" applyProtection="0"/>
    <xf numFmtId="184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184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184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184" fontId="12" fillId="78" borderId="49" applyNumberFormat="0" applyFont="0" applyAlignment="0" applyProtection="0"/>
    <xf numFmtId="184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184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184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2" fillId="78" borderId="49" applyNumberFormat="0" applyFont="0" applyAlignment="0" applyProtection="0"/>
    <xf numFmtId="0" fontId="1" fillId="35" borderId="23" applyNumberFormat="0" applyFont="0" applyAlignment="0" applyProtection="0"/>
    <xf numFmtId="0" fontId="1" fillId="35" borderId="23" applyNumberFormat="0" applyFont="0" applyAlignment="0" applyProtection="0"/>
    <xf numFmtId="184" fontId="12" fillId="72" borderId="49" applyNumberFormat="0" applyFont="0" applyAlignment="0" applyProtection="0"/>
    <xf numFmtId="184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58" fillId="72" borderId="49" applyNumberFormat="0" applyFont="0" applyAlignment="0" applyProtection="0"/>
    <xf numFmtId="184" fontId="12" fillId="72" borderId="49" applyNumberFormat="0" applyFont="0" applyAlignment="0" applyProtection="0"/>
    <xf numFmtId="184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184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184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58" fillId="72" borderId="49" applyNumberFormat="0" applyFont="0" applyAlignment="0" applyProtection="0"/>
    <xf numFmtId="184" fontId="158" fillId="72" borderId="49" applyNumberFormat="0" applyFont="0" applyAlignment="0" applyProtection="0"/>
    <xf numFmtId="0" fontId="158" fillId="72" borderId="49" applyNumberFormat="0" applyFont="0" applyAlignment="0" applyProtection="0"/>
    <xf numFmtId="0" fontId="158" fillId="72" borderId="49" applyNumberFormat="0" applyFont="0" applyAlignment="0" applyProtection="0"/>
    <xf numFmtId="184" fontId="158" fillId="72" borderId="49" applyNumberFormat="0" applyFont="0" applyAlignment="0" applyProtection="0"/>
    <xf numFmtId="0" fontId="158" fillId="72" borderId="49" applyNumberFormat="0" applyFont="0" applyAlignment="0" applyProtection="0"/>
    <xf numFmtId="0" fontId="158" fillId="72" borderId="49" applyNumberFormat="0" applyFont="0" applyAlignment="0" applyProtection="0"/>
    <xf numFmtId="184" fontId="158" fillId="72" borderId="49" applyNumberFormat="0" applyFont="0" applyAlignment="0" applyProtection="0"/>
    <xf numFmtId="0" fontId="158" fillId="72" borderId="49" applyNumberFormat="0" applyFont="0" applyAlignment="0" applyProtection="0"/>
    <xf numFmtId="0" fontId="158" fillId="72" borderId="49" applyNumberFormat="0" applyFont="0" applyAlignment="0" applyProtection="0"/>
    <xf numFmtId="184" fontId="158" fillId="72" borderId="49" applyNumberFormat="0" applyFont="0" applyAlignment="0" applyProtection="0"/>
    <xf numFmtId="0" fontId="158" fillId="72" borderId="49" applyNumberFormat="0" applyFont="0" applyAlignment="0" applyProtection="0"/>
    <xf numFmtId="0" fontId="158" fillId="72" borderId="49" applyNumberFormat="0" applyFont="0" applyAlignment="0" applyProtection="0"/>
    <xf numFmtId="0" fontId="158" fillId="72" borderId="49" applyNumberFormat="0" applyFont="0" applyAlignment="0" applyProtection="0"/>
    <xf numFmtId="0" fontId="158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184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2" fillId="72" borderId="49" applyNumberFormat="0" applyFont="0" applyAlignment="0" applyProtection="0"/>
    <xf numFmtId="0" fontId="158" fillId="72" borderId="49" applyNumberFormat="0" applyFont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4" fontId="22" fillId="0" borderId="0" applyFont="0" applyFill="0" applyBorder="0" applyAlignment="0" applyProtection="0"/>
    <xf numFmtId="255" fontId="12" fillId="0" borderId="0" applyFont="0" applyFill="0" applyBorder="0" applyAlignment="0" applyProtection="0"/>
    <xf numFmtId="256" fontId="12" fillId="0" borderId="0" applyFont="0" applyFill="0" applyBorder="0" applyAlignment="0" applyProtection="0"/>
    <xf numFmtId="257" fontId="1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9" fontId="151" fillId="0" borderId="0" applyFont="0" applyFill="0" applyBorder="0" applyAlignment="0" applyProtection="0"/>
    <xf numFmtId="184" fontId="149" fillId="0" borderId="0"/>
    <xf numFmtId="260" fontId="159" fillId="0" borderId="0"/>
    <xf numFmtId="184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260" fontId="160" fillId="0" borderId="0"/>
    <xf numFmtId="1" fontId="161" fillId="0" borderId="0" applyProtection="0">
      <alignment horizontal="right" vertical="center"/>
    </xf>
    <xf numFmtId="261" fontId="12" fillId="0" borderId="0" applyFont="0" applyFill="0" applyBorder="0" applyAlignment="0" applyProtection="0"/>
    <xf numFmtId="262" fontId="12" fillId="0" borderId="0" applyFont="0" applyFill="0" applyBorder="0" applyAlignment="0" applyProtection="0"/>
    <xf numFmtId="263" fontId="12" fillId="0" borderId="0" applyFont="0" applyFill="0" applyBorder="0" applyAlignment="0"/>
    <xf numFmtId="264" fontId="12" fillId="0" borderId="0" applyFont="0" applyFill="0" applyBorder="0" applyAlignment="0" applyProtection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265" fontId="22" fillId="0" borderId="0" applyFont="0" applyFill="0" applyBorder="0" applyAlignment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265" fontId="12" fillId="0" borderId="0"/>
    <xf numFmtId="265" fontId="12" fillId="0" borderId="0"/>
    <xf numFmtId="265" fontId="12" fillId="0" borderId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223" fontId="64" fillId="0" borderId="0"/>
    <xf numFmtId="184" fontId="51" fillId="97" borderId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267" fontId="162" fillId="0" borderId="0">
      <protection locked="0"/>
    </xf>
    <xf numFmtId="0" fontId="12" fillId="0" borderId="0">
      <protection locked="0"/>
    </xf>
    <xf numFmtId="0" fontId="163" fillId="0" borderId="0">
      <protection locked="0"/>
    </xf>
    <xf numFmtId="0" fontId="12" fillId="0" borderId="0">
      <protection locked="0"/>
    </xf>
    <xf numFmtId="0" fontId="14" fillId="0" borderId="0">
      <protection locked="0"/>
    </xf>
    <xf numFmtId="267" fontId="162" fillId="0" borderId="0">
      <protection locked="0"/>
    </xf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64" fillId="0" borderId="0" applyFont="0" applyFill="0" applyBorder="0" applyAlignment="0" applyProtection="0"/>
    <xf numFmtId="0" fontId="110" fillId="0" borderId="0" applyFill="0" applyBorder="0" applyAlignment="0"/>
    <xf numFmtId="0" fontId="110" fillId="0" borderId="0" applyFill="0" applyBorder="0" applyAlignment="0"/>
    <xf numFmtId="0" fontId="110" fillId="0" borderId="0" applyFill="0" applyBorder="0" applyAlignment="0"/>
    <xf numFmtId="0" fontId="12" fillId="0" borderId="0" applyFill="0" applyBorder="0" applyAlignment="0"/>
    <xf numFmtId="0" fontId="110" fillId="0" borderId="0" applyFill="0" applyBorder="0" applyAlignment="0"/>
    <xf numFmtId="189" fontId="132" fillId="0" borderId="0"/>
    <xf numFmtId="223" fontId="121" fillId="96" borderId="7"/>
    <xf numFmtId="189" fontId="121" fillId="96" borderId="0"/>
    <xf numFmtId="223" fontId="121" fillId="96" borderId="0"/>
    <xf numFmtId="40" fontId="12" fillId="0" borderId="0"/>
    <xf numFmtId="3" fontId="164" fillId="0" borderId="0" applyFont="0" applyFill="0" applyBorder="0" applyAlignment="0" applyProtection="0"/>
    <xf numFmtId="184" fontId="12" fillId="110" borderId="2"/>
    <xf numFmtId="184" fontId="12" fillId="110" borderId="2"/>
    <xf numFmtId="184" fontId="12" fillId="110" borderId="2"/>
    <xf numFmtId="0" fontId="12" fillId="110" borderId="2"/>
    <xf numFmtId="184" fontId="12" fillId="110" borderId="2"/>
    <xf numFmtId="0" fontId="12" fillId="110" borderId="2"/>
    <xf numFmtId="184" fontId="12" fillId="110" borderId="2"/>
    <xf numFmtId="0" fontId="12" fillId="110" borderId="2"/>
    <xf numFmtId="184" fontId="12" fillId="110" borderId="2"/>
    <xf numFmtId="0" fontId="12" fillId="110" borderId="2"/>
    <xf numFmtId="0" fontId="12" fillId="110" borderId="2"/>
    <xf numFmtId="184" fontId="12" fillId="110" borderId="2"/>
    <xf numFmtId="0" fontId="12" fillId="110" borderId="2"/>
    <xf numFmtId="0" fontId="12" fillId="110" borderId="2"/>
    <xf numFmtId="0" fontId="12" fillId="110" borderId="2"/>
    <xf numFmtId="189" fontId="70" fillId="0" borderId="0" applyBorder="0"/>
    <xf numFmtId="184" fontId="165" fillId="0" borderId="0" applyNumberFormat="0" applyFill="0" applyBorder="0" applyAlignment="0" applyProtection="0"/>
    <xf numFmtId="207" fontId="166" fillId="0" borderId="0" applyNumberFormat="0" applyFill="0" applyBorder="0" applyAlignment="0" applyProtection="0">
      <alignment horizontal="left"/>
    </xf>
    <xf numFmtId="0" fontId="167" fillId="0" borderId="22" applyNumberFormat="0" applyFill="0" applyBorder="0" applyAlignment="0" applyProtection="0">
      <protection hidden="1"/>
    </xf>
    <xf numFmtId="268" fontId="12" fillId="0" borderId="0" applyNumberFormat="0" applyFill="0" applyBorder="0" applyAlignment="0" applyProtection="0">
      <alignment horizontal="left"/>
    </xf>
    <xf numFmtId="4" fontId="168" fillId="97" borderId="50" applyBorder="0" applyProtection="0"/>
    <xf numFmtId="4" fontId="168" fillId="97" borderId="50" applyBorder="0" applyProtection="0"/>
    <xf numFmtId="4" fontId="168" fillId="97" borderId="50" applyBorder="0" applyProtection="0"/>
    <xf numFmtId="4" fontId="168" fillId="97" borderId="50" applyBorder="0" applyProtection="0"/>
    <xf numFmtId="4" fontId="168" fillId="97" borderId="50" applyBorder="0" applyProtection="0"/>
    <xf numFmtId="4" fontId="168" fillId="97" borderId="50" applyBorder="0" applyProtection="0"/>
    <xf numFmtId="4" fontId="168" fillId="97" borderId="50" applyBorder="0" applyProtection="0"/>
    <xf numFmtId="4" fontId="168" fillId="97" borderId="50" applyBorder="0" applyProtection="0"/>
    <xf numFmtId="38" fontId="106" fillId="0" borderId="0"/>
    <xf numFmtId="190" fontId="104" fillId="0" borderId="0"/>
    <xf numFmtId="0" fontId="38" fillId="94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8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8" borderId="16" applyNumberFormat="0" applyAlignment="0" applyProtection="0"/>
    <xf numFmtId="0" fontId="38" fillId="73" borderId="16" applyNumberFormat="0" applyAlignment="0" applyProtection="0"/>
    <xf numFmtId="0" fontId="38" fillId="8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8" borderId="16" applyNumberFormat="0" applyAlignment="0" applyProtection="0"/>
    <xf numFmtId="0" fontId="86" fillId="39" borderId="33" applyNumberFormat="0" applyAlignment="0" applyProtection="0"/>
    <xf numFmtId="0" fontId="86" fillId="39" borderId="33" applyNumberFormat="0" applyAlignment="0" applyProtection="0"/>
    <xf numFmtId="0" fontId="86" fillId="39" borderId="33" applyNumberFormat="0" applyAlignment="0" applyProtection="0"/>
    <xf numFmtId="0" fontId="86" fillId="39" borderId="33" applyNumberFormat="0" applyAlignment="0" applyProtection="0"/>
    <xf numFmtId="184" fontId="38" fillId="73" borderId="16" applyNumberFormat="0" applyAlignment="0" applyProtection="0"/>
    <xf numFmtId="184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184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38" fillId="73" borderId="16" applyNumberFormat="0" applyAlignment="0" applyProtection="0"/>
    <xf numFmtId="0" fontId="12" fillId="0" borderId="51">
      <alignment vertical="center"/>
    </xf>
    <xf numFmtId="0" fontId="12" fillId="0" borderId="51">
      <alignment vertical="center"/>
    </xf>
    <xf numFmtId="0" fontId="12" fillId="0" borderId="51">
      <alignment vertical="center"/>
    </xf>
    <xf numFmtId="4" fontId="18" fillId="97" borderId="16" applyNumberFormat="0" applyProtection="0">
      <alignment vertical="center"/>
    </xf>
    <xf numFmtId="4" fontId="169" fillId="97" borderId="16" applyNumberFormat="0" applyProtection="0">
      <alignment vertical="center"/>
    </xf>
    <xf numFmtId="4" fontId="18" fillId="97" borderId="16" applyNumberFormat="0" applyProtection="0">
      <alignment horizontal="left" vertical="center" indent="1"/>
    </xf>
    <xf numFmtId="4" fontId="18" fillId="97" borderId="16" applyNumberFormat="0" applyProtection="0">
      <alignment horizontal="left" vertical="center" indent="1"/>
    </xf>
    <xf numFmtId="0" fontId="12" fillId="111" borderId="16" applyNumberFormat="0" applyProtection="0">
      <alignment horizontal="left" vertical="center" indent="1"/>
    </xf>
    <xf numFmtId="4" fontId="18" fillId="112" borderId="16" applyNumberFormat="0" applyProtection="0">
      <alignment horizontal="right" vertical="center"/>
    </xf>
    <xf numFmtId="4" fontId="18" fillId="113" borderId="16" applyNumberFormat="0" applyProtection="0">
      <alignment horizontal="right" vertical="center"/>
    </xf>
    <xf numFmtId="4" fontId="18" fillId="114" borderId="16" applyNumberFormat="0" applyProtection="0">
      <alignment horizontal="right" vertical="center"/>
    </xf>
    <xf numFmtId="4" fontId="18" fillId="115" borderId="16" applyNumberFormat="0" applyProtection="0">
      <alignment horizontal="right" vertical="center"/>
    </xf>
    <xf numFmtId="4" fontId="18" fillId="18" borderId="16" applyNumberFormat="0" applyProtection="0">
      <alignment horizontal="right" vertical="center"/>
    </xf>
    <xf numFmtId="4" fontId="18" fillId="116" borderId="16" applyNumberFormat="0" applyProtection="0">
      <alignment horizontal="right" vertical="center"/>
    </xf>
    <xf numFmtId="4" fontId="18" fillId="117" borderId="16" applyNumberFormat="0" applyProtection="0">
      <alignment horizontal="right" vertical="center"/>
    </xf>
    <xf numFmtId="4" fontId="18" fillId="118" borderId="16" applyNumberFormat="0" applyProtection="0">
      <alignment horizontal="right" vertical="center"/>
    </xf>
    <xf numFmtId="4" fontId="18" fillId="119" borderId="16" applyNumberFormat="0" applyProtection="0">
      <alignment horizontal="right" vertical="center"/>
    </xf>
    <xf numFmtId="4" fontId="23" fillId="120" borderId="16" applyNumberFormat="0" applyProtection="0">
      <alignment horizontal="left" vertical="center" indent="1"/>
    </xf>
    <xf numFmtId="4" fontId="18" fillId="121" borderId="52" applyNumberFormat="0" applyProtection="0">
      <alignment horizontal="left" vertical="center" indent="1"/>
    </xf>
    <xf numFmtId="4" fontId="170" fillId="122" borderId="0" applyNumberFormat="0" applyProtection="0">
      <alignment horizontal="left" vertical="center" indent="1"/>
    </xf>
    <xf numFmtId="0" fontId="12" fillId="111" borderId="16" applyNumberFormat="0" applyProtection="0">
      <alignment horizontal="left" vertical="center" indent="1"/>
    </xf>
    <xf numFmtId="4" fontId="18" fillId="121" borderId="16" applyNumberFormat="0" applyProtection="0">
      <alignment horizontal="left" vertical="center" indent="1"/>
    </xf>
    <xf numFmtId="4" fontId="18" fillId="123" borderId="16" applyNumberFormat="0" applyProtection="0">
      <alignment horizontal="left" vertical="center" indent="1"/>
    </xf>
    <xf numFmtId="0" fontId="12" fillId="123" borderId="16" applyNumberFormat="0" applyProtection="0">
      <alignment horizontal="left" vertical="center" indent="1"/>
    </xf>
    <xf numFmtId="0" fontId="12" fillId="123" borderId="16" applyNumberFormat="0" applyProtection="0">
      <alignment horizontal="left" vertical="center" indent="1"/>
    </xf>
    <xf numFmtId="0" fontId="12" fillId="124" borderId="16" applyNumberFormat="0" applyProtection="0">
      <alignment horizontal="left" vertical="center" indent="1"/>
    </xf>
    <xf numFmtId="0" fontId="12" fillId="124" borderId="16" applyNumberFormat="0" applyProtection="0">
      <alignment horizontal="left" vertical="center" indent="1"/>
    </xf>
    <xf numFmtId="0" fontId="12" fillId="2" borderId="16" applyNumberFormat="0" applyProtection="0">
      <alignment horizontal="left" vertical="center" indent="1"/>
    </xf>
    <xf numFmtId="0" fontId="12" fillId="2" borderId="16" applyNumberFormat="0" applyProtection="0">
      <alignment horizontal="left" vertical="center" indent="1"/>
    </xf>
    <xf numFmtId="0" fontId="12" fillId="111" borderId="16" applyNumberFormat="0" applyProtection="0">
      <alignment horizontal="left" vertical="center" indent="1"/>
    </xf>
    <xf numFmtId="0" fontId="12" fillId="111" borderId="16" applyNumberFormat="0" applyProtection="0">
      <alignment horizontal="left" vertical="center" indent="1"/>
    </xf>
    <xf numFmtId="4" fontId="18" fillId="96" borderId="16" applyNumberFormat="0" applyProtection="0">
      <alignment vertical="center"/>
    </xf>
    <xf numFmtId="4" fontId="169" fillId="96" borderId="16" applyNumberFormat="0" applyProtection="0">
      <alignment vertical="center"/>
    </xf>
    <xf numFmtId="4" fontId="18" fillId="96" borderId="16" applyNumberFormat="0" applyProtection="0">
      <alignment horizontal="left" vertical="center" indent="1"/>
    </xf>
    <xf numFmtId="4" fontId="18" fillId="96" borderId="16" applyNumberFormat="0" applyProtection="0">
      <alignment horizontal="left" vertical="center" indent="1"/>
    </xf>
    <xf numFmtId="4" fontId="18" fillId="121" borderId="16" applyNumberFormat="0" applyProtection="0">
      <alignment horizontal="right" vertical="center"/>
    </xf>
    <xf numFmtId="4" fontId="169" fillId="121" borderId="16" applyNumberFormat="0" applyProtection="0">
      <alignment horizontal="right" vertical="center"/>
    </xf>
    <xf numFmtId="0" fontId="12" fillId="111" borderId="16" applyNumberFormat="0" applyProtection="0">
      <alignment horizontal="left" vertical="center" indent="1"/>
    </xf>
    <xf numFmtId="0" fontId="12" fillId="111" borderId="16" applyNumberFormat="0" applyProtection="0">
      <alignment horizontal="left" vertical="center" indent="1"/>
    </xf>
    <xf numFmtId="0" fontId="171" fillId="0" borderId="0"/>
    <xf numFmtId="4" fontId="165" fillId="121" borderId="16" applyNumberFormat="0" applyProtection="0">
      <alignment horizontal="right" vertical="center"/>
    </xf>
    <xf numFmtId="0" fontId="36" fillId="125" borderId="0"/>
    <xf numFmtId="49" fontId="172" fillId="125" borderId="0"/>
    <xf numFmtId="49" fontId="173" fillId="125" borderId="53"/>
    <xf numFmtId="49" fontId="173" fillId="125" borderId="0"/>
    <xf numFmtId="0" fontId="36" fillId="3" borderId="53">
      <protection locked="0"/>
    </xf>
    <xf numFmtId="0" fontId="36" fillId="125" borderId="0"/>
    <xf numFmtId="0" fontId="174" fillId="107" borderId="0"/>
    <xf numFmtId="0" fontId="174" fillId="119" borderId="0"/>
    <xf numFmtId="0" fontId="174" fillId="115" borderId="0"/>
    <xf numFmtId="38" fontId="149" fillId="0" borderId="0" applyFont="0" applyFill="0" applyBorder="0" applyAlignment="0" applyProtection="0"/>
    <xf numFmtId="267" fontId="175" fillId="0" borderId="0">
      <protection locked="0"/>
    </xf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6" fontId="1" fillId="0" borderId="0" applyFont="0" applyFill="0" applyBorder="0" applyAlignment="0" applyProtection="0"/>
    <xf numFmtId="169" fontId="12" fillId="0" borderId="0" applyFont="0" applyFill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2" fillId="0" borderId="0" applyFont="0" applyFill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0" fontId="12" fillId="0" borderId="0" applyFont="0" applyFill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69" fontId="12" fillId="0" borderId="0" applyFont="0" applyFill="0" applyBorder="0" applyAlignment="0" applyProtection="0"/>
    <xf numFmtId="269" fontId="12" fillId="0" borderId="0" applyFont="0" applyFill="0" applyBorder="0" applyAlignment="0" applyProtection="0"/>
    <xf numFmtId="269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7" fontId="25" fillId="0" borderId="0" applyFont="0" applyFill="0" applyBorder="0" applyAlignment="0" applyProtection="0"/>
    <xf numFmtId="270" fontId="12" fillId="0" borderId="0" applyFont="0" applyFill="0" applyBorder="0" applyAlignment="0" applyProtection="0"/>
    <xf numFmtId="43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112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1" fillId="0" borderId="0" applyFont="0" applyFill="0" applyBorder="0" applyAlignment="0" applyProtection="0"/>
    <xf numFmtId="223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5" fontId="12" fillId="0" borderId="0" applyFont="0" applyFill="0" applyBorder="0" applyAlignment="0" applyProtection="0"/>
    <xf numFmtId="200" fontId="25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87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65" fontId="12" fillId="0" borderId="0" applyFont="0" applyFill="0" applyBorder="0" applyAlignment="0" applyProtection="0"/>
    <xf numFmtId="21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19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217" fontId="1" fillId="0" borderId="0" applyFont="0" applyFill="0" applyBorder="0" applyAlignment="0" applyProtection="0"/>
    <xf numFmtId="269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69" fontId="1" fillId="0" borderId="0" applyFont="0" applyFill="0" applyBorder="0" applyAlignment="0" applyProtection="0"/>
    <xf numFmtId="269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71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2" fontId="1" fillId="0" borderId="0" applyFont="0" applyFill="0" applyBorder="0" applyAlignment="0" applyProtection="0"/>
    <xf numFmtId="272" fontId="1" fillId="0" borderId="0" applyFont="0" applyFill="0" applyBorder="0" applyAlignment="0" applyProtection="0"/>
    <xf numFmtId="272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247" fontId="12" fillId="0" borderId="0" applyFont="0" applyFill="0" applyBorder="0" applyAlignment="0" applyProtection="0"/>
    <xf numFmtId="273" fontId="12" fillId="0" borderId="0" applyFont="0" applyFill="0" applyBorder="0" applyAlignment="0" applyProtection="0"/>
    <xf numFmtId="274" fontId="12" fillId="0" borderId="0" applyFont="0" applyFill="0" applyBorder="0" applyAlignment="0" applyProtection="0"/>
    <xf numFmtId="274" fontId="12" fillId="0" borderId="0" applyFont="0" applyFill="0" applyBorder="0" applyAlignment="0" applyProtection="0"/>
    <xf numFmtId="274" fontId="12" fillId="0" borderId="0" applyFont="0" applyFill="0" applyBorder="0" applyAlignment="0" applyProtection="0"/>
    <xf numFmtId="274" fontId="12" fillId="0" borderId="0" applyFont="0" applyFill="0" applyBorder="0" applyAlignment="0" applyProtection="0"/>
    <xf numFmtId="274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275" fontId="12" fillId="0" borderId="0" applyFont="0" applyFill="0" applyBorder="0" applyAlignment="0" applyProtection="0"/>
    <xf numFmtId="275" fontId="12" fillId="0" borderId="0" applyFont="0" applyFill="0" applyBorder="0" applyAlignment="0" applyProtection="0"/>
    <xf numFmtId="275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76" fontId="12" fillId="0" borderId="0" applyFont="0" applyFill="0" applyBorder="0" applyAlignment="0" applyProtection="0"/>
    <xf numFmtId="276" fontId="12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84" fontId="151" fillId="1" borderId="0" applyNumberFormat="0" applyFont="0" applyBorder="0" applyAlignment="0" applyProtection="0"/>
    <xf numFmtId="2" fontId="14" fillId="0" borderId="54"/>
    <xf numFmtId="2" fontId="14" fillId="0" borderId="54"/>
    <xf numFmtId="2" fontId="14" fillId="0" borderId="54"/>
    <xf numFmtId="2" fontId="14" fillId="0" borderId="54"/>
    <xf numFmtId="184" fontId="12" fillId="0" borderId="0"/>
    <xf numFmtId="184" fontId="12" fillId="0" borderId="0"/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84" fontId="21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21" fillId="0" borderId="0" applyNumberFormat="0" applyFill="0" applyBorder="0" applyProtection="0">
      <alignment horizontal="center"/>
    </xf>
    <xf numFmtId="184" fontId="69" fillId="0" borderId="0" applyNumberFormat="0" applyFill="0" applyBorder="0" applyProtection="0">
      <alignment horizontal="center"/>
    </xf>
    <xf numFmtId="184" fontId="69" fillId="126" borderId="0" applyNumberFormat="0" applyBorder="0" applyAlignment="0" applyProtection="0"/>
    <xf numFmtId="184" fontId="69" fillId="0" borderId="0" applyNumberFormat="0" applyFill="0" applyBorder="0" applyAlignment="0" applyProtection="0"/>
    <xf numFmtId="184" fontId="178" fillId="0" borderId="0" applyNumberFormat="0" applyFill="0" applyBorder="0" applyAlignment="0" applyProtection="0"/>
    <xf numFmtId="184" fontId="168" fillId="123" borderId="0" applyNumberFormat="0" applyBorder="0" applyAlignment="0" applyProtection="0"/>
    <xf numFmtId="184" fontId="179" fillId="0" borderId="0" applyNumberFormat="0" applyFill="0" applyBorder="0" applyAlignment="0" applyProtection="0"/>
    <xf numFmtId="184" fontId="180" fillId="127" borderId="0" applyNumberFormat="0" applyBorder="0" applyAlignment="0" applyProtection="0"/>
    <xf numFmtId="184" fontId="69" fillId="114" borderId="0" applyNumberFormat="0" applyBorder="0" applyAlignment="0" applyProtection="0"/>
    <xf numFmtId="184" fontId="70" fillId="0" borderId="55" applyNumberFormat="0" applyFill="0" applyProtection="0">
      <alignment wrapText="1"/>
    </xf>
    <xf numFmtId="0" fontId="70" fillId="0" borderId="55" applyNumberFormat="0" applyFill="0" applyProtection="0">
      <alignment wrapText="1"/>
    </xf>
    <xf numFmtId="184" fontId="14" fillId="0" borderId="0" applyNumberFormat="0" applyFill="0" applyBorder="0" applyProtection="0">
      <alignment wrapText="1"/>
    </xf>
    <xf numFmtId="184" fontId="70" fillId="0" borderId="55" applyNumberFormat="0" applyFill="0" applyProtection="0">
      <alignment horizontal="center" wrapText="1"/>
    </xf>
    <xf numFmtId="0" fontId="70" fillId="0" borderId="55" applyNumberFormat="0" applyFill="0" applyProtection="0">
      <alignment horizontal="center" wrapText="1"/>
    </xf>
    <xf numFmtId="277" fontId="70" fillId="0" borderId="0" applyFill="0" applyBorder="0" applyProtection="0">
      <alignment horizontal="center" wrapText="1"/>
    </xf>
    <xf numFmtId="184" fontId="135" fillId="0" borderId="0" applyNumberFormat="0" applyFill="0" applyBorder="0" applyProtection="0">
      <alignment horizontal="justify" wrapText="1"/>
    </xf>
    <xf numFmtId="184" fontId="181" fillId="3" borderId="56" applyNumberFormat="0" applyProtection="0">
      <alignment horizontal="right" vertical="center"/>
    </xf>
    <xf numFmtId="184" fontId="181" fillId="3" borderId="56" applyNumberFormat="0" applyProtection="0">
      <alignment horizontal="right" vertical="center"/>
    </xf>
    <xf numFmtId="184" fontId="182" fillId="3" borderId="0" applyNumberFormat="0" applyProtection="0">
      <alignment horizontal="right" vertical="center" wrapText="1"/>
    </xf>
    <xf numFmtId="184" fontId="183" fillId="3" borderId="0" applyNumberFormat="0" applyProtection="0">
      <alignment horizontal="left" vertical="center"/>
    </xf>
    <xf numFmtId="184" fontId="184" fillId="3" borderId="0" applyNumberFormat="0" applyProtection="0">
      <alignment horizontal="left" vertical="center"/>
    </xf>
    <xf numFmtId="278" fontId="183" fillId="3" borderId="0" applyProtection="0">
      <alignment horizontal="right" vertical="center"/>
    </xf>
    <xf numFmtId="184" fontId="185" fillId="3" borderId="0" applyNumberFormat="0" applyProtection="0">
      <alignment horizontal="left" vertical="center"/>
    </xf>
    <xf numFmtId="184" fontId="186" fillId="3" borderId="0" applyNumberFormat="0" applyProtection="0">
      <alignment horizontal="center" vertical="center"/>
    </xf>
    <xf numFmtId="4" fontId="169" fillId="3" borderId="0" applyProtection="0">
      <alignment horizontal="center" vertical="center"/>
    </xf>
    <xf numFmtId="184" fontId="187" fillId="128" borderId="0" applyNumberFormat="0" applyProtection="0">
      <alignment horizontal="center" vertical="center"/>
    </xf>
    <xf numFmtId="4" fontId="165" fillId="128" borderId="0" applyProtection="0">
      <alignment horizontal="center" vertical="center"/>
    </xf>
    <xf numFmtId="184" fontId="177" fillId="3" borderId="0" applyNumberFormat="0" applyProtection="0">
      <alignment horizontal="center" vertical="center"/>
    </xf>
    <xf numFmtId="4" fontId="188" fillId="3" borderId="0" applyProtection="0">
      <alignment horizontal="center" vertical="center"/>
    </xf>
    <xf numFmtId="184" fontId="189" fillId="127" borderId="0" applyNumberFormat="0" applyProtection="0">
      <alignment horizontal="center" vertical="center"/>
    </xf>
    <xf numFmtId="278" fontId="190" fillId="3" borderId="57" applyProtection="0">
      <alignment horizontal="right" vertical="center"/>
    </xf>
    <xf numFmtId="184" fontId="191" fillId="3" borderId="0" applyNumberFormat="0" applyProtection="0">
      <alignment horizontal="left" vertical="center"/>
    </xf>
    <xf numFmtId="278" fontId="190" fillId="3" borderId="0" applyProtection="0">
      <alignment horizontal="right" vertical="center"/>
    </xf>
    <xf numFmtId="184" fontId="192" fillId="3" borderId="0" applyNumberFormat="0" applyProtection="0">
      <alignment horizontal="left" vertical="center"/>
    </xf>
    <xf numFmtId="184" fontId="193" fillId="3" borderId="0" applyNumberFormat="0" applyProtection="0">
      <alignment horizontal="left" vertical="center"/>
    </xf>
    <xf numFmtId="278" fontId="183" fillId="3" borderId="0" applyProtection="0">
      <alignment horizontal="right" vertical="center"/>
    </xf>
    <xf numFmtId="278" fontId="183" fillId="3" borderId="58" applyProtection="0">
      <alignment horizontal="left" vertical="center"/>
    </xf>
    <xf numFmtId="184" fontId="194" fillId="3" borderId="0" applyNumberFormat="0" applyProtection="0">
      <alignment horizontal="lef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278" fontId="183" fillId="3" borderId="59" applyProtection="0">
      <alignment horizontal="right" vertical="center"/>
    </xf>
    <xf numFmtId="184" fontId="195" fillId="3" borderId="0" applyNumberFormat="0" applyProtection="0">
      <alignment horizontal="left" vertical="center"/>
    </xf>
    <xf numFmtId="184" fontId="196" fillId="128" borderId="0" applyNumberFormat="0" applyProtection="0">
      <alignment horizontal="center" vertical="center" wrapText="1"/>
    </xf>
    <xf numFmtId="4" fontId="197" fillId="128" borderId="0" applyProtection="0">
      <alignment horizontal="center" vertical="center"/>
    </xf>
    <xf numFmtId="184" fontId="198" fillId="3" borderId="0" applyNumberFormat="0" applyProtection="0">
      <alignment horizontal="center" vertical="center" wrapText="1"/>
    </xf>
    <xf numFmtId="184" fontId="23" fillId="3" borderId="0" applyNumberFormat="0" applyProtection="0">
      <alignment horizontal="center" vertical="center" wrapText="1"/>
    </xf>
    <xf numFmtId="184" fontId="199" fillId="127" borderId="0" applyNumberFormat="0" applyProtection="0">
      <alignment horizontal="center" vertical="center" wrapText="1"/>
    </xf>
    <xf numFmtId="184" fontId="200" fillId="3" borderId="0" applyNumberFormat="0" applyProtection="0">
      <alignment horizontal="center" vertical="center" wrapText="1"/>
    </xf>
    <xf numFmtId="184" fontId="23" fillId="114" borderId="0" applyNumberFormat="0" applyProtection="0">
      <alignment horizontal="center" vertical="center" wrapText="1"/>
    </xf>
    <xf numFmtId="184" fontId="196" fillId="128" borderId="0" applyNumberFormat="0" applyProtection="0">
      <alignment horizontal="center" vertical="center" wrapText="1"/>
    </xf>
    <xf numFmtId="4" fontId="197" fillId="128" borderId="0" applyProtection="0">
      <alignment horizontal="center" vertical="top" wrapText="1"/>
    </xf>
    <xf numFmtId="184" fontId="198" fillId="3" borderId="0" applyNumberFormat="0" applyProtection="0">
      <alignment horizontal="center" vertical="center" wrapText="1"/>
    </xf>
    <xf numFmtId="4" fontId="201" fillId="3" borderId="0" applyProtection="0">
      <alignment horizontal="center" vertical="top" wrapText="1"/>
    </xf>
    <xf numFmtId="184" fontId="199" fillId="127" borderId="0" applyNumberFormat="0" applyProtection="0">
      <alignment horizontal="center" vertical="center" wrapText="1"/>
    </xf>
    <xf numFmtId="4" fontId="202" fillId="127" borderId="0" applyProtection="0">
      <alignment horizontal="center" vertical="top" wrapText="1"/>
    </xf>
    <xf numFmtId="184" fontId="23" fillId="114" borderId="0" applyNumberFormat="0" applyProtection="0">
      <alignment horizontal="center" vertical="center" wrapText="1"/>
    </xf>
    <xf numFmtId="4" fontId="77" fillId="114" borderId="0" applyProtection="0">
      <alignment horizontal="center" vertical="top" wrapText="1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17" fontId="177" fillId="3" borderId="0" applyProtection="0">
      <alignment horizontal="center" vertical="center"/>
    </xf>
    <xf numFmtId="40" fontId="203" fillId="0" borderId="0" applyBorder="0">
      <alignment horizontal="right"/>
    </xf>
    <xf numFmtId="165" fontId="24" fillId="0" borderId="0" applyBorder="0">
      <alignment horizontal="left"/>
    </xf>
    <xf numFmtId="184" fontId="78" fillId="0" borderId="0" applyFill="0" applyBorder="0" applyProtection="0">
      <alignment horizontal="center" vertical="center"/>
    </xf>
    <xf numFmtId="184" fontId="12" fillId="0" borderId="0" applyBorder="0" applyProtection="0">
      <alignment vertical="center"/>
    </xf>
    <xf numFmtId="217" fontId="12" fillId="0" borderId="4" applyBorder="0" applyProtection="0">
      <alignment horizontal="right" vertical="center"/>
    </xf>
    <xf numFmtId="217" fontId="12" fillId="0" borderId="4" applyBorder="0" applyProtection="0">
      <alignment horizontal="right" vertical="center"/>
    </xf>
    <xf numFmtId="217" fontId="12" fillId="0" borderId="4" applyBorder="0" applyProtection="0">
      <alignment horizontal="right" vertical="center"/>
    </xf>
    <xf numFmtId="0" fontId="204" fillId="129" borderId="0" applyBorder="0" applyProtection="0">
      <alignment horizontal="centerContinuous" vertical="center"/>
    </xf>
    <xf numFmtId="0" fontId="204" fillId="127" borderId="4" applyBorder="0" applyProtection="0">
      <alignment horizontal="centerContinuous" vertical="center"/>
    </xf>
    <xf numFmtId="0" fontId="205" fillId="0" borderId="0"/>
    <xf numFmtId="184" fontId="70" fillId="0" borderId="0" applyBorder="0" applyProtection="0">
      <alignment horizontal="left"/>
    </xf>
    <xf numFmtId="0" fontId="157" fillId="0" borderId="0"/>
    <xf numFmtId="184" fontId="14" fillId="0" borderId="0" applyFill="0" applyBorder="0" applyProtection="0">
      <alignment horizontal="left"/>
    </xf>
    <xf numFmtId="184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184" fontId="22" fillId="0" borderId="7" applyFill="0" applyBorder="0" applyProtection="0">
      <alignment horizontal="left" vertical="top"/>
    </xf>
    <xf numFmtId="0" fontId="22" fillId="0" borderId="7" applyFill="0" applyBorder="0" applyProtection="0">
      <alignment horizontal="left" vertical="top"/>
    </xf>
    <xf numFmtId="0" fontId="63" fillId="0" borderId="0">
      <alignment horizontal="centerContinuous"/>
    </xf>
    <xf numFmtId="40" fontId="12" fillId="0" borderId="0">
      <alignment horizontal="left"/>
      <protection locked="0"/>
    </xf>
    <xf numFmtId="0" fontId="206" fillId="0" borderId="0"/>
    <xf numFmtId="0" fontId="207" fillId="0" borderId="0"/>
    <xf numFmtId="49" fontId="120" fillId="0" borderId="0" applyFill="0" applyBorder="0" applyAlignment="0"/>
    <xf numFmtId="0" fontId="12" fillId="0" borderId="0" applyFill="0" applyBorder="0" applyAlignment="0"/>
    <xf numFmtId="193" fontId="24" fillId="0" borderId="0" applyFill="0" applyBorder="0" applyAlignment="0"/>
    <xf numFmtId="3" fontId="106" fillId="0" borderId="22" applyFill="0">
      <alignment horizontal="right" vertical="center"/>
    </xf>
    <xf numFmtId="3" fontId="106" fillId="0" borderId="22" applyFill="0">
      <alignment horizontal="right" vertical="center"/>
    </xf>
    <xf numFmtId="184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4" fontId="39" fillId="0" borderId="0" applyNumberFormat="0" applyFill="0" applyBorder="0" applyAlignment="0" applyProtection="0"/>
    <xf numFmtId="184" fontId="39" fillId="0" borderId="0" applyNumberFormat="0" applyFill="0" applyBorder="0" applyAlignment="0" applyProtection="0"/>
    <xf numFmtId="184" fontId="39" fillId="0" borderId="0" applyNumberFormat="0" applyFill="0" applyBorder="0" applyAlignment="0" applyProtection="0"/>
    <xf numFmtId="184" fontId="39" fillId="0" borderId="0" applyNumberFormat="0" applyFill="0" applyBorder="0" applyAlignment="0" applyProtection="0"/>
    <xf numFmtId="184" fontId="39" fillId="0" borderId="0" applyNumberFormat="0" applyFill="0" applyBorder="0" applyAlignment="0" applyProtection="0"/>
    <xf numFmtId="184" fontId="3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184" fontId="4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3" fontId="208" fillId="0" borderId="60" applyBorder="0" applyAlignment="0">
      <alignment horizontal="center" vertical="center"/>
    </xf>
    <xf numFmtId="207" fontId="76" fillId="0" borderId="0" applyFill="0" applyBorder="0" applyAlignment="0" applyProtection="0">
      <alignment horizontal="right"/>
    </xf>
    <xf numFmtId="184" fontId="94" fillId="0" borderId="0" applyNumberFormat="0" applyFill="0" applyBorder="0" applyAlignment="0" applyProtection="0"/>
    <xf numFmtId="37" fontId="51" fillId="0" borderId="0" applyNumberFormat="0" applyFill="0" applyBorder="0" applyAlignment="0" applyProtection="0"/>
    <xf numFmtId="37" fontId="209" fillId="0" borderId="0" applyNumberFormat="0" applyFill="0" applyBorder="0" applyAlignment="0" applyProtection="0"/>
    <xf numFmtId="184" fontId="210" fillId="0" borderId="0">
      <alignment vertical="center"/>
    </xf>
    <xf numFmtId="0" fontId="211" fillId="0" borderId="61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184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184" fontId="41" fillId="0" borderId="17" applyNumberFormat="0" applyFill="0" applyAlignment="0" applyProtection="0"/>
    <xf numFmtId="0" fontId="41" fillId="0" borderId="17" applyNumberFormat="0" applyFill="0" applyAlignment="0" applyProtection="0"/>
    <xf numFmtId="184" fontId="41" fillId="0" borderId="17" applyNumberFormat="0" applyFill="0" applyAlignment="0" applyProtection="0"/>
    <xf numFmtId="0" fontId="41" fillId="0" borderId="17" applyNumberFormat="0" applyFill="0" applyAlignment="0" applyProtection="0"/>
    <xf numFmtId="184" fontId="41" fillId="0" borderId="17" applyNumberFormat="0" applyFill="0" applyAlignment="0" applyProtection="0"/>
    <xf numFmtId="0" fontId="41" fillId="0" borderId="17" applyNumberFormat="0" applyFill="0" applyAlignment="0" applyProtection="0"/>
    <xf numFmtId="184" fontId="41" fillId="0" borderId="17" applyNumberFormat="0" applyFill="0" applyAlignment="0" applyProtection="0"/>
    <xf numFmtId="0" fontId="41" fillId="0" borderId="17" applyNumberFormat="0" applyFill="0" applyAlignment="0" applyProtection="0"/>
    <xf numFmtId="184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3" fillId="0" borderId="62" applyNumberFormat="0" applyFill="0" applyAlignment="0" applyProtection="0"/>
    <xf numFmtId="0" fontId="137" fillId="0" borderId="19" applyNumberFormat="0" applyFill="0" applyAlignment="0" applyProtection="0"/>
    <xf numFmtId="0" fontId="137" fillId="0" borderId="19" applyNumberFormat="0" applyFill="0" applyAlignment="0" applyProtection="0"/>
    <xf numFmtId="0" fontId="137" fillId="0" borderId="19" applyNumberFormat="0" applyFill="0" applyAlignment="0" applyProtection="0"/>
    <xf numFmtId="0" fontId="137" fillId="0" borderId="19" applyNumberFormat="0" applyFill="0" applyAlignment="0" applyProtection="0"/>
    <xf numFmtId="0" fontId="137" fillId="0" borderId="19" applyNumberFormat="0" applyFill="0" applyAlignment="0" applyProtection="0"/>
    <xf numFmtId="0" fontId="137" fillId="0" borderId="19" applyNumberFormat="0" applyFill="0" applyAlignment="0" applyProtection="0"/>
    <xf numFmtId="184" fontId="137" fillId="0" borderId="19" applyNumberFormat="0" applyFill="0" applyAlignment="0" applyProtection="0"/>
    <xf numFmtId="0" fontId="137" fillId="0" borderId="19" applyNumberFormat="0" applyFill="0" applyAlignment="0" applyProtection="0"/>
    <xf numFmtId="0" fontId="137" fillId="0" borderId="19" applyNumberFormat="0" applyFill="0" applyAlignment="0" applyProtection="0"/>
    <xf numFmtId="0" fontId="137" fillId="0" borderId="19" applyNumberFormat="0" applyFill="0" applyAlignment="0" applyProtection="0"/>
    <xf numFmtId="184" fontId="137" fillId="0" borderId="19" applyNumberFormat="0" applyFill="0" applyAlignment="0" applyProtection="0"/>
    <xf numFmtId="0" fontId="137" fillId="0" borderId="19" applyNumberFormat="0" applyFill="0" applyAlignment="0" applyProtection="0"/>
    <xf numFmtId="184" fontId="137" fillId="0" borderId="19" applyNumberFormat="0" applyFill="0" applyAlignment="0" applyProtection="0"/>
    <xf numFmtId="0" fontId="137" fillId="0" borderId="19" applyNumberFormat="0" applyFill="0" applyAlignment="0" applyProtection="0"/>
    <xf numFmtId="184" fontId="137" fillId="0" borderId="19" applyNumberFormat="0" applyFill="0" applyAlignment="0" applyProtection="0"/>
    <xf numFmtId="0" fontId="137" fillId="0" borderId="19" applyNumberFormat="0" applyFill="0" applyAlignment="0" applyProtection="0"/>
    <xf numFmtId="184" fontId="137" fillId="0" borderId="19" applyNumberFormat="0" applyFill="0" applyAlignment="0" applyProtection="0"/>
    <xf numFmtId="0" fontId="137" fillId="0" borderId="19" applyNumberFormat="0" applyFill="0" applyAlignment="0" applyProtection="0"/>
    <xf numFmtId="184" fontId="137" fillId="0" borderId="19" applyNumberFormat="0" applyFill="0" applyAlignment="0" applyProtection="0"/>
    <xf numFmtId="0" fontId="137" fillId="0" borderId="19" applyNumberFormat="0" applyFill="0" applyAlignment="0" applyProtection="0"/>
    <xf numFmtId="0" fontId="137" fillId="0" borderId="19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81" fillId="0" borderId="30" applyNumberFormat="0" applyFill="0" applyAlignment="0" applyProtection="0"/>
    <xf numFmtId="0" fontId="214" fillId="0" borderId="63" applyNumberFormat="0" applyFill="0" applyAlignment="0" applyProtection="0"/>
    <xf numFmtId="184" fontId="122" fillId="0" borderId="64" applyNumberFormat="0" applyFill="0" applyAlignment="0" applyProtection="0"/>
    <xf numFmtId="184" fontId="122" fillId="0" borderId="64" applyNumberFormat="0" applyFill="0" applyAlignment="0" applyProtection="0"/>
    <xf numFmtId="184" fontId="122" fillId="0" borderId="64" applyNumberFormat="0" applyFill="0" applyAlignment="0" applyProtection="0"/>
    <xf numFmtId="184" fontId="122" fillId="0" borderId="64" applyNumberFormat="0" applyFill="0" applyAlignment="0" applyProtection="0"/>
    <xf numFmtId="184" fontId="122" fillId="0" borderId="64" applyNumberFormat="0" applyFill="0" applyAlignment="0" applyProtection="0"/>
    <xf numFmtId="184" fontId="122" fillId="0" borderId="64" applyNumberFormat="0" applyFill="0" applyAlignment="0" applyProtection="0"/>
    <xf numFmtId="0" fontId="82" fillId="0" borderId="31" applyNumberFormat="0" applyFill="0" applyAlignment="0" applyProtection="0"/>
    <xf numFmtId="0" fontId="82" fillId="0" borderId="31" applyNumberFormat="0" applyFill="0" applyAlignment="0" applyProtection="0"/>
    <xf numFmtId="0" fontId="82" fillId="0" borderId="31" applyNumberFormat="0" applyFill="0" applyAlignment="0" applyProtection="0"/>
    <xf numFmtId="0" fontId="82" fillId="0" borderId="31" applyNumberFormat="0" applyFill="0" applyAlignment="0" applyProtection="0"/>
    <xf numFmtId="0" fontId="214" fillId="0" borderId="0" applyNumberFormat="0" applyFill="0" applyBorder="0" applyAlignment="0" applyProtection="0"/>
    <xf numFmtId="184" fontId="122" fillId="0" borderId="0" applyNumberFormat="0" applyFill="0" applyBorder="0" applyAlignment="0" applyProtection="0"/>
    <xf numFmtId="184" fontId="122" fillId="0" borderId="0" applyNumberFormat="0" applyFill="0" applyBorder="0" applyAlignment="0" applyProtection="0"/>
    <xf numFmtId="184" fontId="122" fillId="0" borderId="0" applyNumberFormat="0" applyFill="0" applyBorder="0" applyAlignment="0" applyProtection="0"/>
    <xf numFmtId="184" fontId="122" fillId="0" borderId="0" applyNumberFormat="0" applyFill="0" applyBorder="0" applyAlignment="0" applyProtection="0"/>
    <xf numFmtId="184" fontId="122" fillId="0" borderId="0" applyNumberFormat="0" applyFill="0" applyBorder="0" applyAlignment="0" applyProtection="0"/>
    <xf numFmtId="184" fontId="12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184" fontId="7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84" fontId="210" fillId="0" borderId="0">
      <alignment vertical="center"/>
    </xf>
    <xf numFmtId="267" fontId="215" fillId="0" borderId="0">
      <protection locked="0"/>
    </xf>
    <xf numFmtId="267" fontId="215" fillId="0" borderId="0">
      <protection locked="0"/>
    </xf>
    <xf numFmtId="279" fontId="216" fillId="0" borderId="0"/>
    <xf numFmtId="0" fontId="106" fillId="73" borderId="22"/>
    <xf numFmtId="0" fontId="46" fillId="0" borderId="65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66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66" applyNumberFormat="0" applyFill="0" applyAlignment="0" applyProtection="0"/>
    <xf numFmtId="184" fontId="46" fillId="0" borderId="66" applyNumberFormat="0" applyFill="0" applyAlignment="0" applyProtection="0"/>
    <xf numFmtId="0" fontId="46" fillId="0" borderId="66" applyNumberFormat="0" applyFill="0" applyAlignment="0" applyProtection="0"/>
    <xf numFmtId="184" fontId="46" fillId="0" borderId="66" applyNumberFormat="0" applyFill="0" applyAlignment="0" applyProtection="0"/>
    <xf numFmtId="0" fontId="46" fillId="0" borderId="66" applyNumberFormat="0" applyFill="0" applyAlignment="0" applyProtection="0"/>
    <xf numFmtId="0" fontId="46" fillId="0" borderId="66" applyNumberFormat="0" applyFill="0" applyAlignment="0" applyProtection="0"/>
    <xf numFmtId="0" fontId="46" fillId="0" borderId="66" applyNumberFormat="0" applyFill="0" applyAlignment="0" applyProtection="0"/>
    <xf numFmtId="184" fontId="46" fillId="0" borderId="66" applyNumberFormat="0" applyFill="0" applyAlignment="0" applyProtection="0"/>
    <xf numFmtId="0" fontId="46" fillId="0" borderId="66" applyNumberFormat="0" applyFill="0" applyAlignment="0" applyProtection="0"/>
    <xf numFmtId="184" fontId="46" fillId="0" borderId="66" applyNumberFormat="0" applyFill="0" applyAlignment="0" applyProtection="0"/>
    <xf numFmtId="0" fontId="46" fillId="0" borderId="66" applyNumberFormat="0" applyFill="0" applyAlignment="0" applyProtection="0"/>
    <xf numFmtId="0" fontId="46" fillId="0" borderId="66" applyNumberFormat="0" applyFill="0" applyAlignment="0" applyProtection="0"/>
    <xf numFmtId="0" fontId="46" fillId="0" borderId="66" applyNumberFormat="0" applyFill="0" applyAlignment="0" applyProtection="0"/>
    <xf numFmtId="184" fontId="46" fillId="0" borderId="66" applyNumberFormat="0" applyFill="0" applyAlignment="0" applyProtection="0"/>
    <xf numFmtId="0" fontId="46" fillId="0" borderId="66" applyNumberFormat="0" applyFill="0" applyAlignment="0" applyProtection="0"/>
    <xf numFmtId="184" fontId="46" fillId="0" borderId="66" applyNumberFormat="0" applyFill="0" applyAlignment="0" applyProtection="0"/>
    <xf numFmtId="0" fontId="46" fillId="0" borderId="66" applyNumberFormat="0" applyFill="0" applyAlignment="0" applyProtection="0"/>
    <xf numFmtId="0" fontId="46" fillId="0" borderId="66" applyNumberFormat="0" applyFill="0" applyAlignment="0" applyProtection="0"/>
    <xf numFmtId="0" fontId="46" fillId="0" borderId="66" applyNumberFormat="0" applyFill="0" applyAlignment="0" applyProtection="0"/>
    <xf numFmtId="0" fontId="46" fillId="0" borderId="21" applyNumberFormat="0" applyFill="0" applyAlignment="0" applyProtection="0"/>
    <xf numFmtId="0" fontId="92" fillId="0" borderId="36" applyNumberFormat="0" applyFill="0" applyAlignment="0" applyProtection="0"/>
    <xf numFmtId="0" fontId="92" fillId="0" borderId="36" applyNumberFormat="0" applyFill="0" applyAlignment="0" applyProtection="0"/>
    <xf numFmtId="0" fontId="92" fillId="0" borderId="36" applyNumberFormat="0" applyFill="0" applyAlignment="0" applyProtection="0"/>
    <xf numFmtId="0" fontId="92" fillId="0" borderId="36" applyNumberFormat="0" applyFill="0" applyAlignment="0" applyProtection="0"/>
    <xf numFmtId="184" fontId="115" fillId="0" borderId="67"/>
    <xf numFmtId="0" fontId="217" fillId="0" borderId="0">
      <alignment horizontal="fill"/>
    </xf>
    <xf numFmtId="4" fontId="218" fillId="0" borderId="0">
      <protection locked="0"/>
    </xf>
    <xf numFmtId="280" fontId="12" fillId="0" borderId="0" applyFont="0" applyFill="0" applyBorder="0" applyAlignment="0" applyProtection="0"/>
    <xf numFmtId="28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12" fillId="0" borderId="0" applyFill="0" applyBorder="0" applyAlignment="0" applyProtection="0"/>
    <xf numFmtId="165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2" fillId="0" borderId="0" applyFill="0" applyBorder="0" applyAlignment="0" applyProtection="0"/>
    <xf numFmtId="3" fontId="12" fillId="0" borderId="0" applyFont="0" applyFill="0" applyBorder="0" applyAlignment="0" applyProtection="0"/>
    <xf numFmtId="282" fontId="106" fillId="0" borderId="0" applyFont="0" applyFill="0" applyBorder="0" applyAlignment="0" applyProtection="0"/>
    <xf numFmtId="283" fontId="106" fillId="0" borderId="0" applyFont="0" applyFill="0" applyBorder="0" applyAlignment="0" applyProtection="0"/>
    <xf numFmtId="184" fontId="219" fillId="0" borderId="0" applyNumberFormat="0" applyFont="0" applyFill="0" applyBorder="0" applyProtection="0">
      <alignment horizontal="center" vertical="center" wrapText="1"/>
    </xf>
    <xf numFmtId="1" fontId="220" fillId="0" borderId="0">
      <alignment horizontal="center"/>
    </xf>
    <xf numFmtId="284" fontId="12" fillId="0" borderId="4" applyBorder="0" applyProtection="0">
      <alignment horizontal="right"/>
    </xf>
    <xf numFmtId="284" fontId="12" fillId="0" borderId="4" applyBorder="0" applyProtection="0">
      <alignment horizontal="right"/>
    </xf>
    <xf numFmtId="1" fontId="221" fillId="0" borderId="22">
      <alignment horizontal="center"/>
    </xf>
    <xf numFmtId="1" fontId="222" fillId="0" borderId="0">
      <alignment horizontal="centerContinuous"/>
    </xf>
    <xf numFmtId="285" fontId="12" fillId="0" borderId="0" applyFont="0" applyFill="0" applyBorder="0" applyAlignment="0" applyProtection="0"/>
    <xf numFmtId="233" fontId="12" fillId="0" borderId="0" applyFont="0" applyFill="0" applyBorder="0" applyAlignment="0" applyProtection="0"/>
    <xf numFmtId="286" fontId="12" fillId="0" borderId="0" applyFont="0" applyFill="0" applyBorder="0" applyAlignment="0" applyProtection="0"/>
    <xf numFmtId="287" fontId="12" fillId="0" borderId="0" applyFont="0" applyFill="0" applyBorder="0" applyAlignment="0" applyProtection="0"/>
  </cellStyleXfs>
  <cellXfs count="443">
    <xf numFmtId="0" fontId="0" fillId="0" borderId="0" xfId="0"/>
    <xf numFmtId="0" fontId="13" fillId="0" borderId="0" xfId="0" applyFont="1"/>
    <xf numFmtId="0" fontId="13" fillId="0" borderId="0" xfId="0" applyFont="1" applyAlignment="1">
      <alignment wrapText="1"/>
    </xf>
    <xf numFmtId="0" fontId="13" fillId="0" borderId="0" xfId="0" applyFont="1" applyBorder="1"/>
    <xf numFmtId="0" fontId="13" fillId="0" borderId="0" xfId="0" applyFont="1" applyBorder="1" applyAlignment="1">
      <alignment wrapText="1"/>
    </xf>
    <xf numFmtId="4" fontId="13" fillId="0" borderId="0" xfId="0" applyNumberFormat="1" applyFont="1" applyBorder="1"/>
    <xf numFmtId="4" fontId="16" fillId="0" borderId="0" xfId="4" applyNumberFormat="1" applyFont="1" applyBorder="1" applyAlignment="1">
      <alignment horizontal="center"/>
    </xf>
    <xf numFmtId="2" fontId="19" fillId="3" borderId="0" xfId="0" applyNumberFormat="1" applyFont="1" applyFill="1" applyBorder="1" applyAlignment="1">
      <alignment horizontal="center"/>
    </xf>
    <xf numFmtId="167" fontId="19" fillId="3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4" fontId="15" fillId="0" borderId="0" xfId="4" applyNumberFormat="1" applyFont="1" applyBorder="1" applyAlignment="1">
      <alignment horizontal="center"/>
    </xf>
    <xf numFmtId="0" fontId="14" fillId="0" borderId="0" xfId="0" applyFont="1"/>
    <xf numFmtId="0" fontId="14" fillId="0" borderId="0" xfId="0" applyFont="1" applyBorder="1"/>
    <xf numFmtId="0" fontId="51" fillId="4" borderId="0" xfId="673" applyFont="1" applyFill="1" applyAlignment="1">
      <alignment vertical="center"/>
    </xf>
    <xf numFmtId="0" fontId="51" fillId="0" borderId="0" xfId="673" applyFont="1" applyAlignment="1">
      <alignment vertical="center"/>
    </xf>
    <xf numFmtId="0" fontId="52" fillId="4" borderId="0" xfId="673" applyFont="1" applyFill="1" applyBorder="1" applyAlignment="1">
      <alignment horizontal="left" vertical="center"/>
    </xf>
    <xf numFmtId="0" fontId="51" fillId="4" borderId="0" xfId="673" applyFont="1" applyFill="1" applyBorder="1" applyAlignment="1">
      <alignment vertical="center"/>
    </xf>
    <xf numFmtId="0" fontId="51" fillId="4" borderId="3" xfId="673" applyFont="1" applyFill="1" applyBorder="1" applyAlignment="1">
      <alignment vertical="center"/>
    </xf>
    <xf numFmtId="0" fontId="51" fillId="4" borderId="5" xfId="673" applyFont="1" applyFill="1" applyBorder="1" applyAlignment="1">
      <alignment vertical="center"/>
    </xf>
    <xf numFmtId="0" fontId="51" fillId="4" borderId="6" xfId="673" applyFont="1" applyFill="1" applyBorder="1" applyAlignment="1">
      <alignment vertical="center"/>
    </xf>
    <xf numFmtId="0" fontId="51" fillId="4" borderId="9" xfId="673" applyFont="1" applyFill="1" applyBorder="1" applyAlignment="1">
      <alignment vertical="center"/>
    </xf>
    <xf numFmtId="0" fontId="51" fillId="4" borderId="0" xfId="673" applyFont="1" applyFill="1" applyBorder="1" applyAlignment="1">
      <alignment horizontal="center" vertical="center"/>
    </xf>
    <xf numFmtId="0" fontId="51" fillId="4" borderId="0" xfId="673" applyFont="1" applyFill="1" applyBorder="1" applyAlignment="1">
      <alignment vertical="center" wrapText="1"/>
    </xf>
    <xf numFmtId="0" fontId="52" fillId="30" borderId="0" xfId="673" applyFont="1" applyFill="1" applyBorder="1" applyAlignment="1">
      <alignment horizontal="left" vertical="center"/>
    </xf>
    <xf numFmtId="2" fontId="51" fillId="4" borderId="0" xfId="673" applyNumberFormat="1" applyFont="1" applyFill="1" applyBorder="1" applyAlignment="1">
      <alignment vertical="center"/>
    </xf>
    <xf numFmtId="2" fontId="52" fillId="4" borderId="0" xfId="673" applyNumberFormat="1" applyFont="1" applyFill="1" applyBorder="1" applyAlignment="1">
      <alignment vertical="center"/>
    </xf>
    <xf numFmtId="2" fontId="55" fillId="4" borderId="0" xfId="673" applyNumberFormat="1" applyFont="1" applyFill="1" applyBorder="1" applyAlignment="1">
      <alignment vertical="center"/>
    </xf>
    <xf numFmtId="2" fontId="53" fillId="4" borderId="0" xfId="673" applyNumberFormat="1" applyFont="1" applyFill="1" applyBorder="1" applyAlignment="1">
      <alignment horizontal="center" vertical="center"/>
    </xf>
    <xf numFmtId="0" fontId="51" fillId="4" borderId="0" xfId="673" applyFont="1" applyFill="1" applyAlignment="1">
      <alignment horizontal="left" vertical="center"/>
    </xf>
    <xf numFmtId="4" fontId="51" fillId="4" borderId="0" xfId="673" applyNumberFormat="1" applyFont="1" applyFill="1" applyAlignment="1">
      <alignment vertical="center"/>
    </xf>
    <xf numFmtId="0" fontId="51" fillId="4" borderId="0" xfId="673" applyFont="1" applyFill="1" applyAlignment="1">
      <alignment horizontal="center" vertical="center"/>
    </xf>
    <xf numFmtId="2" fontId="51" fillId="4" borderId="0" xfId="673" applyNumberFormat="1" applyFont="1" applyFill="1" applyAlignment="1">
      <alignment vertical="center"/>
    </xf>
    <xf numFmtId="0" fontId="51" fillId="4" borderId="0" xfId="673" applyFont="1" applyFill="1" applyBorder="1" applyAlignment="1"/>
    <xf numFmtId="167" fontId="51" fillId="4" borderId="0" xfId="673" applyNumberFormat="1" applyFont="1" applyFill="1" applyAlignment="1">
      <alignment horizontal="center" vertical="center"/>
    </xf>
    <xf numFmtId="167" fontId="56" fillId="4" borderId="0" xfId="673" applyNumberFormat="1" applyFont="1" applyFill="1" applyAlignment="1">
      <alignment horizontal="right" vertical="center"/>
    </xf>
    <xf numFmtId="0" fontId="51" fillId="4" borderId="0" xfId="673" applyFont="1" applyFill="1" applyAlignment="1">
      <alignment horizontal="center" vertical="center"/>
    </xf>
    <xf numFmtId="0" fontId="58" fillId="4" borderId="0" xfId="673" applyFont="1" applyFill="1" applyAlignment="1">
      <alignment vertical="center"/>
    </xf>
    <xf numFmtId="0" fontId="52" fillId="4" borderId="0" xfId="673" applyFont="1" applyFill="1" applyAlignment="1">
      <alignment vertical="center"/>
    </xf>
    <xf numFmtId="2" fontId="55" fillId="4" borderId="0" xfId="673" applyNumberFormat="1" applyFont="1" applyFill="1" applyBorder="1" applyAlignment="1">
      <alignment horizontal="center" vertical="center"/>
    </xf>
    <xf numFmtId="0" fontId="51" fillId="4" borderId="0" xfId="673" applyFont="1" applyFill="1" applyAlignment="1">
      <alignment horizontal="right" vertical="center"/>
    </xf>
    <xf numFmtId="2" fontId="51" fillId="4" borderId="0" xfId="673" applyNumberFormat="1" applyFont="1" applyFill="1" applyAlignment="1">
      <alignment horizontal="center" vertical="center"/>
    </xf>
    <xf numFmtId="0" fontId="51" fillId="4" borderId="0" xfId="673" applyFont="1" applyFill="1" applyBorder="1" applyAlignment="1">
      <alignment horizontal="center"/>
    </xf>
    <xf numFmtId="0" fontId="52" fillId="4" borderId="0" xfId="673" applyFont="1" applyFill="1" applyAlignment="1">
      <alignment horizontal="center" vertical="center"/>
    </xf>
    <xf numFmtId="0" fontId="52" fillId="30" borderId="0" xfId="673" applyFont="1" applyFill="1" applyBorder="1" applyAlignment="1">
      <alignment horizontal="left" vertical="center"/>
    </xf>
    <xf numFmtId="1" fontId="52" fillId="4" borderId="0" xfId="673" applyNumberFormat="1" applyFont="1" applyFill="1" applyBorder="1" applyAlignment="1">
      <alignment vertical="center"/>
    </xf>
    <xf numFmtId="2" fontId="51" fillId="4" borderId="0" xfId="673" applyNumberFormat="1" applyFont="1" applyFill="1" applyBorder="1" applyAlignment="1">
      <alignment horizontal="center" vertical="center"/>
    </xf>
    <xf numFmtId="2" fontId="51" fillId="4" borderId="0" xfId="673" applyNumberFormat="1" applyFont="1" applyFill="1" applyAlignment="1">
      <alignment horizontal="center" vertical="center"/>
    </xf>
    <xf numFmtId="2" fontId="51" fillId="4" borderId="0" xfId="673" applyNumberFormat="1" applyFont="1" applyFill="1" applyBorder="1" applyAlignment="1">
      <alignment horizontal="right" vertical="center"/>
    </xf>
    <xf numFmtId="2" fontId="52" fillId="4" borderId="0" xfId="673" applyNumberFormat="1" applyFont="1" applyFill="1" applyBorder="1" applyAlignment="1">
      <alignment horizontal="center" vertical="center"/>
    </xf>
    <xf numFmtId="1" fontId="51" fillId="4" borderId="0" xfId="673" applyNumberFormat="1" applyFont="1" applyFill="1" applyAlignment="1">
      <alignment horizontal="center" vertical="center"/>
    </xf>
    <xf numFmtId="0" fontId="51" fillId="4" borderId="0" xfId="673" applyFont="1" applyFill="1" applyBorder="1" applyAlignment="1">
      <alignment horizontal="left"/>
    </xf>
    <xf numFmtId="0" fontId="51" fillId="4" borderId="0" xfId="673" applyFont="1" applyFill="1" applyBorder="1" applyAlignment="1">
      <alignment horizontal="left"/>
    </xf>
    <xf numFmtId="0" fontId="52" fillId="4" borderId="0" xfId="673" applyFont="1" applyFill="1" applyBorder="1" applyAlignment="1">
      <alignment horizontal="center"/>
    </xf>
    <xf numFmtId="2" fontId="51" fillId="4" borderId="0" xfId="673" applyNumberFormat="1" applyFont="1" applyFill="1" applyBorder="1" applyAlignment="1">
      <alignment horizontal="center"/>
    </xf>
    <xf numFmtId="0" fontId="52" fillId="0" borderId="0" xfId="673" applyFont="1" applyBorder="1" applyAlignment="1">
      <alignment horizontal="left" vertical="center"/>
    </xf>
    <xf numFmtId="0" fontId="52" fillId="4" borderId="0" xfId="673" applyFont="1" applyFill="1" applyBorder="1" applyAlignment="1">
      <alignment vertical="center"/>
    </xf>
    <xf numFmtId="0" fontId="51" fillId="29" borderId="5" xfId="673" applyFont="1" applyFill="1" applyBorder="1" applyAlignment="1">
      <alignment vertical="center"/>
    </xf>
    <xf numFmtId="0" fontId="51" fillId="29" borderId="6" xfId="673" applyFont="1" applyFill="1" applyBorder="1" applyAlignment="1">
      <alignment vertical="center"/>
    </xf>
    <xf numFmtId="0" fontId="51" fillId="29" borderId="3" xfId="673" applyFont="1" applyFill="1" applyBorder="1" applyAlignment="1">
      <alignment vertical="center"/>
    </xf>
    <xf numFmtId="0" fontId="51" fillId="4" borderId="7" xfId="673" applyFont="1" applyFill="1" applyBorder="1" applyAlignment="1">
      <alignment vertical="center"/>
    </xf>
    <xf numFmtId="0" fontId="51" fillId="4" borderId="11" xfId="673" applyFont="1" applyFill="1" applyBorder="1" applyAlignment="1">
      <alignment vertical="center"/>
    </xf>
    <xf numFmtId="0" fontId="51" fillId="4" borderId="5" xfId="673" applyFont="1" applyFill="1" applyBorder="1" applyAlignment="1">
      <alignment horizontal="center" vertical="center"/>
    </xf>
    <xf numFmtId="0" fontId="51" fillId="4" borderId="6" xfId="673" applyFont="1" applyFill="1" applyBorder="1" applyAlignment="1">
      <alignment horizontal="center" vertical="center"/>
    </xf>
    <xf numFmtId="0" fontId="51" fillId="4" borderId="8" xfId="673" applyFont="1" applyFill="1" applyBorder="1" applyAlignment="1">
      <alignment vertical="center"/>
    </xf>
    <xf numFmtId="0" fontId="51" fillId="29" borderId="2" xfId="673" applyFont="1" applyFill="1" applyBorder="1" applyAlignment="1">
      <alignment vertical="center"/>
    </xf>
    <xf numFmtId="2" fontId="52" fillId="4" borderId="0" xfId="673" applyNumberFormat="1" applyFont="1" applyFill="1" applyAlignment="1">
      <alignment horizontal="center" vertical="center"/>
    </xf>
    <xf numFmtId="0" fontId="52" fillId="0" borderId="0" xfId="673" applyFont="1" applyFill="1" applyAlignment="1">
      <alignment horizontal="center" vertical="center"/>
    </xf>
    <xf numFmtId="0" fontId="52" fillId="4" borderId="0" xfId="673" applyFont="1" applyFill="1" applyBorder="1" applyAlignment="1">
      <alignment horizontal="left"/>
    </xf>
    <xf numFmtId="0" fontId="51" fillId="4" borderId="0" xfId="673" applyFont="1" applyFill="1" applyAlignment="1">
      <alignment horizontal="left" vertical="center"/>
    </xf>
    <xf numFmtId="2" fontId="51" fillId="4" borderId="0" xfId="673" applyNumberFormat="1" applyFont="1" applyFill="1" applyBorder="1" applyAlignment="1">
      <alignment horizontal="left" vertical="center"/>
    </xf>
    <xf numFmtId="0" fontId="51" fillId="4" borderId="0" xfId="673" applyFont="1" applyFill="1" applyBorder="1" applyAlignment="1">
      <alignment horizontal="right"/>
    </xf>
    <xf numFmtId="2" fontId="51" fillId="4" borderId="0" xfId="673" applyNumberFormat="1" applyFont="1" applyFill="1" applyAlignment="1">
      <alignment horizontal="left" vertical="center"/>
    </xf>
    <xf numFmtId="4" fontId="51" fillId="4" borderId="0" xfId="673" applyNumberFormat="1" applyFont="1" applyFill="1" applyAlignment="1">
      <alignment horizontal="center" vertical="center"/>
    </xf>
    <xf numFmtId="4" fontId="51" fillId="4" borderId="0" xfId="673" applyNumberFormat="1" applyFont="1" applyFill="1" applyAlignment="1">
      <alignment horizontal="left" vertical="center"/>
    </xf>
    <xf numFmtId="0" fontId="52" fillId="4" borderId="0" xfId="673" applyFont="1" applyFill="1" applyBorder="1" applyAlignment="1"/>
    <xf numFmtId="0" fontId="51" fillId="4" borderId="0" xfId="673" applyFont="1" applyFill="1" applyBorder="1" applyAlignment="1">
      <alignment horizontal="left" wrapText="1"/>
    </xf>
    <xf numFmtId="0" fontId="51" fillId="4" borderId="0" xfId="673" applyFont="1" applyFill="1" applyAlignment="1">
      <alignment horizontal="left" vertical="top" wrapText="1"/>
    </xf>
    <xf numFmtId="0" fontId="51" fillId="4" borderId="0" xfId="673" applyFont="1" applyFill="1" applyAlignment="1">
      <alignment vertical="top" wrapText="1"/>
    </xf>
    <xf numFmtId="0" fontId="52" fillId="4" borderId="0" xfId="673" applyFont="1" applyFill="1" applyBorder="1" applyAlignment="1">
      <alignment vertical="top" wrapText="1"/>
    </xf>
    <xf numFmtId="0" fontId="51" fillId="4" borderId="3" xfId="673" applyFont="1" applyFill="1" applyBorder="1" applyAlignment="1">
      <alignment vertical="top" wrapText="1"/>
    </xf>
    <xf numFmtId="2" fontId="52" fillId="4" borderId="0" xfId="673" applyNumberFormat="1" applyFont="1" applyFill="1" applyAlignment="1">
      <alignment horizontal="left" vertical="center"/>
    </xf>
    <xf numFmtId="0" fontId="52" fillId="4" borderId="0" xfId="673" applyFont="1" applyFill="1" applyAlignment="1">
      <alignment horizontal="left" vertical="center"/>
    </xf>
    <xf numFmtId="167" fontId="51" fillId="4" borderId="0" xfId="673" applyNumberFormat="1" applyFont="1" applyFill="1" applyAlignment="1">
      <alignment vertical="center"/>
    </xf>
    <xf numFmtId="0" fontId="51" fillId="4" borderId="0" xfId="676" applyFont="1" applyFill="1" applyAlignment="1">
      <alignment vertical="center"/>
    </xf>
    <xf numFmtId="0" fontId="51" fillId="0" borderId="0" xfId="676" applyFont="1" applyAlignment="1">
      <alignment vertical="center"/>
    </xf>
    <xf numFmtId="0" fontId="52" fillId="4" borderId="0" xfId="676" applyFont="1" applyFill="1" applyBorder="1" applyAlignment="1">
      <alignment vertical="center"/>
    </xf>
    <xf numFmtId="0" fontId="52" fillId="4" borderId="0" xfId="676" applyFont="1" applyFill="1" applyBorder="1" applyAlignment="1">
      <alignment horizontal="left" vertical="center"/>
    </xf>
    <xf numFmtId="0" fontId="51" fillId="4" borderId="0" xfId="676" applyFont="1" applyFill="1" applyBorder="1" applyAlignment="1">
      <alignment vertical="center"/>
    </xf>
    <xf numFmtId="0" fontId="51" fillId="4" borderId="0" xfId="676" applyFont="1" applyFill="1" applyBorder="1" applyAlignment="1">
      <alignment vertical="center" wrapText="1"/>
    </xf>
    <xf numFmtId="2" fontId="50" fillId="4" borderId="0" xfId="675" applyNumberFormat="1" applyFont="1" applyFill="1" applyBorder="1" applyAlignment="1">
      <alignment horizontal="right"/>
    </xf>
    <xf numFmtId="0" fontId="50" fillId="4" borderId="0" xfId="674" applyFont="1" applyFill="1" applyBorder="1" applyAlignment="1">
      <alignment horizontal="left"/>
    </xf>
    <xf numFmtId="0" fontId="50" fillId="4" borderId="0" xfId="675" applyFont="1" applyFill="1" applyBorder="1" applyAlignment="1">
      <alignment horizontal="right"/>
    </xf>
    <xf numFmtId="0" fontId="12" fillId="4" borderId="0" xfId="676" applyFill="1" applyBorder="1"/>
    <xf numFmtId="0" fontId="52" fillId="30" borderId="0" xfId="676" applyFont="1" applyFill="1" applyBorder="1" applyAlignment="1">
      <alignment horizontal="left" vertical="center"/>
    </xf>
    <xf numFmtId="2" fontId="51" fillId="4" borderId="0" xfId="676" applyNumberFormat="1" applyFont="1" applyFill="1" applyBorder="1" applyAlignment="1">
      <alignment horizontal="center" vertical="center"/>
    </xf>
    <xf numFmtId="2" fontId="53" fillId="4" borderId="0" xfId="676" applyNumberFormat="1" applyFont="1" applyFill="1" applyBorder="1" applyAlignment="1">
      <alignment horizontal="center" vertical="center"/>
    </xf>
    <xf numFmtId="2" fontId="55" fillId="4" borderId="0" xfId="676" applyNumberFormat="1" applyFont="1" applyFill="1" applyBorder="1" applyAlignment="1">
      <alignment vertical="center"/>
    </xf>
    <xf numFmtId="0" fontId="51" fillId="4" borderId="0" xfId="676" applyFont="1" applyFill="1" applyAlignment="1">
      <alignment horizontal="left" vertical="center"/>
    </xf>
    <xf numFmtId="4" fontId="51" fillId="4" borderId="0" xfId="676" applyNumberFormat="1" applyFont="1" applyFill="1" applyAlignment="1">
      <alignment vertical="center"/>
    </xf>
    <xf numFmtId="0" fontId="51" fillId="4" borderId="0" xfId="676" applyFont="1" applyFill="1" applyAlignment="1">
      <alignment horizontal="center" vertical="center"/>
    </xf>
    <xf numFmtId="2" fontId="51" fillId="4" borderId="0" xfId="676" applyNumberFormat="1" applyFont="1" applyFill="1" applyAlignment="1">
      <alignment vertical="center"/>
    </xf>
    <xf numFmtId="0" fontId="51" fillId="4" borderId="0" xfId="676" applyFont="1" applyFill="1" applyBorder="1" applyAlignment="1">
      <alignment horizontal="center"/>
    </xf>
    <xf numFmtId="167" fontId="56" fillId="4" borderId="0" xfId="676" applyNumberFormat="1" applyFont="1" applyFill="1" applyAlignment="1">
      <alignment horizontal="center" vertical="center"/>
    </xf>
    <xf numFmtId="2" fontId="51" fillId="4" borderId="0" xfId="676" applyNumberFormat="1" applyFont="1" applyFill="1" applyBorder="1" applyAlignment="1">
      <alignment vertical="center"/>
    </xf>
    <xf numFmtId="2" fontId="52" fillId="4" borderId="0" xfId="676" applyNumberFormat="1" applyFont="1" applyFill="1" applyBorder="1" applyAlignment="1">
      <alignment vertical="center"/>
    </xf>
    <xf numFmtId="0" fontId="51" fillId="4" borderId="0" xfId="676" applyFont="1" applyFill="1" applyBorder="1" applyAlignment="1"/>
    <xf numFmtId="0" fontId="52" fillId="4" borderId="0" xfId="676" applyFont="1" applyFill="1" applyAlignment="1">
      <alignment vertical="center"/>
    </xf>
    <xf numFmtId="0" fontId="58" fillId="4" borderId="0" xfId="676" applyFont="1" applyFill="1" applyAlignment="1">
      <alignment vertical="center"/>
    </xf>
    <xf numFmtId="0" fontId="59" fillId="4" borderId="0" xfId="676" applyFont="1" applyFill="1" applyAlignment="1">
      <alignment vertical="center"/>
    </xf>
    <xf numFmtId="2" fontId="55" fillId="4" borderId="0" xfId="676" applyNumberFormat="1" applyFont="1" applyFill="1" applyBorder="1" applyAlignment="1">
      <alignment horizontal="center" vertical="center"/>
    </xf>
    <xf numFmtId="167" fontId="51" fillId="4" borderId="0" xfId="676" applyNumberFormat="1" applyFont="1" applyFill="1" applyAlignment="1">
      <alignment vertical="center"/>
    </xf>
    <xf numFmtId="0" fontId="51" fillId="4" borderId="0" xfId="676" applyFont="1" applyFill="1" applyAlignment="1">
      <alignment horizontal="right" vertical="center"/>
    </xf>
    <xf numFmtId="2" fontId="51" fillId="4" borderId="0" xfId="676" applyNumberFormat="1" applyFont="1" applyFill="1" applyAlignment="1">
      <alignment horizontal="center" vertical="center"/>
    </xf>
    <xf numFmtId="2" fontId="52" fillId="4" borderId="0" xfId="676" applyNumberFormat="1" applyFont="1" applyFill="1" applyAlignment="1">
      <alignment vertical="center"/>
    </xf>
    <xf numFmtId="0" fontId="52" fillId="4" borderId="0" xfId="676" applyFont="1" applyFill="1" applyAlignment="1">
      <alignment horizontal="center" vertical="center"/>
    </xf>
    <xf numFmtId="2" fontId="52" fillId="4" borderId="0" xfId="676" applyNumberFormat="1" applyFont="1" applyFill="1" applyAlignment="1">
      <alignment horizontal="center" vertical="center"/>
    </xf>
    <xf numFmtId="1" fontId="52" fillId="4" borderId="0" xfId="676" applyNumberFormat="1" applyFont="1" applyFill="1" applyBorder="1" applyAlignment="1">
      <alignment vertical="center"/>
    </xf>
    <xf numFmtId="2" fontId="52" fillId="4" borderId="0" xfId="676" applyNumberFormat="1" applyFont="1" applyFill="1" applyBorder="1" applyAlignment="1">
      <alignment horizontal="right" vertical="center"/>
    </xf>
    <xf numFmtId="2" fontId="51" fillId="4" borderId="0" xfId="676" applyNumberFormat="1" applyFont="1" applyFill="1" applyBorder="1" applyAlignment="1">
      <alignment horizontal="right" vertical="center"/>
    </xf>
    <xf numFmtId="2" fontId="52" fillId="4" borderId="0" xfId="676" applyNumberFormat="1" applyFont="1" applyFill="1" applyBorder="1" applyAlignment="1">
      <alignment horizontal="center" vertical="center"/>
    </xf>
    <xf numFmtId="2" fontId="56" fillId="4" borderId="0" xfId="676" applyNumberFormat="1" applyFont="1" applyFill="1" applyAlignment="1">
      <alignment vertical="center"/>
    </xf>
    <xf numFmtId="0" fontId="51" fillId="4" borderId="0" xfId="676" applyFont="1" applyFill="1" applyBorder="1" applyAlignment="1">
      <alignment horizontal="left"/>
    </xf>
    <xf numFmtId="0" fontId="52" fillId="4" borderId="0" xfId="676" applyFont="1" applyFill="1" applyBorder="1" applyAlignment="1"/>
    <xf numFmtId="0" fontId="52" fillId="4" borderId="0" xfId="676" applyFont="1" applyFill="1" applyBorder="1" applyAlignment="1">
      <alignment horizontal="center"/>
    </xf>
    <xf numFmtId="2" fontId="51" fillId="4" borderId="0" xfId="676" applyNumberFormat="1" applyFont="1" applyFill="1" applyBorder="1" applyAlignment="1">
      <alignment horizontal="center"/>
    </xf>
    <xf numFmtId="0" fontId="51" fillId="4" borderId="0" xfId="676" applyFont="1" applyFill="1" applyBorder="1" applyAlignment="1">
      <alignment horizontal="right"/>
    </xf>
    <xf numFmtId="0" fontId="52" fillId="0" borderId="0" xfId="676" applyFont="1" applyBorder="1" applyAlignment="1">
      <alignment horizontal="left" vertical="center"/>
    </xf>
    <xf numFmtId="0" fontId="51" fillId="4" borderId="0" xfId="676" applyFont="1" applyFill="1" applyBorder="1" applyAlignment="1">
      <alignment horizontal="center" vertical="center"/>
    </xf>
    <xf numFmtId="167" fontId="51" fillId="4" borderId="0" xfId="673" applyNumberFormat="1" applyFont="1" applyFill="1" applyBorder="1" applyAlignment="1">
      <alignment vertical="center"/>
    </xf>
    <xf numFmtId="2" fontId="52" fillId="4" borderId="0" xfId="673" applyNumberFormat="1" applyFont="1" applyFill="1" applyAlignment="1">
      <alignment vertical="center"/>
    </xf>
    <xf numFmtId="0" fontId="51" fillId="4" borderId="0" xfId="673" applyFont="1" applyFill="1" applyAlignment="1">
      <alignment horizontal="center" vertical="center"/>
    </xf>
    <xf numFmtId="0" fontId="52" fillId="4" borderId="0" xfId="673" applyFont="1" applyFill="1" applyAlignment="1">
      <alignment horizontal="right" vertical="center"/>
    </xf>
    <xf numFmtId="0" fontId="51" fillId="4" borderId="0" xfId="673" applyFont="1" applyFill="1" applyAlignment="1">
      <alignment vertical="center"/>
    </xf>
    <xf numFmtId="2" fontId="53" fillId="4" borderId="0" xfId="673" applyNumberFormat="1" applyFont="1" applyFill="1" applyBorder="1" applyAlignment="1">
      <alignment horizontal="left" vertical="center"/>
    </xf>
    <xf numFmtId="0" fontId="51" fillId="4" borderId="0" xfId="673" quotePrefix="1" applyFont="1" applyFill="1" applyAlignment="1">
      <alignment vertical="center"/>
    </xf>
    <xf numFmtId="0" fontId="65" fillId="4" borderId="0" xfId="673" applyFont="1" applyFill="1" applyBorder="1" applyAlignment="1"/>
    <xf numFmtId="0" fontId="56" fillId="4" borderId="0" xfId="673" applyFont="1" applyFill="1" applyBorder="1" applyAlignment="1"/>
    <xf numFmtId="0" fontId="15" fillId="0" borderId="0" xfId="0" applyFont="1" applyFill="1" applyBorder="1" applyAlignment="1"/>
    <xf numFmtId="4" fontId="22" fillId="0" borderId="0" xfId="4" applyNumberFormat="1" applyFont="1" applyBorder="1" applyAlignment="1">
      <alignment horizontal="right"/>
    </xf>
    <xf numFmtId="4" fontId="22" fillId="0" borderId="0" xfId="4" applyNumberFormat="1" applyFont="1" applyBorder="1" applyAlignment="1">
      <alignment horizontal="center"/>
    </xf>
    <xf numFmtId="4" fontId="21" fillId="4" borderId="1" xfId="0" applyNumberFormat="1" applyFont="1" applyFill="1" applyBorder="1" applyAlignment="1">
      <alignment horizontal="center" vertical="center"/>
    </xf>
    <xf numFmtId="4" fontId="21" fillId="0" borderId="1" xfId="0" applyNumberFormat="1" applyFont="1" applyFill="1" applyBorder="1" applyAlignment="1">
      <alignment horizontal="center" vertical="center"/>
    </xf>
    <xf numFmtId="4" fontId="22" fillId="0" borderId="1" xfId="0" applyNumberFormat="1" applyFont="1" applyFill="1" applyBorder="1" applyAlignment="1">
      <alignment horizontal="center" vertical="center"/>
    </xf>
    <xf numFmtId="4" fontId="22" fillId="0" borderId="0" xfId="0" applyNumberFormat="1" applyFont="1"/>
    <xf numFmtId="4" fontId="21" fillId="0" borderId="0" xfId="0" applyNumberFormat="1" applyFont="1" applyBorder="1" applyAlignment="1">
      <alignment horizontal="center" vertical="center"/>
    </xf>
    <xf numFmtId="4" fontId="22" fillId="0" borderId="0" xfId="0" applyNumberFormat="1" applyFont="1" applyAlignment="1">
      <alignment wrapText="1"/>
    </xf>
    <xf numFmtId="4" fontId="22" fillId="0" borderId="0" xfId="0" applyNumberFormat="1" applyFont="1" applyBorder="1"/>
    <xf numFmtId="4" fontId="21" fillId="3" borderId="0" xfId="0" applyNumberFormat="1" applyFont="1" applyFill="1" applyBorder="1" applyAlignment="1">
      <alignment horizontal="center"/>
    </xf>
    <xf numFmtId="4" fontId="22" fillId="0" borderId="0" xfId="2" applyNumberFormat="1" applyFont="1" applyFill="1" applyBorder="1" applyAlignment="1">
      <alignment horizontal="center"/>
    </xf>
    <xf numFmtId="4" fontId="21" fillId="3" borderId="0" xfId="0" applyNumberFormat="1" applyFont="1" applyFill="1" applyBorder="1" applyAlignment="1"/>
    <xf numFmtId="4" fontId="22" fillId="0" borderId="0" xfId="0" applyNumberFormat="1" applyFont="1" applyFill="1" applyBorder="1" applyAlignment="1">
      <alignment vertical="center"/>
    </xf>
    <xf numFmtId="4" fontId="21" fillId="3" borderId="0" xfId="0" applyNumberFormat="1" applyFont="1" applyFill="1" applyBorder="1"/>
    <xf numFmtId="4" fontId="21" fillId="0" borderId="0" xfId="0" applyNumberFormat="1" applyFont="1" applyFill="1" applyBorder="1" applyAlignment="1">
      <alignment horizontal="center"/>
    </xf>
    <xf numFmtId="4" fontId="21" fillId="0" borderId="0" xfId="0" applyNumberFormat="1" applyFont="1" applyFill="1" applyBorder="1" applyAlignment="1">
      <alignment horizontal="left"/>
    </xf>
    <xf numFmtId="0" fontId="15" fillId="0" borderId="24" xfId="0" applyNumberFormat="1" applyFont="1" applyFill="1" applyBorder="1" applyAlignment="1">
      <alignment horizontal="center" vertical="center" wrapText="1"/>
    </xf>
    <xf numFmtId="4" fontId="13" fillId="0" borderId="24" xfId="4" applyNumberFormat="1" applyFont="1" applyBorder="1" applyAlignment="1">
      <alignment horizontal="right"/>
    </xf>
    <xf numFmtId="4" fontId="22" fillId="0" borderId="0" xfId="0" applyNumberFormat="1" applyFont="1" applyFill="1" applyBorder="1" applyAlignment="1">
      <alignment horizontal="left" vertical="center"/>
    </xf>
    <xf numFmtId="2" fontId="13" fillId="0" borderId="0" xfId="0" applyNumberFormat="1" applyFont="1" applyBorder="1"/>
    <xf numFmtId="2" fontId="13" fillId="0" borderId="0" xfId="0" applyNumberFormat="1" applyFont="1"/>
    <xf numFmtId="2" fontId="14" fillId="0" borderId="0" xfId="0" applyNumberFormat="1" applyFont="1" applyBorder="1"/>
    <xf numFmtId="4" fontId="70" fillId="0" borderId="0" xfId="0" applyNumberFormat="1" applyFont="1" applyFill="1" applyBorder="1" applyAlignment="1">
      <alignment vertical="center"/>
    </xf>
    <xf numFmtId="4" fontId="21" fillId="0" borderId="1" xfId="0" applyNumberFormat="1" applyFont="1" applyFill="1" applyBorder="1" applyAlignment="1">
      <alignment horizontal="center" vertical="center" wrapText="1"/>
    </xf>
    <xf numFmtId="4" fontId="22" fillId="0" borderId="1" xfId="545" applyNumberFormat="1" applyFont="1" applyFill="1" applyBorder="1" applyAlignment="1">
      <alignment horizontal="center" vertical="center" wrapText="1"/>
    </xf>
    <xf numFmtId="4" fontId="22" fillId="0" borderId="1" xfId="4" applyNumberFormat="1" applyFont="1" applyFill="1" applyBorder="1" applyAlignment="1">
      <alignment horizontal="center" vertical="center" wrapText="1"/>
    </xf>
    <xf numFmtId="4" fontId="13" fillId="0" borderId="24" xfId="4" applyNumberFormat="1" applyFont="1" applyBorder="1" applyAlignment="1">
      <alignment horizontal="right" wrapText="1"/>
    </xf>
    <xf numFmtId="4" fontId="13" fillId="0" borderId="0" xfId="0" applyNumberFormat="1" applyFont="1" applyBorder="1" applyAlignment="1">
      <alignment wrapText="1"/>
    </xf>
    <xf numFmtId="2" fontId="13" fillId="0" borderId="0" xfId="0" applyNumberFormat="1" applyFont="1" applyBorder="1" applyAlignment="1">
      <alignment wrapText="1"/>
    </xf>
    <xf numFmtId="4" fontId="21" fillId="4" borderId="1" xfId="0" applyNumberFormat="1" applyFont="1" applyFill="1" applyBorder="1" applyAlignment="1">
      <alignment horizontal="center" vertical="center" wrapText="1"/>
    </xf>
    <xf numFmtId="4" fontId="22" fillId="4" borderId="1" xfId="4" applyNumberFormat="1" applyFont="1" applyFill="1" applyBorder="1" applyAlignment="1">
      <alignment horizontal="center" vertical="center" wrapText="1"/>
    </xf>
    <xf numFmtId="4" fontId="69" fillId="6" borderId="1" xfId="0" applyNumberFormat="1" applyFont="1" applyFill="1" applyBorder="1" applyAlignment="1">
      <alignment horizontal="center" vertical="center" wrapText="1"/>
    </xf>
    <xf numFmtId="4" fontId="70" fillId="6" borderId="1" xfId="4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4" fillId="0" borderId="0" xfId="0" applyFont="1" applyBorder="1" applyAlignment="1">
      <alignment wrapText="1"/>
    </xf>
    <xf numFmtId="2" fontId="14" fillId="0" borderId="0" xfId="0" applyNumberFormat="1" applyFont="1" applyBorder="1" applyAlignment="1">
      <alignment wrapText="1"/>
    </xf>
    <xf numFmtId="0" fontId="13" fillId="4" borderId="0" xfId="0" applyFont="1" applyFill="1" applyAlignment="1">
      <alignment wrapText="1"/>
    </xf>
    <xf numFmtId="0" fontId="13" fillId="4" borderId="0" xfId="0" applyFont="1" applyFill="1" applyBorder="1" applyAlignment="1">
      <alignment wrapText="1"/>
    </xf>
    <xf numFmtId="2" fontId="13" fillId="4" borderId="0" xfId="0" applyNumberFormat="1" applyFont="1" applyFill="1" applyBorder="1" applyAlignment="1">
      <alignment wrapText="1"/>
    </xf>
    <xf numFmtId="4" fontId="16" fillId="0" borderId="0" xfId="4" applyNumberFormat="1" applyFont="1" applyBorder="1" applyAlignment="1">
      <alignment horizontal="right" wrapText="1"/>
    </xf>
    <xf numFmtId="2" fontId="13" fillId="0" borderId="0" xfId="0" applyNumberFormat="1" applyFont="1" applyAlignment="1">
      <alignment wrapText="1"/>
    </xf>
    <xf numFmtId="4" fontId="223" fillId="0" borderId="0" xfId="0" applyNumberFormat="1" applyFont="1" applyAlignment="1">
      <alignment horizontal="right" vertical="top" wrapText="1"/>
    </xf>
    <xf numFmtId="4" fontId="15" fillId="0" borderId="0" xfId="4" applyNumberFormat="1" applyFont="1" applyBorder="1" applyAlignment="1">
      <alignment horizontal="right" wrapText="1"/>
    </xf>
    <xf numFmtId="39" fontId="15" fillId="0" borderId="0" xfId="4" applyNumberFormat="1" applyFont="1" applyBorder="1" applyAlignment="1">
      <alignment horizontal="right" wrapText="1"/>
    </xf>
    <xf numFmtId="0" fontId="13" fillId="0" borderId="0" xfId="0" applyFont="1" applyAlignment="1">
      <alignment horizontal="left" wrapText="1"/>
    </xf>
    <xf numFmtId="2" fontId="17" fillId="3" borderId="0" xfId="0" applyNumberFormat="1" applyFont="1" applyFill="1" applyBorder="1" applyAlignment="1">
      <alignment horizontal="center" wrapText="1"/>
    </xf>
    <xf numFmtId="4" fontId="16" fillId="0" borderId="0" xfId="4" applyNumberFormat="1" applyFont="1" applyBorder="1" applyAlignment="1">
      <alignment horizontal="center" wrapText="1"/>
    </xf>
    <xf numFmtId="49" fontId="70" fillId="0" borderId="0" xfId="0" applyNumberFormat="1" applyFont="1" applyFill="1" applyBorder="1" applyAlignment="1">
      <alignment horizontal="left" vertical="center" wrapText="1"/>
    </xf>
    <xf numFmtId="49" fontId="22" fillId="0" borderId="0" xfId="0" applyNumberFormat="1" applyFont="1" applyBorder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4" fontId="224" fillId="0" borderId="0" xfId="4" applyNumberFormat="1" applyFont="1" applyBorder="1" applyAlignment="1">
      <alignment horizontal="center"/>
    </xf>
    <xf numFmtId="4" fontId="13" fillId="0" borderId="0" xfId="4" applyNumberFormat="1" applyFont="1" applyBorder="1" applyAlignment="1">
      <alignment horizontal="right" wrapText="1"/>
    </xf>
    <xf numFmtId="4" fontId="13" fillId="0" borderId="0" xfId="0" applyNumberFormat="1" applyFont="1"/>
    <xf numFmtId="4" fontId="13" fillId="0" borderId="0" xfId="0" applyNumberFormat="1" applyFont="1" applyAlignment="1">
      <alignment wrapText="1"/>
    </xf>
    <xf numFmtId="49" fontId="22" fillId="0" borderId="70" xfId="0" applyNumberFormat="1" applyFont="1" applyFill="1" applyBorder="1" applyAlignment="1">
      <alignment horizontal="left" vertical="center" wrapText="1"/>
    </xf>
    <xf numFmtId="0" fontId="51" fillId="4" borderId="0" xfId="676" applyFont="1" applyFill="1" applyBorder="1" applyAlignment="1">
      <alignment horizontal="center" vertical="center"/>
    </xf>
    <xf numFmtId="0" fontId="51" fillId="4" borderId="0" xfId="676" applyFont="1" applyFill="1" applyBorder="1" applyAlignment="1">
      <alignment horizontal="center" vertical="center" wrapText="1"/>
    </xf>
    <xf numFmtId="2" fontId="51" fillId="4" borderId="0" xfId="676" applyNumberFormat="1" applyFont="1" applyFill="1" applyBorder="1" applyAlignment="1">
      <alignment horizontal="center" vertical="center"/>
    </xf>
    <xf numFmtId="0" fontId="64" fillId="4" borderId="0" xfId="676" applyFont="1" applyFill="1" applyBorder="1" applyAlignment="1">
      <alignment horizontal="center"/>
    </xf>
    <xf numFmtId="0" fontId="51" fillId="4" borderId="0" xfId="676" applyFont="1" applyFill="1" applyBorder="1" applyAlignment="1">
      <alignment horizontal="center"/>
    </xf>
    <xf numFmtId="0" fontId="52" fillId="4" borderId="0" xfId="676" applyFont="1" applyFill="1" applyBorder="1" applyAlignment="1">
      <alignment horizontal="center"/>
    </xf>
    <xf numFmtId="2" fontId="52" fillId="4" borderId="0" xfId="676" applyNumberFormat="1" applyFont="1" applyFill="1" applyBorder="1" applyAlignment="1">
      <alignment horizontal="center" vertical="center"/>
    </xf>
    <xf numFmtId="0" fontId="50" fillId="0" borderId="6" xfId="674" applyFont="1" applyFill="1" applyBorder="1" applyAlignment="1">
      <alignment horizontal="left"/>
    </xf>
    <xf numFmtId="0" fontId="12" fillId="0" borderId="6" xfId="676" applyFill="1" applyBorder="1"/>
    <xf numFmtId="0" fontId="12" fillId="0" borderId="3" xfId="676" applyFill="1" applyBorder="1"/>
    <xf numFmtId="0" fontId="51" fillId="0" borderId="2" xfId="676" applyFont="1" applyBorder="1" applyAlignment="1">
      <alignment horizontal="center" vertical="center"/>
    </xf>
    <xf numFmtId="2" fontId="50" fillId="0" borderId="5" xfId="675" applyNumberFormat="1" applyFont="1" applyFill="1" applyBorder="1" applyAlignment="1">
      <alignment horizontal="right"/>
    </xf>
    <xf numFmtId="2" fontId="50" fillId="0" borderId="6" xfId="675" applyNumberFormat="1" applyFont="1" applyFill="1" applyBorder="1" applyAlignment="1">
      <alignment horizontal="right"/>
    </xf>
    <xf numFmtId="0" fontId="50" fillId="0" borderId="3" xfId="674" applyFont="1" applyFill="1" applyBorder="1" applyAlignment="1">
      <alignment horizontal="left"/>
    </xf>
    <xf numFmtId="0" fontId="50" fillId="0" borderId="5" xfId="675" applyFont="1" applyFill="1" applyBorder="1" applyAlignment="1">
      <alignment horizontal="right"/>
    </xf>
    <xf numFmtId="0" fontId="50" fillId="0" borderId="6" xfId="675" applyFont="1" applyFill="1" applyBorder="1" applyAlignment="1">
      <alignment horizontal="right"/>
    </xf>
    <xf numFmtId="0" fontId="51" fillId="4" borderId="0" xfId="676" applyFont="1" applyFill="1" applyAlignment="1">
      <alignment horizontal="center" vertical="center"/>
    </xf>
    <xf numFmtId="0" fontId="50" fillId="30" borderId="8" xfId="674" applyFont="1" applyFill="1" applyBorder="1" applyAlignment="1">
      <alignment horizontal="center" vertical="center" wrapText="1"/>
    </xf>
    <xf numFmtId="0" fontId="50" fillId="30" borderId="11" xfId="674" applyFont="1" applyFill="1" applyBorder="1" applyAlignment="1">
      <alignment horizontal="center" vertical="center" wrapText="1"/>
    </xf>
    <xf numFmtId="0" fontId="50" fillId="30" borderId="2" xfId="674" applyFont="1" applyFill="1" applyBorder="1" applyAlignment="1">
      <alignment horizontal="center" vertical="center" wrapText="1"/>
    </xf>
    <xf numFmtId="0" fontId="50" fillId="30" borderId="5" xfId="674" applyFont="1" applyFill="1" applyBorder="1" applyAlignment="1">
      <alignment horizontal="center" vertical="center" wrapText="1"/>
    </xf>
    <xf numFmtId="0" fontId="50" fillId="30" borderId="6" xfId="674" applyFont="1" applyFill="1" applyBorder="1" applyAlignment="1">
      <alignment horizontal="center" vertical="center" wrapText="1"/>
    </xf>
    <xf numFmtId="0" fontId="50" fillId="30" borderId="3" xfId="674" applyFont="1" applyFill="1" applyBorder="1" applyAlignment="1">
      <alignment horizontal="center" vertical="center" wrapText="1"/>
    </xf>
    <xf numFmtId="0" fontId="59" fillId="4" borderId="0" xfId="676" applyFont="1" applyFill="1" applyAlignment="1">
      <alignment horizontal="center" vertical="center"/>
    </xf>
    <xf numFmtId="0" fontId="52" fillId="4" borderId="0" xfId="676" applyFont="1" applyFill="1" applyAlignment="1">
      <alignment horizontal="center" vertical="center"/>
    </xf>
    <xf numFmtId="0" fontId="51" fillId="4" borderId="0" xfId="676" applyFont="1" applyFill="1" applyBorder="1" applyAlignment="1">
      <alignment horizontal="left" wrapText="1"/>
    </xf>
    <xf numFmtId="2" fontId="55" fillId="4" borderId="0" xfId="676" applyNumberFormat="1" applyFont="1" applyFill="1" applyBorder="1" applyAlignment="1">
      <alignment horizontal="center" vertical="center"/>
    </xf>
    <xf numFmtId="2" fontId="51" fillId="4" borderId="0" xfId="676" applyNumberFormat="1" applyFont="1" applyFill="1" applyAlignment="1">
      <alignment horizontal="center" vertical="center"/>
    </xf>
    <xf numFmtId="2" fontId="52" fillId="4" borderId="0" xfId="676" applyNumberFormat="1" applyFont="1" applyFill="1" applyAlignment="1">
      <alignment horizontal="center" vertical="center"/>
    </xf>
    <xf numFmtId="4" fontId="51" fillId="4" borderId="0" xfId="676" applyNumberFormat="1" applyFont="1" applyFill="1" applyAlignment="1">
      <alignment horizontal="center" vertical="center"/>
    </xf>
    <xf numFmtId="2" fontId="52" fillId="4" borderId="0" xfId="676" applyNumberFormat="1" applyFont="1" applyFill="1" applyAlignment="1">
      <alignment horizontal="right" vertical="center"/>
    </xf>
    <xf numFmtId="0" fontId="51" fillId="4" borderId="0" xfId="676" applyFont="1" applyFill="1" applyBorder="1" applyAlignment="1">
      <alignment horizontal="left"/>
    </xf>
    <xf numFmtId="0" fontId="51" fillId="0" borderId="0" xfId="676" applyFont="1" applyAlignment="1">
      <alignment horizontal="center" vertical="center"/>
    </xf>
    <xf numFmtId="2" fontId="51" fillId="4" borderId="0" xfId="676" applyNumberFormat="1" applyFont="1" applyFill="1" applyBorder="1" applyAlignment="1">
      <alignment horizontal="center"/>
    </xf>
    <xf numFmtId="0" fontId="52" fillId="4" borderId="0" xfId="676" applyFont="1" applyFill="1" applyBorder="1" applyAlignment="1">
      <alignment horizontal="left" vertical="center"/>
    </xf>
    <xf numFmtId="0" fontId="51" fillId="4" borderId="0" xfId="676" applyFont="1" applyFill="1" applyBorder="1" applyAlignment="1">
      <alignment horizontal="left" vertical="center"/>
    </xf>
    <xf numFmtId="2" fontId="51" fillId="0" borderId="0" xfId="676" applyNumberFormat="1" applyFont="1" applyAlignment="1">
      <alignment horizontal="center" vertical="center"/>
    </xf>
    <xf numFmtId="2" fontId="51" fillId="4" borderId="0" xfId="673" applyNumberFormat="1" applyFont="1" applyFill="1" applyBorder="1" applyAlignment="1">
      <alignment horizontal="center"/>
    </xf>
    <xf numFmtId="2" fontId="52" fillId="4" borderId="0" xfId="673" applyNumberFormat="1" applyFont="1" applyFill="1" applyBorder="1" applyAlignment="1">
      <alignment horizontal="center"/>
    </xf>
    <xf numFmtId="2" fontId="51" fillId="4" borderId="5" xfId="673" applyNumberFormat="1" applyFont="1" applyFill="1" applyBorder="1" applyAlignment="1">
      <alignment horizontal="center" vertical="center"/>
    </xf>
    <xf numFmtId="2" fontId="51" fillId="4" borderId="6" xfId="673" applyNumberFormat="1" applyFont="1" applyFill="1" applyBorder="1" applyAlignment="1">
      <alignment horizontal="center" vertical="center"/>
    </xf>
    <xf numFmtId="0" fontId="51" fillId="4" borderId="0" xfId="673" applyFont="1" applyFill="1" applyBorder="1" applyAlignment="1">
      <alignment horizontal="left"/>
    </xf>
    <xf numFmtId="2" fontId="55" fillId="4" borderId="0" xfId="673" applyNumberFormat="1" applyFont="1" applyFill="1" applyBorder="1" applyAlignment="1">
      <alignment horizontal="center" vertical="center"/>
    </xf>
    <xf numFmtId="0" fontId="52" fillId="4" borderId="0" xfId="673" applyFont="1" applyFill="1" applyAlignment="1">
      <alignment horizontal="center" vertical="center"/>
    </xf>
    <xf numFmtId="2" fontId="52" fillId="4" borderId="0" xfId="673" applyNumberFormat="1" applyFont="1" applyFill="1" applyAlignment="1">
      <alignment horizontal="center" vertical="center"/>
    </xf>
    <xf numFmtId="0" fontId="52" fillId="30" borderId="0" xfId="673" applyFont="1" applyFill="1" applyBorder="1" applyAlignment="1">
      <alignment horizontal="left" vertical="center"/>
    </xf>
    <xf numFmtId="0" fontId="52" fillId="4" borderId="0" xfId="673" applyFont="1" applyFill="1" applyBorder="1" applyAlignment="1">
      <alignment horizontal="left" vertical="center"/>
    </xf>
    <xf numFmtId="0" fontId="51" fillId="4" borderId="0" xfId="673" applyFont="1" applyFill="1" applyBorder="1" applyAlignment="1">
      <alignment horizontal="center" vertical="center"/>
    </xf>
    <xf numFmtId="0" fontId="51" fillId="4" borderId="0" xfId="673" applyFont="1" applyFill="1" applyBorder="1" applyAlignment="1">
      <alignment horizontal="center" vertical="center" wrapText="1"/>
    </xf>
    <xf numFmtId="0" fontId="51" fillId="4" borderId="0" xfId="673" applyFont="1" applyFill="1" applyAlignment="1">
      <alignment horizontal="center" vertical="center" wrapText="1"/>
    </xf>
    <xf numFmtId="2" fontId="51" fillId="4" borderId="0" xfId="673" applyNumberFormat="1" applyFont="1" applyFill="1" applyBorder="1" applyAlignment="1">
      <alignment horizontal="center" vertical="center"/>
    </xf>
    <xf numFmtId="0" fontId="51" fillId="31" borderId="2" xfId="673" applyFont="1" applyFill="1" applyBorder="1" applyAlignment="1">
      <alignment horizontal="center" vertical="center"/>
    </xf>
    <xf numFmtId="0" fontId="51" fillId="31" borderId="5" xfId="673" applyFont="1" applyFill="1" applyBorder="1" applyAlignment="1">
      <alignment horizontal="center" vertical="center"/>
    </xf>
    <xf numFmtId="0" fontId="51" fillId="31" borderId="6" xfId="673" applyFont="1" applyFill="1" applyBorder="1" applyAlignment="1">
      <alignment horizontal="center" vertical="center"/>
    </xf>
    <xf numFmtId="0" fontId="51" fillId="31" borderId="3" xfId="673" applyFont="1" applyFill="1" applyBorder="1" applyAlignment="1">
      <alignment horizontal="center" vertical="center"/>
    </xf>
    <xf numFmtId="0" fontId="51" fillId="4" borderId="5" xfId="673" applyFont="1" applyFill="1" applyBorder="1" applyAlignment="1">
      <alignment horizontal="center" vertical="center"/>
    </xf>
    <xf numFmtId="0" fontId="51" fillId="4" borderId="6" xfId="673" applyFont="1" applyFill="1" applyBorder="1" applyAlignment="1">
      <alignment horizontal="center" vertical="center"/>
    </xf>
    <xf numFmtId="0" fontId="51" fillId="4" borderId="3" xfId="673" applyFont="1" applyFill="1" applyBorder="1" applyAlignment="1">
      <alignment horizontal="center" vertical="center"/>
    </xf>
    <xf numFmtId="0" fontId="51" fillId="32" borderId="5" xfId="673" applyFont="1" applyFill="1" applyBorder="1" applyAlignment="1">
      <alignment horizontal="center" vertical="center"/>
    </xf>
    <xf numFmtId="0" fontId="51" fillId="32" borderId="6" xfId="673" applyFont="1" applyFill="1" applyBorder="1" applyAlignment="1">
      <alignment horizontal="center" vertical="center"/>
    </xf>
    <xf numFmtId="0" fontId="51" fillId="32" borderId="3" xfId="673" applyFont="1" applyFill="1" applyBorder="1" applyAlignment="1">
      <alignment horizontal="center" vertical="center"/>
    </xf>
    <xf numFmtId="0" fontId="51" fillId="29" borderId="5" xfId="673" applyFont="1" applyFill="1" applyBorder="1" applyAlignment="1">
      <alignment horizontal="center" vertical="center"/>
    </xf>
    <xf numFmtId="0" fontId="51" fillId="29" borderId="6" xfId="673" applyFont="1" applyFill="1" applyBorder="1" applyAlignment="1">
      <alignment horizontal="center" vertical="center"/>
    </xf>
    <xf numFmtId="0" fontId="51" fillId="29" borderId="3" xfId="673" applyFont="1" applyFill="1" applyBorder="1" applyAlignment="1">
      <alignment horizontal="center" vertical="center"/>
    </xf>
    <xf numFmtId="0" fontId="51" fillId="0" borderId="6" xfId="673" applyFont="1" applyBorder="1" applyAlignment="1">
      <alignment horizontal="center" vertical="center"/>
    </xf>
    <xf numFmtId="0" fontId="51" fillId="0" borderId="3" xfId="673" applyFont="1" applyBorder="1" applyAlignment="1">
      <alignment horizontal="center" vertical="center"/>
    </xf>
    <xf numFmtId="0" fontId="51" fillId="4" borderId="0" xfId="673" applyFont="1" applyFill="1" applyAlignment="1">
      <alignment horizontal="center" vertical="center"/>
    </xf>
    <xf numFmtId="2" fontId="52" fillId="4" borderId="0" xfId="673" applyNumberFormat="1" applyFont="1" applyFill="1" applyBorder="1" applyAlignment="1">
      <alignment horizontal="center" vertical="center"/>
    </xf>
    <xf numFmtId="0" fontId="59" fillId="4" borderId="0" xfId="673" applyFont="1" applyFill="1" applyAlignment="1">
      <alignment horizontal="center" vertical="center"/>
    </xf>
    <xf numFmtId="1" fontId="55" fillId="4" borderId="0" xfId="673" applyNumberFormat="1" applyFont="1" applyFill="1" applyBorder="1" applyAlignment="1">
      <alignment horizontal="center" vertical="center"/>
    </xf>
    <xf numFmtId="1" fontId="51" fillId="4" borderId="0" xfId="673" applyNumberFormat="1" applyFont="1" applyFill="1" applyBorder="1" applyAlignment="1">
      <alignment horizontal="center" vertical="center"/>
    </xf>
    <xf numFmtId="2" fontId="52" fillId="4" borderId="0" xfId="673" applyNumberFormat="1" applyFont="1" applyFill="1" applyAlignment="1">
      <alignment horizontal="right" vertical="center"/>
    </xf>
    <xf numFmtId="2" fontId="51" fillId="4" borderId="0" xfId="673" applyNumberFormat="1" applyFont="1" applyFill="1" applyAlignment="1">
      <alignment horizontal="center" vertical="center"/>
    </xf>
    <xf numFmtId="0" fontId="52" fillId="4" borderId="0" xfId="673" applyFont="1" applyFill="1" applyAlignment="1">
      <alignment horizontal="left" vertical="center"/>
    </xf>
    <xf numFmtId="4" fontId="51" fillId="4" borderId="0" xfId="673" applyNumberFormat="1" applyFont="1" applyFill="1" applyAlignment="1">
      <alignment horizontal="left" vertical="center"/>
    </xf>
    <xf numFmtId="0" fontId="51" fillId="4" borderId="0" xfId="673" applyFont="1" applyFill="1" applyAlignment="1">
      <alignment horizontal="left" vertical="center"/>
    </xf>
    <xf numFmtId="2" fontId="56" fillId="4" borderId="0" xfId="673" applyNumberFormat="1" applyFont="1" applyFill="1" applyAlignment="1">
      <alignment horizontal="left" vertical="center"/>
    </xf>
    <xf numFmtId="2" fontId="52" fillId="4" borderId="0" xfId="673" applyNumberFormat="1" applyFont="1" applyFill="1" applyAlignment="1">
      <alignment horizontal="left" vertical="center"/>
    </xf>
    <xf numFmtId="2" fontId="52" fillId="4" borderId="0" xfId="673" applyNumberFormat="1" applyFont="1" applyFill="1" applyBorder="1" applyAlignment="1">
      <alignment horizontal="left"/>
    </xf>
    <xf numFmtId="0" fontId="51" fillId="4" borderId="0" xfId="673" applyFont="1" applyFill="1" applyBorder="1" applyAlignment="1">
      <alignment horizontal="center"/>
    </xf>
    <xf numFmtId="0" fontId="51" fillId="4" borderId="0" xfId="673" applyFont="1" applyFill="1" applyAlignment="1">
      <alignment vertical="center"/>
    </xf>
    <xf numFmtId="0" fontId="52" fillId="4" borderId="0" xfId="673" applyFont="1" applyFill="1" applyBorder="1" applyAlignment="1">
      <alignment horizontal="center"/>
    </xf>
    <xf numFmtId="167" fontId="52" fillId="4" borderId="0" xfId="673" applyNumberFormat="1" applyFont="1" applyFill="1" applyBorder="1" applyAlignment="1">
      <alignment horizontal="center"/>
    </xf>
    <xf numFmtId="1" fontId="52" fillId="4" borderId="0" xfId="673" applyNumberFormat="1" applyFont="1" applyFill="1" applyBorder="1" applyAlignment="1">
      <alignment horizontal="center"/>
    </xf>
    <xf numFmtId="167" fontId="52" fillId="4" borderId="0" xfId="673" applyNumberFormat="1" applyFont="1" applyFill="1" applyAlignment="1">
      <alignment horizontal="center" vertical="center"/>
    </xf>
    <xf numFmtId="2" fontId="51" fillId="4" borderId="0" xfId="673" applyNumberFormat="1" applyFont="1" applyFill="1" applyBorder="1" applyAlignment="1"/>
    <xf numFmtId="167" fontId="51" fillId="4" borderId="0" xfId="673" applyNumberFormat="1" applyFont="1" applyFill="1" applyAlignment="1">
      <alignment horizontal="center" vertical="center"/>
    </xf>
    <xf numFmtId="0" fontId="51" fillId="4" borderId="0" xfId="673" applyFont="1" applyFill="1" applyBorder="1" applyAlignment="1"/>
    <xf numFmtId="0" fontId="52" fillId="4" borderId="0" xfId="673" applyFont="1" applyFill="1" applyAlignment="1">
      <alignment vertical="center"/>
    </xf>
    <xf numFmtId="0" fontId="51" fillId="4" borderId="0" xfId="673" applyFont="1" applyFill="1" applyBorder="1" applyAlignment="1">
      <alignment horizontal="left" vertical="center"/>
    </xf>
    <xf numFmtId="2" fontId="51" fillId="0" borderId="0" xfId="673" applyNumberFormat="1" applyFont="1" applyAlignment="1">
      <alignment horizontal="center" vertical="center"/>
    </xf>
    <xf numFmtId="0" fontId="51" fillId="0" borderId="0" xfId="673" applyFont="1" applyAlignment="1">
      <alignment horizontal="center" vertical="center"/>
    </xf>
    <xf numFmtId="0" fontId="51" fillId="4" borderId="0" xfId="673" applyFont="1" applyFill="1" applyBorder="1" applyAlignment="1">
      <alignment horizontal="left" vertical="top" wrapText="1"/>
    </xf>
    <xf numFmtId="0" fontId="51" fillId="4" borderId="0" xfId="673" applyFont="1" applyFill="1" applyAlignment="1">
      <alignment horizontal="left" vertical="top" wrapText="1"/>
    </xf>
    <xf numFmtId="2" fontId="52" fillId="4" borderId="0" xfId="673" applyNumberFormat="1" applyFont="1" applyFill="1" applyBorder="1" applyAlignment="1">
      <alignment horizontal="left" vertical="center"/>
    </xf>
    <xf numFmtId="2" fontId="52" fillId="4" borderId="0" xfId="673" applyNumberFormat="1" applyFont="1" applyFill="1" applyAlignment="1">
      <alignment vertical="center"/>
    </xf>
    <xf numFmtId="0" fontId="52" fillId="4" borderId="0" xfId="673" applyFont="1" applyFill="1" applyBorder="1" applyAlignment="1">
      <alignment horizontal="left"/>
    </xf>
    <xf numFmtId="0" fontId="51" fillId="7" borderId="5" xfId="673" applyFont="1" applyFill="1" applyBorder="1" applyAlignment="1">
      <alignment horizontal="center" vertical="center"/>
    </xf>
    <xf numFmtId="0" fontId="51" fillId="7" borderId="6" xfId="673" applyFont="1" applyFill="1" applyBorder="1" applyAlignment="1">
      <alignment horizontal="center" vertical="center"/>
    </xf>
    <xf numFmtId="0" fontId="51" fillId="7" borderId="3" xfId="673" applyFont="1" applyFill="1" applyBorder="1" applyAlignment="1">
      <alignment horizontal="center" vertical="center"/>
    </xf>
    <xf numFmtId="0" fontId="52" fillId="4" borderId="0" xfId="673" applyFont="1" applyFill="1" applyBorder="1" applyAlignment="1">
      <alignment horizontal="left" vertical="top" wrapText="1"/>
    </xf>
    <xf numFmtId="0" fontId="51" fillId="4" borderId="5" xfId="673" applyFont="1" applyFill="1" applyBorder="1" applyAlignment="1">
      <alignment horizontal="right" vertical="center"/>
    </xf>
    <xf numFmtId="0" fontId="51" fillId="4" borderId="6" xfId="673" applyFont="1" applyFill="1" applyBorder="1" applyAlignment="1">
      <alignment horizontal="right" vertical="center"/>
    </xf>
    <xf numFmtId="0" fontId="51" fillId="7" borderId="2" xfId="673" applyFont="1" applyFill="1" applyBorder="1" applyAlignment="1">
      <alignment horizontal="center" vertical="center"/>
    </xf>
    <xf numFmtId="0" fontId="51" fillId="7" borderId="1" xfId="673" applyFont="1" applyFill="1" applyBorder="1" applyAlignment="1">
      <alignment horizontal="center" vertical="center"/>
    </xf>
    <xf numFmtId="0" fontId="51" fillId="33" borderId="5" xfId="673" applyFont="1" applyFill="1" applyBorder="1" applyAlignment="1">
      <alignment horizontal="center" vertical="center"/>
    </xf>
    <xf numFmtId="0" fontId="51" fillId="33" borderId="6" xfId="673" applyFont="1" applyFill="1" applyBorder="1" applyAlignment="1">
      <alignment horizontal="center" vertical="center"/>
    </xf>
    <xf numFmtId="0" fontId="51" fillId="33" borderId="3" xfId="673" applyFont="1" applyFill="1" applyBorder="1" applyAlignment="1">
      <alignment horizontal="center" vertical="center"/>
    </xf>
    <xf numFmtId="2" fontId="51" fillId="4" borderId="5" xfId="673" applyNumberFormat="1" applyFont="1" applyFill="1" applyBorder="1" applyAlignment="1">
      <alignment horizontal="right" vertical="center"/>
    </xf>
    <xf numFmtId="2" fontId="51" fillId="4" borderId="6" xfId="673" applyNumberFormat="1" applyFont="1" applyFill="1" applyBorder="1" applyAlignment="1">
      <alignment horizontal="right" vertical="center"/>
    </xf>
    <xf numFmtId="0" fontId="51" fillId="4" borderId="6" xfId="673" applyFont="1" applyFill="1" applyBorder="1" applyAlignment="1">
      <alignment horizontal="left" vertical="center"/>
    </xf>
    <xf numFmtId="0" fontId="51" fillId="4" borderId="3" xfId="673" applyFont="1" applyFill="1" applyBorder="1" applyAlignment="1">
      <alignment horizontal="left" vertical="center"/>
    </xf>
    <xf numFmtId="0" fontId="52" fillId="0" borderId="0" xfId="673" applyFont="1" applyFill="1" applyAlignment="1">
      <alignment vertical="center"/>
    </xf>
    <xf numFmtId="0" fontId="52" fillId="0" borderId="0" xfId="673" applyFont="1" applyFill="1" applyAlignment="1">
      <alignment horizontal="center" vertical="center"/>
    </xf>
    <xf numFmtId="2" fontId="51" fillId="4" borderId="0" xfId="673" applyNumberFormat="1" applyFont="1" applyFill="1" applyAlignment="1">
      <alignment vertical="center"/>
    </xf>
    <xf numFmtId="0" fontId="51" fillId="4" borderId="0" xfId="673" applyFont="1" applyFill="1" applyBorder="1" applyAlignment="1">
      <alignment horizontal="left" wrapText="1"/>
    </xf>
    <xf numFmtId="0" fontId="52" fillId="4" borderId="0" xfId="673" applyFont="1" applyFill="1" applyBorder="1" applyAlignment="1"/>
    <xf numFmtId="168" fontId="51" fillId="4" borderId="0" xfId="673" applyNumberFormat="1" applyFont="1" applyFill="1" applyAlignment="1">
      <alignment horizontal="center" vertical="center"/>
    </xf>
    <xf numFmtId="0" fontId="52" fillId="4" borderId="0" xfId="673" applyFont="1" applyFill="1" applyBorder="1" applyAlignment="1">
      <alignment horizontal="center" vertical="top" wrapText="1"/>
    </xf>
    <xf numFmtId="0" fontId="51" fillId="4" borderId="5" xfId="673" applyFont="1" applyFill="1" applyBorder="1" applyAlignment="1">
      <alignment horizontal="right" vertical="top" wrapText="1"/>
    </xf>
    <xf numFmtId="0" fontId="51" fillId="4" borderId="6" xfId="673" applyFont="1" applyFill="1" applyBorder="1" applyAlignment="1">
      <alignment horizontal="right" vertical="top" wrapText="1"/>
    </xf>
    <xf numFmtId="0" fontId="51" fillId="0" borderId="6" xfId="673" applyFont="1" applyBorder="1" applyAlignment="1">
      <alignment horizontal="left" vertical="center"/>
    </xf>
    <xf numFmtId="0" fontId="51" fillId="0" borderId="3" xfId="673" applyFont="1" applyBorder="1" applyAlignment="1">
      <alignment horizontal="left" vertical="center"/>
    </xf>
    <xf numFmtId="0" fontId="14" fillId="2" borderId="72" xfId="0" applyFont="1" applyFill="1" applyBorder="1" applyAlignment="1">
      <alignment horizontal="center" vertical="center"/>
    </xf>
    <xf numFmtId="4" fontId="13" fillId="0" borderId="72" xfId="4" applyNumberFormat="1" applyFont="1" applyBorder="1" applyAlignment="1">
      <alignment horizontal="right" wrapText="1"/>
    </xf>
    <xf numFmtId="4" fontId="13" fillId="0" borderId="72" xfId="4" applyNumberFormat="1" applyFont="1" applyBorder="1" applyAlignment="1">
      <alignment horizontal="right"/>
    </xf>
    <xf numFmtId="0" fontId="14" fillId="2" borderId="72" xfId="0" applyFont="1" applyFill="1" applyBorder="1" applyAlignment="1">
      <alignment horizontal="center" vertical="center" wrapText="1"/>
    </xf>
    <xf numFmtId="0" fontId="14" fillId="4" borderId="72" xfId="0" applyFont="1" applyFill="1" applyBorder="1" applyAlignment="1">
      <alignment horizontal="center" vertical="center" wrapText="1"/>
    </xf>
    <xf numFmtId="4" fontId="13" fillId="0" borderId="73" xfId="4" applyNumberFormat="1" applyFont="1" applyBorder="1" applyAlignment="1">
      <alignment horizontal="right" wrapText="1"/>
    </xf>
    <xf numFmtId="3" fontId="70" fillId="6" borderId="74" xfId="0" applyNumberFormat="1" applyFont="1" applyFill="1" applyBorder="1" applyAlignment="1">
      <alignment horizontal="center" vertical="center"/>
    </xf>
    <xf numFmtId="49" fontId="69" fillId="6" borderId="70" xfId="3" applyNumberFormat="1" applyFont="1" applyFill="1" applyBorder="1" applyAlignment="1">
      <alignment horizontal="left" vertical="center" wrapText="1"/>
    </xf>
    <xf numFmtId="4" fontId="69" fillId="6" borderId="71" xfId="0" applyNumberFormat="1" applyFont="1" applyFill="1" applyBorder="1" applyAlignment="1">
      <alignment horizontal="center" vertical="center"/>
    </xf>
    <xf numFmtId="4" fontId="70" fillId="6" borderId="71" xfId="4" applyNumberFormat="1" applyFont="1" applyFill="1" applyBorder="1" applyAlignment="1">
      <alignment horizontal="center" vertical="center"/>
    </xf>
    <xf numFmtId="4" fontId="70" fillId="6" borderId="75" xfId="4" applyNumberFormat="1" applyFont="1" applyFill="1" applyBorder="1" applyAlignment="1">
      <alignment horizontal="center" vertical="center"/>
    </xf>
    <xf numFmtId="4" fontId="70" fillId="0" borderId="74" xfId="0" applyNumberFormat="1" applyFont="1" applyBorder="1" applyAlignment="1">
      <alignment horizontal="center" vertical="center"/>
    </xf>
    <xf numFmtId="49" fontId="69" fillId="0" borderId="70" xfId="3" applyNumberFormat="1" applyFont="1" applyFill="1" applyBorder="1" applyAlignment="1">
      <alignment horizontal="left" vertical="center" wrapText="1"/>
    </xf>
    <xf numFmtId="4" fontId="69" fillId="4" borderId="71" xfId="0" applyNumberFormat="1" applyFont="1" applyFill="1" applyBorder="1" applyAlignment="1">
      <alignment horizontal="center" vertical="center"/>
    </xf>
    <xf numFmtId="4" fontId="70" fillId="0" borderId="71" xfId="4" applyNumberFormat="1" applyFont="1" applyFill="1" applyBorder="1" applyAlignment="1">
      <alignment horizontal="center" vertical="center"/>
    </xf>
    <xf numFmtId="4" fontId="70" fillId="4" borderId="71" xfId="4" applyNumberFormat="1" applyFont="1" applyFill="1" applyBorder="1" applyAlignment="1">
      <alignment horizontal="center" vertical="center"/>
    </xf>
    <xf numFmtId="4" fontId="70" fillId="4" borderId="75" xfId="4" applyNumberFormat="1" applyFont="1" applyFill="1" applyBorder="1" applyAlignment="1">
      <alignment horizontal="center" vertical="center"/>
    </xf>
    <xf numFmtId="4" fontId="22" fillId="0" borderId="74" xfId="0" applyNumberFormat="1" applyFont="1" applyBorder="1" applyAlignment="1">
      <alignment horizontal="center" vertical="center" wrapText="1"/>
    </xf>
    <xf numFmtId="49" fontId="21" fillId="0" borderId="70" xfId="3" applyNumberFormat="1" applyFont="1" applyFill="1" applyBorder="1" applyAlignment="1">
      <alignment horizontal="left" vertical="center" wrapText="1"/>
    </xf>
    <xf numFmtId="4" fontId="21" fillId="4" borderId="71" xfId="0" applyNumberFormat="1" applyFont="1" applyFill="1" applyBorder="1" applyAlignment="1">
      <alignment horizontal="center" vertical="center" wrapText="1"/>
    </xf>
    <xf numFmtId="4" fontId="22" fillId="4" borderId="71" xfId="4" applyNumberFormat="1" applyFont="1" applyFill="1" applyBorder="1" applyAlignment="1">
      <alignment horizontal="center" vertical="center" wrapText="1"/>
    </xf>
    <xf numFmtId="4" fontId="22" fillId="4" borderId="75" xfId="4" applyNumberFormat="1" applyFont="1" applyFill="1" applyBorder="1" applyAlignment="1">
      <alignment horizontal="center" vertical="center" wrapText="1"/>
    </xf>
    <xf numFmtId="4" fontId="70" fillId="0" borderId="74" xfId="0" applyNumberFormat="1" applyFont="1" applyFill="1" applyBorder="1" applyAlignment="1">
      <alignment horizontal="center" vertical="center"/>
    </xf>
    <xf numFmtId="4" fontId="21" fillId="4" borderId="71" xfId="0" applyNumberFormat="1" applyFont="1" applyFill="1" applyBorder="1" applyAlignment="1">
      <alignment horizontal="center" vertical="center"/>
    </xf>
    <xf numFmtId="4" fontId="22" fillId="4" borderId="71" xfId="4" applyNumberFormat="1" applyFont="1" applyFill="1" applyBorder="1" applyAlignment="1">
      <alignment horizontal="center" vertical="center"/>
    </xf>
    <xf numFmtId="4" fontId="22" fillId="0" borderId="74" xfId="0" applyNumberFormat="1" applyFont="1" applyFill="1" applyBorder="1" applyAlignment="1">
      <alignment horizontal="center" vertical="center"/>
    </xf>
    <xf numFmtId="4" fontId="22" fillId="4" borderId="75" xfId="4" applyNumberFormat="1" applyFont="1" applyFill="1" applyBorder="1" applyAlignment="1">
      <alignment horizontal="center" vertical="center"/>
    </xf>
    <xf numFmtId="4" fontId="21" fillId="0" borderId="71" xfId="0" applyNumberFormat="1" applyFont="1" applyFill="1" applyBorder="1" applyAlignment="1">
      <alignment horizontal="center" vertical="center"/>
    </xf>
    <xf numFmtId="4" fontId="22" fillId="0" borderId="71" xfId="0" applyNumberFormat="1" applyFont="1" applyFill="1" applyBorder="1" applyAlignment="1">
      <alignment horizontal="center" vertical="center"/>
    </xf>
    <xf numFmtId="4" fontId="22" fillId="0" borderId="71" xfId="4" applyNumberFormat="1" applyFont="1" applyFill="1" applyBorder="1" applyAlignment="1">
      <alignment horizontal="center" vertical="center"/>
    </xf>
    <xf numFmtId="4" fontId="22" fillId="0" borderId="75" xfId="4" applyNumberFormat="1" applyFont="1" applyFill="1" applyBorder="1" applyAlignment="1">
      <alignment horizontal="center" vertical="center"/>
    </xf>
    <xf numFmtId="4" fontId="22" fillId="0" borderId="71" xfId="545" applyNumberFormat="1" applyFont="1" applyFill="1" applyBorder="1" applyAlignment="1">
      <alignment horizontal="center" vertical="center"/>
    </xf>
    <xf numFmtId="4" fontId="22" fillId="0" borderId="74" xfId="0" applyNumberFormat="1" applyFont="1" applyFill="1" applyBorder="1" applyAlignment="1">
      <alignment horizontal="center" vertical="center" wrapText="1"/>
    </xf>
    <xf numFmtId="4" fontId="21" fillId="0" borderId="71" xfId="0" applyNumberFormat="1" applyFont="1" applyFill="1" applyBorder="1" applyAlignment="1">
      <alignment horizontal="center" vertical="center" wrapText="1"/>
    </xf>
    <xf numFmtId="4" fontId="22" fillId="0" borderId="71" xfId="545" applyNumberFormat="1" applyFont="1" applyFill="1" applyBorder="1" applyAlignment="1">
      <alignment horizontal="center" vertical="center" wrapText="1"/>
    </xf>
    <xf numFmtId="4" fontId="22" fillId="0" borderId="75" xfId="4" applyNumberFormat="1" applyFont="1" applyFill="1" applyBorder="1" applyAlignment="1">
      <alignment horizontal="center" vertical="center" wrapText="1"/>
    </xf>
    <xf numFmtId="4" fontId="22" fillId="0" borderId="68" xfId="2" applyNumberFormat="1" applyFont="1" applyFill="1" applyBorder="1" applyAlignment="1">
      <alignment horizontal="center" vertical="center" wrapText="1"/>
    </xf>
    <xf numFmtId="4" fontId="21" fillId="0" borderId="71" xfId="0" quotePrefix="1" applyNumberFormat="1" applyFont="1" applyFill="1" applyBorder="1" applyAlignment="1">
      <alignment horizontal="center" vertical="center" wrapText="1"/>
    </xf>
    <xf numFmtId="3" fontId="70" fillId="6" borderId="74" xfId="0" applyNumberFormat="1" applyFont="1" applyFill="1" applyBorder="1" applyAlignment="1">
      <alignment horizontal="center" vertical="center" wrapText="1"/>
    </xf>
    <xf numFmtId="4" fontId="69" fillId="6" borderId="71" xfId="0" applyNumberFormat="1" applyFont="1" applyFill="1" applyBorder="1" applyAlignment="1">
      <alignment horizontal="center" vertical="center" wrapText="1"/>
    </xf>
    <xf numFmtId="4" fontId="70" fillId="6" borderId="71" xfId="4" applyNumberFormat="1" applyFont="1" applyFill="1" applyBorder="1" applyAlignment="1">
      <alignment horizontal="center" vertical="center" wrapText="1"/>
    </xf>
    <xf numFmtId="4" fontId="70" fillId="6" borderId="75" xfId="4" applyNumberFormat="1" applyFont="1" applyFill="1" applyBorder="1" applyAlignment="1">
      <alignment horizontal="center" vertical="center" wrapText="1"/>
    </xf>
    <xf numFmtId="4" fontId="70" fillId="0" borderId="74" xfId="0" applyNumberFormat="1" applyFont="1" applyFill="1" applyBorder="1" applyAlignment="1">
      <alignment horizontal="center" vertical="center" wrapText="1"/>
    </xf>
    <xf numFmtId="4" fontId="69" fillId="4" borderId="71" xfId="0" applyNumberFormat="1" applyFont="1" applyFill="1" applyBorder="1" applyAlignment="1">
      <alignment horizontal="center" vertical="center" wrapText="1"/>
    </xf>
    <xf numFmtId="4" fontId="70" fillId="0" borderId="71" xfId="4" applyNumberFormat="1" applyFont="1" applyFill="1" applyBorder="1" applyAlignment="1">
      <alignment horizontal="center" vertical="center" wrapText="1"/>
    </xf>
    <xf numFmtId="4" fontId="70" fillId="4" borderId="75" xfId="4" applyNumberFormat="1" applyFont="1" applyFill="1" applyBorder="1" applyAlignment="1">
      <alignment horizontal="center" vertical="center" wrapText="1"/>
    </xf>
    <xf numFmtId="4" fontId="22" fillId="4" borderId="74" xfId="0" applyNumberFormat="1" applyFont="1" applyFill="1" applyBorder="1" applyAlignment="1">
      <alignment horizontal="center" vertical="center" wrapText="1"/>
    </xf>
    <xf numFmtId="49" fontId="21" fillId="4" borderId="70" xfId="3" applyNumberFormat="1" applyFont="1" applyFill="1" applyBorder="1" applyAlignment="1">
      <alignment horizontal="left" vertical="center" wrapText="1"/>
    </xf>
    <xf numFmtId="4" fontId="22" fillId="0" borderId="76" xfId="4" applyNumberFormat="1" applyFont="1" applyFill="1" applyBorder="1" applyAlignment="1">
      <alignment horizontal="center" vertical="center" wrapText="1"/>
    </xf>
    <xf numFmtId="49" fontId="22" fillId="4" borderId="70" xfId="0" applyNumberFormat="1" applyFont="1" applyFill="1" applyBorder="1" applyAlignment="1">
      <alignment horizontal="left" vertical="center" wrapText="1"/>
    </xf>
    <xf numFmtId="4" fontId="70" fillId="0" borderId="74" xfId="0" applyNumberFormat="1" applyFont="1" applyBorder="1" applyAlignment="1">
      <alignment horizontal="center" vertical="center" wrapText="1"/>
    </xf>
    <xf numFmtId="4" fontId="12" fillId="5" borderId="74" xfId="0" applyNumberFormat="1" applyFont="1" applyFill="1" applyBorder="1" applyAlignment="1">
      <alignment horizontal="center" vertical="center" wrapText="1"/>
    </xf>
    <xf numFmtId="4" fontId="14" fillId="5" borderId="69" xfId="3" applyNumberFormat="1" applyFont="1" applyFill="1" applyBorder="1" applyAlignment="1">
      <alignment horizontal="center" vertical="center" wrapText="1"/>
    </xf>
    <xf numFmtId="4" fontId="14" fillId="5" borderId="69" xfId="3" applyNumberFormat="1" applyFont="1" applyFill="1" applyBorder="1" applyAlignment="1">
      <alignment vertical="center" wrapText="1"/>
    </xf>
    <xf numFmtId="4" fontId="14" fillId="5" borderId="77" xfId="4" applyNumberFormat="1" applyFont="1" applyFill="1" applyBorder="1" applyAlignment="1">
      <alignment horizontal="center" vertical="center" wrapText="1"/>
    </xf>
    <xf numFmtId="4" fontId="22" fillId="0" borderId="78" xfId="0" applyNumberFormat="1" applyFont="1" applyBorder="1" applyAlignment="1">
      <alignment horizontal="center" vertical="center" wrapText="1"/>
    </xf>
    <xf numFmtId="4" fontId="21" fillId="0" borderId="68" xfId="0" applyNumberFormat="1" applyFont="1" applyBorder="1" applyAlignment="1">
      <alignment horizontal="center" vertical="center" wrapText="1"/>
    </xf>
    <xf numFmtId="4" fontId="22" fillId="0" borderId="68" xfId="4" applyNumberFormat="1" applyFont="1" applyBorder="1" applyAlignment="1">
      <alignment horizontal="right" wrapText="1"/>
    </xf>
    <xf numFmtId="4" fontId="70" fillId="0" borderId="75" xfId="4" applyNumberFormat="1" applyFont="1" applyFill="1" applyBorder="1" applyAlignment="1">
      <alignment horizontal="center" vertical="center" wrapText="1"/>
    </xf>
    <xf numFmtId="49" fontId="70" fillId="0" borderId="68" xfId="0" applyNumberFormat="1" applyFont="1" applyBorder="1" applyAlignment="1">
      <alignment horizontal="left" vertical="center" wrapText="1"/>
    </xf>
    <xf numFmtId="0" fontId="13" fillId="0" borderId="68" xfId="0" applyFont="1" applyBorder="1" applyAlignment="1">
      <alignment horizontal="center" wrapText="1"/>
    </xf>
    <xf numFmtId="0" fontId="13" fillId="0" borderId="68" xfId="0" applyFont="1" applyBorder="1" applyAlignment="1">
      <alignment horizontal="left" wrapText="1"/>
    </xf>
    <xf numFmtId="0" fontId="70" fillId="0" borderId="75" xfId="0" applyFont="1" applyFill="1" applyBorder="1" applyAlignment="1">
      <alignment horizontal="center" vertical="center" wrapText="1"/>
    </xf>
    <xf numFmtId="49" fontId="22" fillId="0" borderId="68" xfId="0" applyNumberFormat="1" applyFont="1" applyBorder="1" applyAlignment="1">
      <alignment horizontal="left" vertical="center" wrapText="1"/>
    </xf>
    <xf numFmtId="0" fontId="22" fillId="0" borderId="68" xfId="0" applyFont="1" applyBorder="1" applyAlignment="1">
      <alignment horizontal="center" wrapText="1"/>
    </xf>
    <xf numFmtId="0" fontId="22" fillId="0" borderId="68" xfId="0" applyFont="1" applyBorder="1" applyAlignment="1">
      <alignment horizontal="center" vertical="center" wrapText="1"/>
    </xf>
    <xf numFmtId="0" fontId="22" fillId="0" borderId="75" xfId="0" applyFont="1" applyFill="1" applyBorder="1" applyAlignment="1">
      <alignment horizontal="center" vertical="center" wrapText="1"/>
    </xf>
    <xf numFmtId="4" fontId="22" fillId="0" borderId="68" xfId="0" applyNumberFormat="1" applyFont="1" applyBorder="1" applyAlignment="1">
      <alignment horizontal="center" wrapText="1"/>
    </xf>
    <xf numFmtId="4" fontId="22" fillId="0" borderId="68" xfId="0" applyNumberFormat="1" applyFont="1" applyBorder="1" applyAlignment="1">
      <alignment horizontal="center" vertical="center" wrapText="1"/>
    </xf>
    <xf numFmtId="4" fontId="70" fillId="0" borderId="75" xfId="0" applyNumberFormat="1" applyFont="1" applyFill="1" applyBorder="1" applyAlignment="1">
      <alignment horizontal="center" vertical="center" wrapText="1"/>
    </xf>
    <xf numFmtId="4" fontId="22" fillId="0" borderId="75" xfId="0" applyNumberFormat="1" applyFont="1" applyFill="1" applyBorder="1" applyAlignment="1">
      <alignment horizontal="center" vertical="center" wrapText="1"/>
    </xf>
    <xf numFmtId="4" fontId="22" fillId="0" borderId="68" xfId="0" applyNumberFormat="1" applyFont="1" applyFill="1" applyBorder="1" applyAlignment="1">
      <alignment horizontal="center" vertical="center" wrapText="1"/>
    </xf>
    <xf numFmtId="4" fontId="12" fillId="5" borderId="79" xfId="0" applyNumberFormat="1" applyFont="1" applyFill="1" applyBorder="1" applyAlignment="1">
      <alignment horizontal="center" vertical="center"/>
    </xf>
    <xf numFmtId="4" fontId="14" fillId="5" borderId="80" xfId="3" applyNumberFormat="1" applyFont="1" applyFill="1" applyBorder="1" applyAlignment="1">
      <alignment horizontal="center" vertical="center" wrapText="1"/>
    </xf>
    <xf numFmtId="4" fontId="14" fillId="5" borderId="80" xfId="3" applyNumberFormat="1" applyFont="1" applyFill="1" applyBorder="1" applyAlignment="1">
      <alignment vertical="center" wrapText="1"/>
    </xf>
    <xf numFmtId="4" fontId="14" fillId="5" borderId="81" xfId="3" applyNumberFormat="1" applyFont="1" applyFill="1" applyBorder="1" applyAlignment="1">
      <alignment horizontal="center" vertical="center" wrapText="1"/>
    </xf>
    <xf numFmtId="165" fontId="14" fillId="5" borderId="82" xfId="4" applyNumberFormat="1" applyFont="1" applyFill="1" applyBorder="1" applyAlignment="1">
      <alignment horizontal="center" vertical="center"/>
    </xf>
    <xf numFmtId="3" fontId="70" fillId="6" borderId="78" xfId="0" applyNumberFormat="1" applyFont="1" applyFill="1" applyBorder="1" applyAlignment="1">
      <alignment horizontal="center" vertical="center"/>
    </xf>
    <xf numFmtId="49" fontId="69" fillId="6" borderId="83" xfId="3" applyNumberFormat="1" applyFont="1" applyFill="1" applyBorder="1" applyAlignment="1">
      <alignment horizontal="left" vertical="center" wrapText="1"/>
    </xf>
    <xf numFmtId="4" fontId="22" fillId="6" borderId="71" xfId="4" applyNumberFormat="1" applyFont="1" applyFill="1" applyBorder="1" applyAlignment="1">
      <alignment horizontal="center" vertical="center"/>
    </xf>
    <xf numFmtId="4" fontId="70" fillId="6" borderId="76" xfId="4" applyNumberFormat="1" applyFont="1" applyFill="1" applyBorder="1" applyAlignment="1">
      <alignment horizontal="center" vertical="center"/>
    </xf>
    <xf numFmtId="4" fontId="69" fillId="2" borderId="84" xfId="0" applyNumberFormat="1" applyFont="1" applyFill="1" applyBorder="1" applyAlignment="1">
      <alignment horizontal="center" vertical="center"/>
    </xf>
    <xf numFmtId="49" fontId="69" fillId="2" borderId="85" xfId="0" applyNumberFormat="1" applyFont="1" applyFill="1" applyBorder="1" applyAlignment="1">
      <alignment horizontal="center" vertical="center"/>
    </xf>
    <xf numFmtId="4" fontId="69" fillId="2" borderId="85" xfId="0" applyNumberFormat="1" applyFont="1" applyFill="1" applyBorder="1" applyAlignment="1">
      <alignment horizontal="center" vertical="center"/>
    </xf>
    <xf numFmtId="4" fontId="70" fillId="2" borderId="85" xfId="0" applyNumberFormat="1" applyFont="1" applyFill="1" applyBorder="1" applyAlignment="1">
      <alignment horizontal="center" vertical="center" wrapText="1"/>
    </xf>
    <xf numFmtId="4" fontId="70" fillId="2" borderId="86" xfId="0" applyNumberFormat="1" applyFont="1" applyFill="1" applyBorder="1" applyAlignment="1">
      <alignment horizontal="center" vertical="center" wrapText="1"/>
    </xf>
    <xf numFmtId="4" fontId="12" fillId="0" borderId="0" xfId="677" applyNumberFormat="1" applyFont="1" applyBorder="1" applyAlignment="1" applyProtection="1">
      <alignment vertical="top"/>
      <protection locked="0"/>
    </xf>
    <xf numFmtId="49" fontId="15" fillId="0" borderId="0" xfId="678" applyNumberFormat="1" applyFont="1" applyBorder="1" applyAlignment="1" applyProtection="1">
      <alignment horizontal="center" vertical="center"/>
      <protection locked="0"/>
    </xf>
    <xf numFmtId="4" fontId="12" fillId="0" borderId="0" xfId="677" applyNumberFormat="1" applyFont="1" applyBorder="1" applyAlignment="1" applyProtection="1">
      <alignment horizontal="center"/>
      <protection locked="0"/>
    </xf>
    <xf numFmtId="4" fontId="12" fillId="0" borderId="0" xfId="677" applyNumberFormat="1" applyFont="1" applyBorder="1" applyAlignment="1" applyProtection="1">
      <alignment horizontal="left"/>
      <protection locked="0"/>
    </xf>
    <xf numFmtId="4" fontId="12" fillId="0" borderId="0" xfId="0" applyNumberFormat="1" applyFont="1" applyBorder="1" applyProtection="1">
      <protection locked="0"/>
    </xf>
    <xf numFmtId="4" fontId="22" fillId="0" borderId="0" xfId="0" applyNumberFormat="1" applyFont="1" applyBorder="1" applyProtection="1">
      <protection locked="0"/>
    </xf>
    <xf numFmtId="49" fontId="14" fillId="0" borderId="0" xfId="678" applyNumberFormat="1" applyFont="1" applyBorder="1" applyAlignment="1" applyProtection="1">
      <alignment horizontal="center" vertical="center"/>
      <protection locked="0"/>
    </xf>
    <xf numFmtId="4" fontId="12" fillId="0" borderId="0" xfId="678" applyNumberFormat="1" applyFont="1" applyFill="1" applyBorder="1" applyAlignment="1" applyProtection="1">
      <alignment horizontal="center"/>
      <protection locked="0"/>
    </xf>
    <xf numFmtId="4" fontId="12" fillId="0" borderId="0" xfId="678" applyNumberFormat="1" applyFont="1" applyBorder="1" applyAlignment="1" applyProtection="1">
      <alignment vertical="top"/>
      <protection locked="0"/>
    </xf>
    <xf numFmtId="49" fontId="14" fillId="0" borderId="0" xfId="678" applyNumberFormat="1" applyFont="1" applyFill="1" applyBorder="1" applyAlignment="1" applyProtection="1">
      <alignment horizontal="center" vertical="center"/>
      <protection locked="0"/>
    </xf>
    <xf numFmtId="4" fontId="12" fillId="0" borderId="0" xfId="678" applyNumberFormat="1" applyFont="1" applyBorder="1" applyAlignment="1" applyProtection="1">
      <alignment horizontal="center" vertical="top"/>
      <protection locked="0"/>
    </xf>
    <xf numFmtId="4" fontId="14" fillId="0" borderId="0" xfId="0" applyNumberFormat="1" applyFont="1" applyBorder="1" applyAlignment="1" applyProtection="1">
      <alignment horizontal="left" vertical="center"/>
      <protection locked="0"/>
    </xf>
    <xf numFmtId="0" fontId="13" fillId="0" borderId="0" xfId="0" applyFont="1" applyProtection="1">
      <protection locked="0"/>
    </xf>
    <xf numFmtId="4" fontId="14" fillId="0" borderId="0" xfId="0" applyNumberFormat="1" applyFont="1" applyBorder="1" applyAlignment="1" applyProtection="1">
      <alignment horizontal="center" vertical="center"/>
      <protection locked="0"/>
    </xf>
    <xf numFmtId="4" fontId="24" fillId="0" borderId="0" xfId="0" applyNumberFormat="1" applyFont="1" applyBorder="1" applyProtection="1">
      <protection locked="0"/>
    </xf>
    <xf numFmtId="4" fontId="22" fillId="4" borderId="71" xfId="4" applyNumberFormat="1" applyFont="1" applyFill="1" applyBorder="1" applyAlignment="1" applyProtection="1">
      <alignment horizontal="center" vertical="center" wrapText="1"/>
      <protection locked="0"/>
    </xf>
    <xf numFmtId="4" fontId="22" fillId="4" borderId="71" xfId="4" applyNumberFormat="1" applyFont="1" applyFill="1" applyBorder="1" applyAlignment="1" applyProtection="1">
      <alignment horizontal="center" vertical="center"/>
      <protection locked="0"/>
    </xf>
    <xf numFmtId="4" fontId="70" fillId="4" borderId="71" xfId="4" applyNumberFormat="1" applyFont="1" applyFill="1" applyBorder="1" applyAlignment="1" applyProtection="1">
      <alignment horizontal="center" vertical="center"/>
      <protection locked="0"/>
    </xf>
    <xf numFmtId="4" fontId="22" fillId="0" borderId="71" xfId="4" applyNumberFormat="1" applyFont="1" applyFill="1" applyBorder="1" applyAlignment="1" applyProtection="1">
      <alignment horizontal="center" vertical="center"/>
      <protection locked="0"/>
    </xf>
    <xf numFmtId="4" fontId="22" fillId="0" borderId="71" xfId="4" applyNumberFormat="1" applyFont="1" applyFill="1" applyBorder="1" applyAlignment="1" applyProtection="1">
      <alignment horizontal="center" vertical="center" wrapText="1"/>
      <protection locked="0"/>
    </xf>
    <xf numFmtId="4" fontId="70" fillId="6" borderId="71" xfId="4" applyNumberFormat="1" applyFont="1" applyFill="1" applyBorder="1" applyAlignment="1" applyProtection="1">
      <alignment horizontal="center" vertical="center" wrapText="1"/>
      <protection locked="0"/>
    </xf>
    <xf numFmtId="4" fontId="70" fillId="4" borderId="71" xfId="4" applyNumberFormat="1" applyFont="1" applyFill="1" applyBorder="1" applyAlignment="1" applyProtection="1">
      <alignment horizontal="center" vertical="center" wrapText="1"/>
      <protection locked="0"/>
    </xf>
    <xf numFmtId="4" fontId="22" fillId="0" borderId="1" xfId="4" applyNumberFormat="1" applyFont="1" applyFill="1" applyBorder="1" applyAlignment="1" applyProtection="1">
      <alignment horizontal="center" vertical="center" wrapText="1"/>
      <protection locked="0"/>
    </xf>
    <xf numFmtId="4" fontId="22" fillId="4" borderId="1" xfId="4" applyNumberFormat="1" applyFont="1" applyFill="1" applyBorder="1" applyAlignment="1" applyProtection="1">
      <alignment horizontal="center" vertical="center" wrapText="1"/>
      <protection locked="0"/>
    </xf>
    <xf numFmtId="4" fontId="70" fillId="6" borderId="1" xfId="4" applyNumberFormat="1" applyFont="1" applyFill="1" applyBorder="1" applyAlignment="1" applyProtection="1">
      <alignment horizontal="center" vertical="center" wrapText="1"/>
      <protection locked="0"/>
    </xf>
    <xf numFmtId="4" fontId="14" fillId="5" borderId="72" xfId="3" applyNumberFormat="1" applyFont="1" applyFill="1" applyBorder="1" applyAlignment="1" applyProtection="1">
      <alignment horizontal="center" vertical="center" wrapText="1"/>
      <protection locked="0"/>
    </xf>
    <xf numFmtId="4" fontId="22" fillId="0" borderId="68" xfId="4" applyNumberFormat="1" applyFont="1" applyBorder="1" applyAlignment="1" applyProtection="1">
      <alignment horizontal="right" wrapText="1"/>
      <protection locked="0"/>
    </xf>
    <xf numFmtId="0" fontId="13" fillId="0" borderId="68" xfId="0" applyFont="1" applyBorder="1" applyAlignment="1" applyProtection="1">
      <alignment horizontal="left" wrapText="1"/>
      <protection locked="0"/>
    </xf>
    <xf numFmtId="0" fontId="22" fillId="0" borderId="68" xfId="0" applyFont="1" applyFill="1" applyBorder="1" applyAlignment="1" applyProtection="1">
      <alignment horizontal="center" vertical="center" wrapText="1"/>
      <protection locked="0"/>
    </xf>
    <xf numFmtId="4" fontId="22" fillId="0" borderId="68" xfId="0" applyNumberFormat="1" applyFont="1" applyBorder="1" applyAlignment="1" applyProtection="1">
      <alignment horizontal="center" vertical="center" wrapText="1"/>
      <protection locked="0"/>
    </xf>
    <xf numFmtId="4" fontId="21" fillId="3" borderId="68" xfId="0" applyNumberFormat="1" applyFont="1" applyFill="1" applyBorder="1" applyAlignment="1" applyProtection="1">
      <alignment horizontal="center" vertical="center" wrapText="1"/>
      <protection locked="0"/>
    </xf>
    <xf numFmtId="4" fontId="22" fillId="0" borderId="68" xfId="4" applyNumberFormat="1" applyFont="1" applyBorder="1" applyAlignment="1" applyProtection="1">
      <alignment horizontal="center" vertical="center" wrapText="1"/>
      <protection locked="0"/>
    </xf>
    <xf numFmtId="3" fontId="70" fillId="6" borderId="78" xfId="0" applyNumberFormat="1" applyFont="1" applyFill="1" applyBorder="1" applyAlignment="1">
      <alignment horizontal="center" wrapText="1"/>
    </xf>
    <xf numFmtId="49" fontId="69" fillId="6" borderId="87" xfId="3" applyNumberFormat="1" applyFont="1" applyFill="1" applyBorder="1" applyAlignment="1">
      <alignment horizontal="left" vertical="center" wrapText="1"/>
    </xf>
    <xf numFmtId="4" fontId="70" fillId="6" borderId="76" xfId="4" applyNumberFormat="1" applyFont="1" applyFill="1" applyBorder="1" applyAlignment="1">
      <alignment horizontal="center" vertical="center" wrapText="1"/>
    </xf>
    <xf numFmtId="4" fontId="22" fillId="0" borderId="25" xfId="0" applyNumberFormat="1" applyFont="1" applyFill="1" applyBorder="1" applyAlignment="1">
      <alignment horizontal="center" vertical="center" wrapText="1"/>
    </xf>
    <xf numFmtId="49" fontId="70" fillId="0" borderId="25" xfId="3" applyNumberFormat="1" applyFont="1" applyFill="1" applyBorder="1" applyAlignment="1">
      <alignment horizontal="left" vertical="center" wrapText="1"/>
    </xf>
    <xf numFmtId="4" fontId="70" fillId="0" borderId="25" xfId="3" applyNumberFormat="1" applyFont="1" applyFill="1" applyBorder="1" applyAlignment="1">
      <alignment horizontal="center" vertical="center" wrapText="1"/>
    </xf>
    <xf numFmtId="4" fontId="70" fillId="0" borderId="25" xfId="3" applyNumberFormat="1" applyFont="1" applyFill="1" applyBorder="1" applyAlignment="1">
      <alignment vertical="center" wrapText="1"/>
    </xf>
    <xf numFmtId="4" fontId="70" fillId="0" borderId="25" xfId="3" applyNumberFormat="1" applyFont="1" applyFill="1" applyBorder="1" applyAlignment="1" applyProtection="1">
      <alignment vertical="center" wrapText="1"/>
      <protection locked="0"/>
    </xf>
    <xf numFmtId="4" fontId="70" fillId="0" borderId="25" xfId="4" applyNumberFormat="1" applyFont="1" applyFill="1" applyBorder="1" applyAlignment="1">
      <alignment horizontal="center" vertical="center" wrapText="1"/>
    </xf>
  </cellXfs>
  <cellStyles count="20113">
    <cellStyle name="_x000a_386grabber=M" xfId="14282"/>
    <cellStyle name="_x000a_386grabber=M 2" xfId="14283"/>
    <cellStyle name="_x000a_386grabber=M 3" xfId="14284"/>
    <cellStyle name="_x000a_386grabber=M 4" xfId="14285"/>
    <cellStyle name="_x000a_386grabber=M 5" xfId="14286"/>
    <cellStyle name="_x000a_386grabber=M 6" xfId="14287"/>
    <cellStyle name="_APDR PE 2007 2012 PE PLANTA 8v3" xfId="14288"/>
    <cellStyle name="_APDR PE 2007 2012 PE PLANTA 8v3_MODELO APDR PRESUPUESTO 2008 V14" xfId="14289"/>
    <cellStyle name="_Información APDR 2008 - VM" xfId="14290"/>
    <cellStyle name="_SlidesapresentaçãoPE" xfId="14291"/>
    <cellStyle name="£ BP" xfId="14292"/>
    <cellStyle name="¥ JY" xfId="14293"/>
    <cellStyle name="=C:\WINNT35\SYSTEM32\COMMAND.COM" xfId="14294"/>
    <cellStyle name="20% - Accent1 2" xfId="14295"/>
    <cellStyle name="20% - Accent1 3" xfId="14296"/>
    <cellStyle name="20% - Accent1 4" xfId="14297"/>
    <cellStyle name="20% - Accent1 5" xfId="14298"/>
    <cellStyle name="20% - Accent1 6" xfId="14299"/>
    <cellStyle name="20% - Accent1 7" xfId="14300"/>
    <cellStyle name="20% - Accent2 2" xfId="14301"/>
    <cellStyle name="20% - Accent2 3" xfId="14302"/>
    <cellStyle name="20% - Accent2 4" xfId="14303"/>
    <cellStyle name="20% - Accent2 5" xfId="14304"/>
    <cellStyle name="20% - Accent2 6" xfId="14305"/>
    <cellStyle name="20% - Accent2 7" xfId="14306"/>
    <cellStyle name="20% - Accent3 2" xfId="14307"/>
    <cellStyle name="20% - Accent3 3" xfId="14308"/>
    <cellStyle name="20% - Accent3 4" xfId="14309"/>
    <cellStyle name="20% - Accent3 5" xfId="14310"/>
    <cellStyle name="20% - Accent3 6" xfId="14311"/>
    <cellStyle name="20% - Accent3 7" xfId="14312"/>
    <cellStyle name="20% - Accent4 2" xfId="14313"/>
    <cellStyle name="20% - Accent4 3" xfId="14314"/>
    <cellStyle name="20% - Accent4 4" xfId="14315"/>
    <cellStyle name="20% - Accent4 5" xfId="14316"/>
    <cellStyle name="20% - Accent4 6" xfId="14317"/>
    <cellStyle name="20% - Accent4 7" xfId="14318"/>
    <cellStyle name="20% - Accent5 2" xfId="14319"/>
    <cellStyle name="20% - Accent5 3" xfId="14320"/>
    <cellStyle name="20% - Accent5 4" xfId="14321"/>
    <cellStyle name="20% - Accent5 5" xfId="14322"/>
    <cellStyle name="20% - Accent5 6" xfId="14323"/>
    <cellStyle name="20% - Accent5 7" xfId="14324"/>
    <cellStyle name="20% - Accent6 2" xfId="14325"/>
    <cellStyle name="20% - Accent6 3" xfId="14326"/>
    <cellStyle name="20% - Accent6 4" xfId="14327"/>
    <cellStyle name="20% - Accent6 5" xfId="14328"/>
    <cellStyle name="20% - Accent6 6" xfId="14329"/>
    <cellStyle name="20% - Accent6 7" xfId="14330"/>
    <cellStyle name="20% - Ênfase1 10" xfId="14331"/>
    <cellStyle name="20% - Ênfase1 2" xfId="24"/>
    <cellStyle name="20% - Ênfase1 2 2" xfId="14332"/>
    <cellStyle name="20% - Ênfase1 2 3" xfId="25"/>
    <cellStyle name="20% - Ênfase1 2 3 2" xfId="26"/>
    <cellStyle name="20% - Ênfase1 2 3 2 2" xfId="14333"/>
    <cellStyle name="20% - Ênfase1 2 3 3" xfId="14334"/>
    <cellStyle name="20% - Ênfase1 2 4" xfId="27"/>
    <cellStyle name="20% - Ênfase1 2 4 2" xfId="28"/>
    <cellStyle name="20% - Ênfase1 2 4 2 2" xfId="14335"/>
    <cellStyle name="20% - Ênfase1 2 4 3" xfId="14336"/>
    <cellStyle name="20% - Ênfase1 2 5" xfId="29"/>
    <cellStyle name="20% - Ênfase1 2 5 2" xfId="30"/>
    <cellStyle name="20% - Ênfase1 2 5 2 2" xfId="14337"/>
    <cellStyle name="20% - Ênfase1 2 5 3" xfId="14338"/>
    <cellStyle name="20% - Ênfase1 2 6" xfId="31"/>
    <cellStyle name="20% - Ênfase1 2 6 2" xfId="32"/>
    <cellStyle name="20% - Ênfase1 2 6 2 2" xfId="14339"/>
    <cellStyle name="20% - Ênfase1 2 6 3" xfId="14340"/>
    <cellStyle name="20% - Ênfase1 2 7" xfId="33"/>
    <cellStyle name="20% - Ênfase1 2 7 2" xfId="34"/>
    <cellStyle name="20% - Ênfase1 2 7 2 2" xfId="14341"/>
    <cellStyle name="20% - Ênfase1 2 7 3" xfId="14342"/>
    <cellStyle name="20% - Ênfase1 2 8" xfId="14343"/>
    <cellStyle name="20% - Ênfase1 2_Acompanhamento_2010_BRK Consol (mai)" xfId="14344"/>
    <cellStyle name="20% - Ênfase1 3" xfId="35"/>
    <cellStyle name="20% - Ênfase1 3 2" xfId="14345"/>
    <cellStyle name="20% - Ênfase1 4" xfId="36"/>
    <cellStyle name="20% - Ênfase1 4 2" xfId="14346"/>
    <cellStyle name="20% - Ênfase1 4 3" xfId="14347"/>
    <cellStyle name="20% - Ênfase1 4 4" xfId="14348"/>
    <cellStyle name="20% - Ênfase1 4 5" xfId="14349"/>
    <cellStyle name="20% - Ênfase1 4 6" xfId="14350"/>
    <cellStyle name="20% - Ênfase1 4_Acompanhamento_2010_BRK Consol (mai)" xfId="14351"/>
    <cellStyle name="20% - Ênfase1 5" xfId="37"/>
    <cellStyle name="20% - Ênfase1 5 2" xfId="14352"/>
    <cellStyle name="20% - Ênfase1 6" xfId="14353"/>
    <cellStyle name="20% - Ênfase1 7" xfId="14354"/>
    <cellStyle name="20% - Ênfase1 8" xfId="14355"/>
    <cellStyle name="20% - Ênfase1 9" xfId="14356"/>
    <cellStyle name="20% - Ênfase2 10" xfId="14357"/>
    <cellStyle name="20% - Ênfase2 2" xfId="38"/>
    <cellStyle name="20% - Ênfase2 2 2" xfId="39"/>
    <cellStyle name="20% - Ênfase2 2 2 2" xfId="40"/>
    <cellStyle name="20% - Ênfase2 2 2 2 2" xfId="14358"/>
    <cellStyle name="20% - Ênfase2 2 2 3" xfId="14359"/>
    <cellStyle name="20% - Ênfase2 2 3" xfId="41"/>
    <cellStyle name="20% - Ênfase2 2 3 2" xfId="42"/>
    <cellStyle name="20% - Ênfase2 2 3 2 2" xfId="14360"/>
    <cellStyle name="20% - Ênfase2 2 3 3" xfId="14361"/>
    <cellStyle name="20% - Ênfase2 2 4" xfId="43"/>
    <cellStyle name="20% - Ênfase2 2 4 2" xfId="44"/>
    <cellStyle name="20% - Ênfase2 2 4 2 2" xfId="14362"/>
    <cellStyle name="20% - Ênfase2 2 4 3" xfId="14363"/>
    <cellStyle name="20% - Ênfase2 2 5" xfId="45"/>
    <cellStyle name="20% - Ênfase2 2 5 2" xfId="46"/>
    <cellStyle name="20% - Ênfase2 2 5 2 2" xfId="14364"/>
    <cellStyle name="20% - Ênfase2 2 5 3" xfId="14365"/>
    <cellStyle name="20% - Ênfase2 2 6" xfId="47"/>
    <cellStyle name="20% - Ênfase2 2 6 2" xfId="48"/>
    <cellStyle name="20% - Ênfase2 2 6 2 2" xfId="14366"/>
    <cellStyle name="20% - Ênfase2 2 6 3" xfId="14367"/>
    <cellStyle name="20% - Ênfase2 2 7" xfId="49"/>
    <cellStyle name="20% - Ênfase2 2 7 2" xfId="50"/>
    <cellStyle name="20% - Ênfase2 2 7 2 2" xfId="14368"/>
    <cellStyle name="20% - Ênfase2 2 7 3" xfId="14369"/>
    <cellStyle name="20% - Ênfase2 2 8" xfId="14370"/>
    <cellStyle name="20% - Ênfase2 2_Acompanhamento_2010_BRK Consol (mai)" xfId="14371"/>
    <cellStyle name="20% - Ênfase2 3" xfId="51"/>
    <cellStyle name="20% - Ênfase2 3 2" xfId="14372"/>
    <cellStyle name="20% - Ênfase2 4" xfId="52"/>
    <cellStyle name="20% - Ênfase2 4 2" xfId="14373"/>
    <cellStyle name="20% - Ênfase2 4 3" xfId="14374"/>
    <cellStyle name="20% - Ênfase2 4 4" xfId="14375"/>
    <cellStyle name="20% - Ênfase2 4 5" xfId="14376"/>
    <cellStyle name="20% - Ênfase2 4 6" xfId="14377"/>
    <cellStyle name="20% - Ênfase2 4_Acompanhamento_2010_BRK Consol (mai)" xfId="14378"/>
    <cellStyle name="20% - Ênfase2 5" xfId="53"/>
    <cellStyle name="20% - Ênfase2 5 2" xfId="14379"/>
    <cellStyle name="20% - Ênfase2 6" xfId="14380"/>
    <cellStyle name="20% - Ênfase2 7" xfId="14381"/>
    <cellStyle name="20% - Ênfase2 8" xfId="14382"/>
    <cellStyle name="20% - Ênfase2 9" xfId="14383"/>
    <cellStyle name="20% - Ênfase3 10" xfId="14384"/>
    <cellStyle name="20% - Ênfase3 2" xfId="54"/>
    <cellStyle name="20% - Ênfase3 2 2" xfId="55"/>
    <cellStyle name="20% - Ênfase3 2 2 2" xfId="56"/>
    <cellStyle name="20% - Ênfase3 2 2 2 2" xfId="14385"/>
    <cellStyle name="20% - Ênfase3 2 2 3" xfId="14386"/>
    <cellStyle name="20% - Ênfase3 2 3" xfId="57"/>
    <cellStyle name="20% - Ênfase3 2 3 2" xfId="58"/>
    <cellStyle name="20% - Ênfase3 2 3 2 2" xfId="14387"/>
    <cellStyle name="20% - Ênfase3 2 3 3" xfId="14388"/>
    <cellStyle name="20% - Ênfase3 2 4" xfId="59"/>
    <cellStyle name="20% - Ênfase3 2 4 2" xfId="60"/>
    <cellStyle name="20% - Ênfase3 2 4 2 2" xfId="14389"/>
    <cellStyle name="20% - Ênfase3 2 4 3" xfId="14390"/>
    <cellStyle name="20% - Ênfase3 2 5" xfId="61"/>
    <cellStyle name="20% - Ênfase3 2 5 2" xfId="62"/>
    <cellStyle name="20% - Ênfase3 2 5 2 2" xfId="14391"/>
    <cellStyle name="20% - Ênfase3 2 5 3" xfId="14392"/>
    <cellStyle name="20% - Ênfase3 2 6" xfId="63"/>
    <cellStyle name="20% - Ênfase3 2 6 2" xfId="64"/>
    <cellStyle name="20% - Ênfase3 2 6 2 2" xfId="14393"/>
    <cellStyle name="20% - Ênfase3 2 6 3" xfId="14394"/>
    <cellStyle name="20% - Ênfase3 2 7" xfId="65"/>
    <cellStyle name="20% - Ênfase3 2 7 2" xfId="66"/>
    <cellStyle name="20% - Ênfase3 2 7 2 2" xfId="14395"/>
    <cellStyle name="20% - Ênfase3 2 7 3" xfId="14396"/>
    <cellStyle name="20% - Ênfase3 2 8" xfId="14397"/>
    <cellStyle name="20% - Ênfase3 2_Acompanhamento_2010_BRK Consol (mai)" xfId="14398"/>
    <cellStyle name="20% - Ênfase3 3" xfId="67"/>
    <cellStyle name="20% - Ênfase3 3 2" xfId="14399"/>
    <cellStyle name="20% - Ênfase3 4" xfId="68"/>
    <cellStyle name="20% - Ênfase3 4 2" xfId="14400"/>
    <cellStyle name="20% - Ênfase3 4 3" xfId="14401"/>
    <cellStyle name="20% - Ênfase3 4 4" xfId="14402"/>
    <cellStyle name="20% - Ênfase3 4 5" xfId="14403"/>
    <cellStyle name="20% - Ênfase3 4 6" xfId="14404"/>
    <cellStyle name="20% - Ênfase3 4_Acompanhamento_2010_BRK Consol (mai)" xfId="14405"/>
    <cellStyle name="20% - Ênfase3 5" xfId="69"/>
    <cellStyle name="20% - Ênfase3 5 2" xfId="14406"/>
    <cellStyle name="20% - Ênfase3 6" xfId="14407"/>
    <cellStyle name="20% - Ênfase3 7" xfId="14408"/>
    <cellStyle name="20% - Ênfase3 8" xfId="14409"/>
    <cellStyle name="20% - Ênfase3 9" xfId="14410"/>
    <cellStyle name="20% - Ênfase4 10" xfId="14411"/>
    <cellStyle name="20% - Ênfase4 2" xfId="70"/>
    <cellStyle name="20% - Ênfase4 2 2" xfId="71"/>
    <cellStyle name="20% - Ênfase4 2 2 2" xfId="72"/>
    <cellStyle name="20% - Ênfase4 2 2 2 2" xfId="14412"/>
    <cellStyle name="20% - Ênfase4 2 2 3" xfId="14413"/>
    <cellStyle name="20% - Ênfase4 2 3" xfId="73"/>
    <cellStyle name="20% - Ênfase4 2 3 2" xfId="74"/>
    <cellStyle name="20% - Ênfase4 2 3 2 2" xfId="14414"/>
    <cellStyle name="20% - Ênfase4 2 3 3" xfId="14415"/>
    <cellStyle name="20% - Ênfase4 2 4" xfId="75"/>
    <cellStyle name="20% - Ênfase4 2 4 2" xfId="76"/>
    <cellStyle name="20% - Ênfase4 2 4 2 2" xfId="14416"/>
    <cellStyle name="20% - Ênfase4 2 4 3" xfId="14417"/>
    <cellStyle name="20% - Ênfase4 2 5" xfId="77"/>
    <cellStyle name="20% - Ênfase4 2 5 2" xfId="78"/>
    <cellStyle name="20% - Ênfase4 2 5 2 2" xfId="14418"/>
    <cellStyle name="20% - Ênfase4 2 5 3" xfId="14419"/>
    <cellStyle name="20% - Ênfase4 2 6" xfId="79"/>
    <cellStyle name="20% - Ênfase4 2 6 2" xfId="80"/>
    <cellStyle name="20% - Ênfase4 2 6 2 2" xfId="14420"/>
    <cellStyle name="20% - Ênfase4 2 6 3" xfId="14421"/>
    <cellStyle name="20% - Ênfase4 2 7" xfId="81"/>
    <cellStyle name="20% - Ênfase4 2 7 2" xfId="82"/>
    <cellStyle name="20% - Ênfase4 2 7 2 2" xfId="14422"/>
    <cellStyle name="20% - Ênfase4 2 7 3" xfId="14423"/>
    <cellStyle name="20% - Ênfase4 2 8" xfId="14424"/>
    <cellStyle name="20% - Ênfase4 2_Acompanhamento_2010_BRK Consol (mai)" xfId="14425"/>
    <cellStyle name="20% - Ênfase4 3" xfId="83"/>
    <cellStyle name="20% - Ênfase4 3 2" xfId="14426"/>
    <cellStyle name="20% - Ênfase4 4" xfId="84"/>
    <cellStyle name="20% - Ênfase4 4 2" xfId="14427"/>
    <cellStyle name="20% - Ênfase4 4 3" xfId="14428"/>
    <cellStyle name="20% - Ênfase4 4 4" xfId="14429"/>
    <cellStyle name="20% - Ênfase4 4 5" xfId="14430"/>
    <cellStyle name="20% - Ênfase4 4 6" xfId="14431"/>
    <cellStyle name="20% - Ênfase4 4_Acompanhamento_2010_BRK Consol (mai)" xfId="14432"/>
    <cellStyle name="20% - Ênfase4 5" xfId="85"/>
    <cellStyle name="20% - Ênfase4 5 2" xfId="14433"/>
    <cellStyle name="20% - Ênfase4 6" xfId="14434"/>
    <cellStyle name="20% - Ênfase4 7" xfId="14435"/>
    <cellStyle name="20% - Ênfase4 8" xfId="14436"/>
    <cellStyle name="20% - Ênfase4 9" xfId="14437"/>
    <cellStyle name="20% - Ênfase5 10" xfId="14438"/>
    <cellStyle name="20% - Ênfase5 2" xfId="86"/>
    <cellStyle name="20% - Ênfase5 2 2" xfId="87"/>
    <cellStyle name="20% - Ênfase5 2 2 2" xfId="88"/>
    <cellStyle name="20% - Ênfase5 2 2 2 2" xfId="14439"/>
    <cellStyle name="20% - Ênfase5 2 2 3" xfId="14440"/>
    <cellStyle name="20% - Ênfase5 2 3" xfId="89"/>
    <cellStyle name="20% - Ênfase5 2 3 2" xfId="90"/>
    <cellStyle name="20% - Ênfase5 2 3 2 2" xfId="14441"/>
    <cellStyle name="20% - Ênfase5 2 3 3" xfId="14442"/>
    <cellStyle name="20% - Ênfase5 2 4" xfId="91"/>
    <cellStyle name="20% - Ênfase5 2 4 2" xfId="92"/>
    <cellStyle name="20% - Ênfase5 2 4 2 2" xfId="14443"/>
    <cellStyle name="20% - Ênfase5 2 4 3" xfId="14444"/>
    <cellStyle name="20% - Ênfase5 2 5" xfId="93"/>
    <cellStyle name="20% - Ênfase5 2 5 2" xfId="94"/>
    <cellStyle name="20% - Ênfase5 2 5 2 2" xfId="14445"/>
    <cellStyle name="20% - Ênfase5 2 5 3" xfId="14446"/>
    <cellStyle name="20% - Ênfase5 2 6" xfId="95"/>
    <cellStyle name="20% - Ênfase5 2 6 2" xfId="96"/>
    <cellStyle name="20% - Ênfase5 2 6 2 2" xfId="14447"/>
    <cellStyle name="20% - Ênfase5 2 6 3" xfId="14448"/>
    <cellStyle name="20% - Ênfase5 2 7" xfId="97"/>
    <cellStyle name="20% - Ênfase5 2 7 2" xfId="98"/>
    <cellStyle name="20% - Ênfase5 2 7 2 2" xfId="14449"/>
    <cellStyle name="20% - Ênfase5 2 7 3" xfId="14450"/>
    <cellStyle name="20% - Ênfase5 2 8" xfId="14451"/>
    <cellStyle name="20% - Ênfase5 2_Acompanhamento_2010_BRK Consol (mai)" xfId="14452"/>
    <cellStyle name="20% - Ênfase5 3" xfId="99"/>
    <cellStyle name="20% - Ênfase5 3 2" xfId="14453"/>
    <cellStyle name="20% - Ênfase5 4" xfId="100"/>
    <cellStyle name="20% - Ênfase5 4 2" xfId="14454"/>
    <cellStyle name="20% - Ênfase5 4 3" xfId="14455"/>
    <cellStyle name="20% - Ênfase5 4 4" xfId="14456"/>
    <cellStyle name="20% - Ênfase5 4 5" xfId="14457"/>
    <cellStyle name="20% - Ênfase5 4 6" xfId="14458"/>
    <cellStyle name="20% - Ênfase5 4_Acompanhamento_2010_BRK Consol (mai)" xfId="14459"/>
    <cellStyle name="20% - Ênfase5 5" xfId="101"/>
    <cellStyle name="20% - Ênfase5 5 2" xfId="14460"/>
    <cellStyle name="20% - Ênfase5 6" xfId="14461"/>
    <cellStyle name="20% - Ênfase5 7" xfId="14462"/>
    <cellStyle name="20% - Ênfase5 8" xfId="14463"/>
    <cellStyle name="20% - Ênfase5 9" xfId="14464"/>
    <cellStyle name="20% - Ênfase6 10" xfId="14465"/>
    <cellStyle name="20% - Ênfase6 2" xfId="102"/>
    <cellStyle name="20% - Ênfase6 2 2" xfId="103"/>
    <cellStyle name="20% - Ênfase6 2 2 2" xfId="104"/>
    <cellStyle name="20% - Ênfase6 2 2 2 2" xfId="14466"/>
    <cellStyle name="20% - Ênfase6 2 2 3" xfId="14467"/>
    <cellStyle name="20% - Ênfase6 2 3" xfId="105"/>
    <cellStyle name="20% - Ênfase6 2 3 2" xfId="106"/>
    <cellStyle name="20% - Ênfase6 2 3 2 2" xfId="14468"/>
    <cellStyle name="20% - Ênfase6 2 3 3" xfId="14469"/>
    <cellStyle name="20% - Ênfase6 2 4" xfId="107"/>
    <cellStyle name="20% - Ênfase6 2 4 2" xfId="108"/>
    <cellStyle name="20% - Ênfase6 2 4 2 2" xfId="14470"/>
    <cellStyle name="20% - Ênfase6 2 4 3" xfId="14471"/>
    <cellStyle name="20% - Ênfase6 2 5" xfId="109"/>
    <cellStyle name="20% - Ênfase6 2 5 2" xfId="110"/>
    <cellStyle name="20% - Ênfase6 2 5 2 2" xfId="14472"/>
    <cellStyle name="20% - Ênfase6 2 5 3" xfId="14473"/>
    <cellStyle name="20% - Ênfase6 2 6" xfId="111"/>
    <cellStyle name="20% - Ênfase6 2 6 2" xfId="112"/>
    <cellStyle name="20% - Ênfase6 2 6 2 2" xfId="14474"/>
    <cellStyle name="20% - Ênfase6 2 6 3" xfId="14475"/>
    <cellStyle name="20% - Ênfase6 2 7" xfId="113"/>
    <cellStyle name="20% - Ênfase6 2 7 2" xfId="114"/>
    <cellStyle name="20% - Ênfase6 2 7 2 2" xfId="14476"/>
    <cellStyle name="20% - Ênfase6 2 7 3" xfId="14477"/>
    <cellStyle name="20% - Ênfase6 2 8" xfId="14478"/>
    <cellStyle name="20% - Ênfase6 2_Acompanhamento_2010_BRK Consol (mai)" xfId="14479"/>
    <cellStyle name="20% - Ênfase6 3" xfId="115"/>
    <cellStyle name="20% - Ênfase6 3 2" xfId="14480"/>
    <cellStyle name="20% - Ênfase6 4" xfId="116"/>
    <cellStyle name="20% - Ênfase6 4 2" xfId="14481"/>
    <cellStyle name="20% - Ênfase6 4 3" xfId="14482"/>
    <cellStyle name="20% - Ênfase6 4 4" xfId="14483"/>
    <cellStyle name="20% - Ênfase6 4 5" xfId="14484"/>
    <cellStyle name="20% - Ênfase6 4 6" xfId="14485"/>
    <cellStyle name="20% - Ênfase6 4_Acompanhamento_2010_BRK Consol (mai)" xfId="14486"/>
    <cellStyle name="20% - Ênfase6 5" xfId="117"/>
    <cellStyle name="20% - Ênfase6 5 2" xfId="14487"/>
    <cellStyle name="20% - Ênfase6 6" xfId="14488"/>
    <cellStyle name="20% - Ênfase6 7" xfId="14489"/>
    <cellStyle name="20% - Ênfase6 8" xfId="14490"/>
    <cellStyle name="20% - Ênfase6 9" xfId="14491"/>
    <cellStyle name="20% - Énfasis1" xfId="14492"/>
    <cellStyle name="20% - Énfasis1 2" xfId="14493"/>
    <cellStyle name="20% - Énfasis1 3" xfId="14494"/>
    <cellStyle name="20% - Énfasis1 4" xfId="14495"/>
    <cellStyle name="20% - Énfasis1 5" xfId="14496"/>
    <cellStyle name="20% - Énfasis1 6" xfId="14497"/>
    <cellStyle name="20% - Énfasis1 7" xfId="14498"/>
    <cellStyle name="20% - Énfasis1_Acompanhamento_2010_BRK Consol (mai)" xfId="14499"/>
    <cellStyle name="20% - Énfasis2" xfId="14500"/>
    <cellStyle name="20% - Énfasis2 2" xfId="14501"/>
    <cellStyle name="20% - Énfasis2 3" xfId="14502"/>
    <cellStyle name="20% - Énfasis2 4" xfId="14503"/>
    <cellStyle name="20% - Énfasis2 5" xfId="14504"/>
    <cellStyle name="20% - Énfasis2 6" xfId="14505"/>
    <cellStyle name="20% - Énfasis2 7" xfId="14506"/>
    <cellStyle name="20% - Énfasis2_Acompanhamento_2010_BRK Consol (mai)" xfId="14507"/>
    <cellStyle name="20% - Énfasis3" xfId="14508"/>
    <cellStyle name="20% - Énfasis3 2" xfId="14509"/>
    <cellStyle name="20% - Énfasis3 3" xfId="14510"/>
    <cellStyle name="20% - Énfasis3 4" xfId="14511"/>
    <cellStyle name="20% - Énfasis3 5" xfId="14512"/>
    <cellStyle name="20% - Énfasis3 6" xfId="14513"/>
    <cellStyle name="20% - Énfasis3 7" xfId="14514"/>
    <cellStyle name="20% - Énfasis3_Acompanhamento_2010_BRK Consol (mai)" xfId="14515"/>
    <cellStyle name="20% - Énfasis4" xfId="14516"/>
    <cellStyle name="20% - Énfasis4 2" xfId="14517"/>
    <cellStyle name="20% - Énfasis4 3" xfId="14518"/>
    <cellStyle name="20% - Énfasis4 4" xfId="14519"/>
    <cellStyle name="20% - Énfasis4 5" xfId="14520"/>
    <cellStyle name="20% - Énfasis4 6" xfId="14521"/>
    <cellStyle name="20% - Énfasis4 7" xfId="14522"/>
    <cellStyle name="20% - Énfasis4_Acompanhamento_2010_BRK Consol (mai)" xfId="14523"/>
    <cellStyle name="20% - Énfasis5" xfId="14524"/>
    <cellStyle name="20% - Énfasis5 2" xfId="14525"/>
    <cellStyle name="20% - Énfasis5 3" xfId="14526"/>
    <cellStyle name="20% - Énfasis5 4" xfId="14527"/>
    <cellStyle name="20% - Énfasis5 5" xfId="14528"/>
    <cellStyle name="20% - Énfasis5 6" xfId="14529"/>
    <cellStyle name="20% - Énfasis5 7" xfId="14530"/>
    <cellStyle name="20% - Énfasis5_Acompanhamento_2010_BRK Consol (mai)" xfId="14531"/>
    <cellStyle name="20% - Énfasis6" xfId="14532"/>
    <cellStyle name="20% - Énfasis6 2" xfId="14533"/>
    <cellStyle name="20% - Énfasis6 3" xfId="14534"/>
    <cellStyle name="20% - Énfasis6 4" xfId="14535"/>
    <cellStyle name="20% - Énfasis6 5" xfId="14536"/>
    <cellStyle name="20% - Énfasis6 6" xfId="14537"/>
    <cellStyle name="20% - Énfasis6 7" xfId="14538"/>
    <cellStyle name="20% - Énfasis6_Acompanhamento_2010_BRK Consol (mai)" xfId="14539"/>
    <cellStyle name="40% - Accent1 2" xfId="14540"/>
    <cellStyle name="40% - Accent1 3" xfId="14541"/>
    <cellStyle name="40% - Accent1 4" xfId="14542"/>
    <cellStyle name="40% - Accent1 5" xfId="14543"/>
    <cellStyle name="40% - Accent1 6" xfId="14544"/>
    <cellStyle name="40% - Accent1 7" xfId="14545"/>
    <cellStyle name="40% - Accent2 2" xfId="14546"/>
    <cellStyle name="40% - Accent2 3" xfId="14547"/>
    <cellStyle name="40% - Accent2 4" xfId="14548"/>
    <cellStyle name="40% - Accent2 5" xfId="14549"/>
    <cellStyle name="40% - Accent2 6" xfId="14550"/>
    <cellStyle name="40% - Accent2 7" xfId="14551"/>
    <cellStyle name="40% - Accent3 2" xfId="14552"/>
    <cellStyle name="40% - Accent3 3" xfId="14553"/>
    <cellStyle name="40% - Accent3 4" xfId="14554"/>
    <cellStyle name="40% - Accent3 5" xfId="14555"/>
    <cellStyle name="40% - Accent3 6" xfId="14556"/>
    <cellStyle name="40% - Accent3 7" xfId="14557"/>
    <cellStyle name="40% - Accent4 2" xfId="14558"/>
    <cellStyle name="40% - Accent4 3" xfId="14559"/>
    <cellStyle name="40% - Accent4 4" xfId="14560"/>
    <cellStyle name="40% - Accent4 5" xfId="14561"/>
    <cellStyle name="40% - Accent4 6" xfId="14562"/>
    <cellStyle name="40% - Accent4 7" xfId="14563"/>
    <cellStyle name="40% - Accent5 2" xfId="14564"/>
    <cellStyle name="40% - Accent5 3" xfId="14565"/>
    <cellStyle name="40% - Accent5 4" xfId="14566"/>
    <cellStyle name="40% - Accent5 5" xfId="14567"/>
    <cellStyle name="40% - Accent5 6" xfId="14568"/>
    <cellStyle name="40% - Accent5 7" xfId="14569"/>
    <cellStyle name="40% - Accent6 2" xfId="14570"/>
    <cellStyle name="40% - Accent6 3" xfId="14571"/>
    <cellStyle name="40% - Accent6 4" xfId="14572"/>
    <cellStyle name="40% - Accent6 5" xfId="14573"/>
    <cellStyle name="40% - Accent6 6" xfId="14574"/>
    <cellStyle name="40% - Accent6 7" xfId="14575"/>
    <cellStyle name="40% - Ênfase1 10" xfId="14576"/>
    <cellStyle name="40% - Ênfase1 2" xfId="118"/>
    <cellStyle name="40% - Ênfase1 2 2" xfId="119"/>
    <cellStyle name="40% - Ênfase1 2 2 2" xfId="120"/>
    <cellStyle name="40% - Ênfase1 2 2 2 2" xfId="14577"/>
    <cellStyle name="40% - Ênfase1 2 2 3" xfId="14578"/>
    <cellStyle name="40% - Ênfase1 2 3" xfId="14579"/>
    <cellStyle name="40% - Ênfase1 2 4" xfId="121"/>
    <cellStyle name="40% - Ênfase1 2 4 2" xfId="122"/>
    <cellStyle name="40% - Ênfase1 2 4 2 2" xfId="14580"/>
    <cellStyle name="40% - Ênfase1 2 4 3" xfId="14581"/>
    <cellStyle name="40% - Ênfase1 2 5" xfId="123"/>
    <cellStyle name="40% - Ênfase1 2 5 2" xfId="124"/>
    <cellStyle name="40% - Ênfase1 2 5 2 2" xfId="14582"/>
    <cellStyle name="40% - Ênfase1 2 5 3" xfId="14583"/>
    <cellStyle name="40% - Ênfase1 2 6" xfId="125"/>
    <cellStyle name="40% - Ênfase1 2 6 2" xfId="126"/>
    <cellStyle name="40% - Ênfase1 2 6 2 2" xfId="14584"/>
    <cellStyle name="40% - Ênfase1 2 6 3" xfId="14585"/>
    <cellStyle name="40% - Ênfase1 2 7" xfId="127"/>
    <cellStyle name="40% - Ênfase1 2 7 2" xfId="128"/>
    <cellStyle name="40% - Ênfase1 2 7 2 2" xfId="14586"/>
    <cellStyle name="40% - Ênfase1 2 7 3" xfId="14587"/>
    <cellStyle name="40% - Ênfase1 2 8" xfId="14588"/>
    <cellStyle name="40% - Ênfase1 2_Acompanhamento_2010_BRK Consol (mai)" xfId="14589"/>
    <cellStyle name="40% - Ênfase1 3" xfId="129"/>
    <cellStyle name="40% - Ênfase1 3 2" xfId="14590"/>
    <cellStyle name="40% - Ênfase1 4" xfId="130"/>
    <cellStyle name="40% - Ênfase1 4 2" xfId="14591"/>
    <cellStyle name="40% - Ênfase1 4 3" xfId="14592"/>
    <cellStyle name="40% - Ênfase1 4 4" xfId="14593"/>
    <cellStyle name="40% - Ênfase1 4 5" xfId="14594"/>
    <cellStyle name="40% - Ênfase1 4 6" xfId="14595"/>
    <cellStyle name="40% - Ênfase1 4_Acompanhamento_2010_BRK Consol (mai)" xfId="14596"/>
    <cellStyle name="40% - Ênfase1 5" xfId="131"/>
    <cellStyle name="40% - Ênfase1 5 2" xfId="14597"/>
    <cellStyle name="40% - Ênfase1 6" xfId="14598"/>
    <cellStyle name="40% - Ênfase1 7" xfId="14599"/>
    <cellStyle name="40% - Ênfase1 8" xfId="14600"/>
    <cellStyle name="40% - Ênfase1 9" xfId="14601"/>
    <cellStyle name="40% - Ênfase2 10" xfId="14602"/>
    <cellStyle name="40% - Ênfase2 2" xfId="132"/>
    <cellStyle name="40% - Ênfase2 2 2" xfId="133"/>
    <cellStyle name="40% - Ênfase2 2 2 2" xfId="134"/>
    <cellStyle name="40% - Ênfase2 2 2 2 2" xfId="14603"/>
    <cellStyle name="40% - Ênfase2 2 2 3" xfId="14604"/>
    <cellStyle name="40% - Ênfase2 2 3" xfId="135"/>
    <cellStyle name="40% - Ênfase2 2 3 2" xfId="136"/>
    <cellStyle name="40% - Ênfase2 2 3 2 2" xfId="14605"/>
    <cellStyle name="40% - Ênfase2 2 3 3" xfId="14606"/>
    <cellStyle name="40% - Ênfase2 2 4" xfId="14607"/>
    <cellStyle name="40% - Ênfase2 2 5" xfId="137"/>
    <cellStyle name="40% - Ênfase2 2 5 2" xfId="138"/>
    <cellStyle name="40% - Ênfase2 2 5 2 2" xfId="14608"/>
    <cellStyle name="40% - Ênfase2 2 5 3" xfId="14609"/>
    <cellStyle name="40% - Ênfase2 2 6" xfId="139"/>
    <cellStyle name="40% - Ênfase2 2 6 2" xfId="140"/>
    <cellStyle name="40% - Ênfase2 2 6 2 2" xfId="14610"/>
    <cellStyle name="40% - Ênfase2 2 6 3" xfId="14611"/>
    <cellStyle name="40% - Ênfase2 2 7" xfId="141"/>
    <cellStyle name="40% - Ênfase2 2 7 2" xfId="142"/>
    <cellStyle name="40% - Ênfase2 2 7 2 2" xfId="14612"/>
    <cellStyle name="40% - Ênfase2 2 7 3" xfId="14613"/>
    <cellStyle name="40% - Ênfase2 2 8" xfId="14614"/>
    <cellStyle name="40% - Ênfase2 2_Acompanhamento_2010_BRK Consol (mai)" xfId="14615"/>
    <cellStyle name="40% - Ênfase2 3" xfId="143"/>
    <cellStyle name="40% - Ênfase2 3 2" xfId="14616"/>
    <cellStyle name="40% - Ênfase2 4" xfId="144"/>
    <cellStyle name="40% - Ênfase2 4 2" xfId="14617"/>
    <cellStyle name="40% - Ênfase2 4 3" xfId="14618"/>
    <cellStyle name="40% - Ênfase2 4 4" xfId="14619"/>
    <cellStyle name="40% - Ênfase2 4 5" xfId="14620"/>
    <cellStyle name="40% - Ênfase2 4 6" xfId="14621"/>
    <cellStyle name="40% - Ênfase2 4_Acompanhamento_2010_BRK Consol (mai)" xfId="14622"/>
    <cellStyle name="40% - Ênfase2 5" xfId="145"/>
    <cellStyle name="40% - Ênfase2 5 2" xfId="14623"/>
    <cellStyle name="40% - Ênfase2 6" xfId="14624"/>
    <cellStyle name="40% - Ênfase2 7" xfId="14625"/>
    <cellStyle name="40% - Ênfase2 8" xfId="14626"/>
    <cellStyle name="40% - Ênfase2 9" xfId="14627"/>
    <cellStyle name="40% - Ênfase3 10" xfId="14628"/>
    <cellStyle name="40% - Ênfase3 2" xfId="146"/>
    <cellStyle name="40% - Ênfase3 2 2" xfId="147"/>
    <cellStyle name="40% - Ênfase3 2 2 2" xfId="148"/>
    <cellStyle name="40% - Ênfase3 2 2 2 2" xfId="14629"/>
    <cellStyle name="40% - Ênfase3 2 2 3" xfId="14630"/>
    <cellStyle name="40% - Ênfase3 2 3" xfId="149"/>
    <cellStyle name="40% - Ênfase3 2 3 2" xfId="150"/>
    <cellStyle name="40% - Ênfase3 2 3 2 2" xfId="14631"/>
    <cellStyle name="40% - Ênfase3 2 3 3" xfId="14632"/>
    <cellStyle name="40% - Ênfase3 2 4" xfId="151"/>
    <cellStyle name="40% - Ênfase3 2 4 2" xfId="152"/>
    <cellStyle name="40% - Ênfase3 2 4 2 2" xfId="14633"/>
    <cellStyle name="40% - Ênfase3 2 4 3" xfId="14634"/>
    <cellStyle name="40% - Ênfase3 2 5" xfId="153"/>
    <cellStyle name="40% - Ênfase3 2 5 2" xfId="154"/>
    <cellStyle name="40% - Ênfase3 2 5 2 2" xfId="14635"/>
    <cellStyle name="40% - Ênfase3 2 5 3" xfId="14636"/>
    <cellStyle name="40% - Ênfase3 2 6" xfId="155"/>
    <cellStyle name="40% - Ênfase3 2 6 2" xfId="156"/>
    <cellStyle name="40% - Ênfase3 2 6 2 2" xfId="14637"/>
    <cellStyle name="40% - Ênfase3 2 6 3" xfId="14638"/>
    <cellStyle name="40% - Ênfase3 2 7" xfId="157"/>
    <cellStyle name="40% - Ênfase3 2 7 2" xfId="158"/>
    <cellStyle name="40% - Ênfase3 2 7 2 2" xfId="14639"/>
    <cellStyle name="40% - Ênfase3 2 7 3" xfId="14640"/>
    <cellStyle name="40% - Ênfase3 2 8" xfId="14641"/>
    <cellStyle name="40% - Ênfase3 2_Acompanhamento_2010_BRK Consol (mai)" xfId="14642"/>
    <cellStyle name="40% - Ênfase3 3" xfId="159"/>
    <cellStyle name="40% - Ênfase3 3 2" xfId="14643"/>
    <cellStyle name="40% - Ênfase3 4" xfId="160"/>
    <cellStyle name="40% - Ênfase3 4 2" xfId="14644"/>
    <cellStyle name="40% - Ênfase3 4 3" xfId="14645"/>
    <cellStyle name="40% - Ênfase3 4 4" xfId="14646"/>
    <cellStyle name="40% - Ênfase3 4 5" xfId="14647"/>
    <cellStyle name="40% - Ênfase3 4 6" xfId="14648"/>
    <cellStyle name="40% - Ênfase3 4_Acompanhamento_2010_BRK Consol (mai)" xfId="14649"/>
    <cellStyle name="40% - Ênfase3 5" xfId="161"/>
    <cellStyle name="40% - Ênfase3 5 2" xfId="14650"/>
    <cellStyle name="40% - Ênfase3 6" xfId="14651"/>
    <cellStyle name="40% - Ênfase3 7" xfId="14652"/>
    <cellStyle name="40% - Ênfase3 8" xfId="14653"/>
    <cellStyle name="40% - Ênfase3 9" xfId="14654"/>
    <cellStyle name="40% - Ênfase4 10" xfId="14655"/>
    <cellStyle name="40% - Ênfase4 2" xfId="162"/>
    <cellStyle name="40% - Ênfase4 2 2" xfId="163"/>
    <cellStyle name="40% - Ênfase4 2 2 2" xfId="164"/>
    <cellStyle name="40% - Ênfase4 2 2 2 2" xfId="14656"/>
    <cellStyle name="40% - Ênfase4 2 2 3" xfId="14657"/>
    <cellStyle name="40% - Ênfase4 2 3" xfId="165"/>
    <cellStyle name="40% - Ênfase4 2 3 2" xfId="166"/>
    <cellStyle name="40% - Ênfase4 2 3 2 2" xfId="14658"/>
    <cellStyle name="40% - Ênfase4 2 3 3" xfId="14659"/>
    <cellStyle name="40% - Ênfase4 2 4" xfId="167"/>
    <cellStyle name="40% - Ênfase4 2 4 2" xfId="168"/>
    <cellStyle name="40% - Ênfase4 2 4 2 2" xfId="14660"/>
    <cellStyle name="40% - Ênfase4 2 4 3" xfId="14661"/>
    <cellStyle name="40% - Ênfase4 2 5" xfId="169"/>
    <cellStyle name="40% - Ênfase4 2 5 2" xfId="170"/>
    <cellStyle name="40% - Ênfase4 2 5 2 2" xfId="14662"/>
    <cellStyle name="40% - Ênfase4 2 5 3" xfId="14663"/>
    <cellStyle name="40% - Ênfase4 2 6" xfId="171"/>
    <cellStyle name="40% - Ênfase4 2 6 2" xfId="172"/>
    <cellStyle name="40% - Ênfase4 2 6 2 2" xfId="14664"/>
    <cellStyle name="40% - Ênfase4 2 6 3" xfId="14665"/>
    <cellStyle name="40% - Ênfase4 2 7" xfId="173"/>
    <cellStyle name="40% - Ênfase4 2 7 2" xfId="174"/>
    <cellStyle name="40% - Ênfase4 2 7 2 2" xfId="14666"/>
    <cellStyle name="40% - Ênfase4 2 7 3" xfId="14667"/>
    <cellStyle name="40% - Ênfase4 2 8" xfId="14668"/>
    <cellStyle name="40% - Ênfase4 2_Acompanhamento_2010_BRK Consol (mai)" xfId="14669"/>
    <cellStyle name="40% - Ênfase4 3" xfId="175"/>
    <cellStyle name="40% - Ênfase4 3 2" xfId="14670"/>
    <cellStyle name="40% - Ênfase4 4" xfId="176"/>
    <cellStyle name="40% - Ênfase4 4 2" xfId="14671"/>
    <cellStyle name="40% - Ênfase4 4 3" xfId="14672"/>
    <cellStyle name="40% - Ênfase4 4 4" xfId="14673"/>
    <cellStyle name="40% - Ênfase4 4 5" xfId="14674"/>
    <cellStyle name="40% - Ênfase4 4 6" xfId="14675"/>
    <cellStyle name="40% - Ênfase4 4_Acompanhamento_2010_BRK Consol (mai)" xfId="14676"/>
    <cellStyle name="40% - Ênfase4 5" xfId="177"/>
    <cellStyle name="40% - Ênfase4 5 2" xfId="14677"/>
    <cellStyle name="40% - Ênfase4 6" xfId="14678"/>
    <cellStyle name="40% - Ênfase4 7" xfId="14679"/>
    <cellStyle name="40% - Ênfase4 8" xfId="14680"/>
    <cellStyle name="40% - Ênfase4 9" xfId="14681"/>
    <cellStyle name="40% - Ênfase5 10" xfId="14682"/>
    <cellStyle name="40% - Ênfase5 2" xfId="178"/>
    <cellStyle name="40% - Ênfase5 2 2" xfId="179"/>
    <cellStyle name="40% - Ênfase5 2 2 2" xfId="180"/>
    <cellStyle name="40% - Ênfase5 2 2 2 2" xfId="14683"/>
    <cellStyle name="40% - Ênfase5 2 2 3" xfId="14684"/>
    <cellStyle name="40% - Ênfase5 2 3" xfId="181"/>
    <cellStyle name="40% - Ênfase5 2 3 2" xfId="182"/>
    <cellStyle name="40% - Ênfase5 2 3 2 2" xfId="14685"/>
    <cellStyle name="40% - Ênfase5 2 3 3" xfId="14686"/>
    <cellStyle name="40% - Ênfase5 2 4" xfId="183"/>
    <cellStyle name="40% - Ênfase5 2 4 2" xfId="184"/>
    <cellStyle name="40% - Ênfase5 2 4 2 2" xfId="14687"/>
    <cellStyle name="40% - Ênfase5 2 4 3" xfId="14688"/>
    <cellStyle name="40% - Ênfase5 2 5" xfId="185"/>
    <cellStyle name="40% - Ênfase5 2 5 2" xfId="186"/>
    <cellStyle name="40% - Ênfase5 2 5 2 2" xfId="14689"/>
    <cellStyle name="40% - Ênfase5 2 5 3" xfId="14690"/>
    <cellStyle name="40% - Ênfase5 2 6" xfId="187"/>
    <cellStyle name="40% - Ênfase5 2 6 2" xfId="188"/>
    <cellStyle name="40% - Ênfase5 2 6 2 2" xfId="14691"/>
    <cellStyle name="40% - Ênfase5 2 6 3" xfId="14692"/>
    <cellStyle name="40% - Ênfase5 2 7" xfId="189"/>
    <cellStyle name="40% - Ênfase5 2 7 2" xfId="190"/>
    <cellStyle name="40% - Ênfase5 2 7 2 2" xfId="14693"/>
    <cellStyle name="40% - Ênfase5 2 7 3" xfId="14694"/>
    <cellStyle name="40% - Ênfase5 2 8" xfId="14695"/>
    <cellStyle name="40% - Ênfase5 2_Acompanhamento_2010_BRK Consol (mai)" xfId="14696"/>
    <cellStyle name="40% - Ênfase5 3" xfId="191"/>
    <cellStyle name="40% - Ênfase5 3 2" xfId="14697"/>
    <cellStyle name="40% - Ênfase5 4" xfId="192"/>
    <cellStyle name="40% - Ênfase5 4 2" xfId="14698"/>
    <cellStyle name="40% - Ênfase5 4 3" xfId="14699"/>
    <cellStyle name="40% - Ênfase5 4 4" xfId="14700"/>
    <cellStyle name="40% - Ênfase5 4 5" xfId="14701"/>
    <cellStyle name="40% - Ênfase5 4 6" xfId="14702"/>
    <cellStyle name="40% - Ênfase5 4_Acompanhamento_2010_BRK Consol (mai)" xfId="14703"/>
    <cellStyle name="40% - Ênfase5 5" xfId="193"/>
    <cellStyle name="40% - Ênfase5 5 2" xfId="14704"/>
    <cellStyle name="40% - Ênfase5 6" xfId="14705"/>
    <cellStyle name="40% - Ênfase5 7" xfId="14706"/>
    <cellStyle name="40% - Ênfase5 8" xfId="14707"/>
    <cellStyle name="40% - Ênfase5 9" xfId="14708"/>
    <cellStyle name="40% - Ênfase6 10" xfId="14709"/>
    <cellStyle name="40% - Ênfase6 2" xfId="194"/>
    <cellStyle name="40% - Ênfase6 2 2" xfId="195"/>
    <cellStyle name="40% - Ênfase6 2 2 2" xfId="196"/>
    <cellStyle name="40% - Ênfase6 2 2 2 2" xfId="14710"/>
    <cellStyle name="40% - Ênfase6 2 2 3" xfId="14711"/>
    <cellStyle name="40% - Ênfase6 2 3" xfId="197"/>
    <cellStyle name="40% - Ênfase6 2 3 2" xfId="198"/>
    <cellStyle name="40% - Ênfase6 2 3 2 2" xfId="14712"/>
    <cellStyle name="40% - Ênfase6 2 3 3" xfId="14713"/>
    <cellStyle name="40% - Ênfase6 2 4" xfId="199"/>
    <cellStyle name="40% - Ênfase6 2 4 2" xfId="200"/>
    <cellStyle name="40% - Ênfase6 2 4 2 2" xfId="14714"/>
    <cellStyle name="40% - Ênfase6 2 4 3" xfId="14715"/>
    <cellStyle name="40% - Ênfase6 2 5" xfId="201"/>
    <cellStyle name="40% - Ênfase6 2 5 2" xfId="202"/>
    <cellStyle name="40% - Ênfase6 2 5 2 2" xfId="14716"/>
    <cellStyle name="40% - Ênfase6 2 5 3" xfId="14717"/>
    <cellStyle name="40% - Ênfase6 2 6" xfId="203"/>
    <cellStyle name="40% - Ênfase6 2 6 2" xfId="204"/>
    <cellStyle name="40% - Ênfase6 2 6 2 2" xfId="14718"/>
    <cellStyle name="40% - Ênfase6 2 6 3" xfId="14719"/>
    <cellStyle name="40% - Ênfase6 2 7" xfId="205"/>
    <cellStyle name="40% - Ênfase6 2 7 2" xfId="206"/>
    <cellStyle name="40% - Ênfase6 2 7 2 2" xfId="14720"/>
    <cellStyle name="40% - Ênfase6 2 7 3" xfId="14721"/>
    <cellStyle name="40% - Ênfase6 2 8" xfId="14722"/>
    <cellStyle name="40% - Ênfase6 2_Acompanhamento_2010_BRK Consol (mai)" xfId="14723"/>
    <cellStyle name="40% - Ênfase6 3" xfId="207"/>
    <cellStyle name="40% - Ênfase6 3 2" xfId="14724"/>
    <cellStyle name="40% - Ênfase6 4" xfId="208"/>
    <cellStyle name="40% - Ênfase6 4 2" xfId="14725"/>
    <cellStyle name="40% - Ênfase6 4 3" xfId="14726"/>
    <cellStyle name="40% - Ênfase6 4 4" xfId="14727"/>
    <cellStyle name="40% - Ênfase6 4 5" xfId="14728"/>
    <cellStyle name="40% - Ênfase6 4 6" xfId="14729"/>
    <cellStyle name="40% - Ênfase6 4_Acompanhamento_2010_BRK Consol (mai)" xfId="14730"/>
    <cellStyle name="40% - Ênfase6 5" xfId="209"/>
    <cellStyle name="40% - Ênfase6 5 2" xfId="14731"/>
    <cellStyle name="40% - Ênfase6 6" xfId="14732"/>
    <cellStyle name="40% - Ênfase6 7" xfId="14733"/>
    <cellStyle name="40% - Ênfase6 8" xfId="14734"/>
    <cellStyle name="40% - Ênfase6 9" xfId="14735"/>
    <cellStyle name="40% - Énfasis1" xfId="14736"/>
    <cellStyle name="40% - Énfasis1 2" xfId="14737"/>
    <cellStyle name="40% - Énfasis1 3" xfId="14738"/>
    <cellStyle name="40% - Énfasis1 4" xfId="14739"/>
    <cellStyle name="40% - Énfasis1 5" xfId="14740"/>
    <cellStyle name="40% - Énfasis1 6" xfId="14741"/>
    <cellStyle name="40% - Énfasis1 7" xfId="14742"/>
    <cellStyle name="40% - Énfasis1_Acompanhamento_2010_BRK Consol (mai)" xfId="14743"/>
    <cellStyle name="40% - Énfasis2" xfId="14744"/>
    <cellStyle name="40% - Énfasis2 2" xfId="14745"/>
    <cellStyle name="40% - Énfasis2 3" xfId="14746"/>
    <cellStyle name="40% - Énfasis2 4" xfId="14747"/>
    <cellStyle name="40% - Énfasis2 5" xfId="14748"/>
    <cellStyle name="40% - Énfasis2 6" xfId="14749"/>
    <cellStyle name="40% - Énfasis2 7" xfId="14750"/>
    <cellStyle name="40% - Énfasis2_Acompanhamento_2010_BRK Consol (mai)" xfId="14751"/>
    <cellStyle name="40% - Énfasis3" xfId="14752"/>
    <cellStyle name="40% - Énfasis3 2" xfId="14753"/>
    <cellStyle name="40% - Énfasis3 3" xfId="14754"/>
    <cellStyle name="40% - Énfasis3 4" xfId="14755"/>
    <cellStyle name="40% - Énfasis3 5" xfId="14756"/>
    <cellStyle name="40% - Énfasis3 6" xfId="14757"/>
    <cellStyle name="40% - Énfasis3 7" xfId="14758"/>
    <cellStyle name="40% - Énfasis3_Acompanhamento_2010_BRK Consol (mai)" xfId="14759"/>
    <cellStyle name="40% - Énfasis4" xfId="14760"/>
    <cellStyle name="40% - Énfasis4 2" xfId="14761"/>
    <cellStyle name="40% - Énfasis4 3" xfId="14762"/>
    <cellStyle name="40% - Énfasis4 4" xfId="14763"/>
    <cellStyle name="40% - Énfasis4 5" xfId="14764"/>
    <cellStyle name="40% - Énfasis4 6" xfId="14765"/>
    <cellStyle name="40% - Énfasis4 7" xfId="14766"/>
    <cellStyle name="40% - Énfasis4_Acompanhamento_2010_BRK Consol (mai)" xfId="14767"/>
    <cellStyle name="40% - Énfasis5" xfId="14768"/>
    <cellStyle name="40% - Énfasis5 2" xfId="14769"/>
    <cellStyle name="40% - Énfasis5 3" xfId="14770"/>
    <cellStyle name="40% - Énfasis5 4" xfId="14771"/>
    <cellStyle name="40% - Énfasis5 5" xfId="14772"/>
    <cellStyle name="40% - Énfasis5 6" xfId="14773"/>
    <cellStyle name="40% - Énfasis5 7" xfId="14774"/>
    <cellStyle name="40% - Énfasis5_Acompanhamento_2010_BRK Consol (mai)" xfId="14775"/>
    <cellStyle name="40% - Énfasis6" xfId="14776"/>
    <cellStyle name="40% - Énfasis6 2" xfId="14777"/>
    <cellStyle name="40% - Énfasis6 3" xfId="14778"/>
    <cellStyle name="40% - Énfasis6 4" xfId="14779"/>
    <cellStyle name="40% - Énfasis6 5" xfId="14780"/>
    <cellStyle name="40% - Énfasis6 6" xfId="14781"/>
    <cellStyle name="40% - Énfasis6 7" xfId="14782"/>
    <cellStyle name="40% - Énfasis6_Acompanhamento_2010_BRK Consol (mai)" xfId="14783"/>
    <cellStyle name="60% - Ênfase1 10" xfId="14784"/>
    <cellStyle name="60% - Ênfase1 2" xfId="210"/>
    <cellStyle name="60% - Ênfase1 2 2" xfId="211"/>
    <cellStyle name="60% - Ênfase1 2 3" xfId="212"/>
    <cellStyle name="60% - Ênfase1 2 4" xfId="213"/>
    <cellStyle name="60% - Ênfase1 2 5" xfId="214"/>
    <cellStyle name="60% - Ênfase1 2 6" xfId="215"/>
    <cellStyle name="60% - Ênfase1 2 7" xfId="216"/>
    <cellStyle name="60% - Ênfase1 2 8" xfId="14785"/>
    <cellStyle name="60% - Ênfase1 3" xfId="217"/>
    <cellStyle name="60% - Ênfase1 4" xfId="218"/>
    <cellStyle name="60% - Ênfase1 4 2" xfId="14786"/>
    <cellStyle name="60% - Ênfase1 4 3" xfId="14787"/>
    <cellStyle name="60% - Ênfase1 4 4" xfId="14788"/>
    <cellStyle name="60% - Ênfase1 4 5" xfId="14789"/>
    <cellStyle name="60% - Ênfase1 4 6" xfId="14790"/>
    <cellStyle name="60% - Ênfase1 5" xfId="219"/>
    <cellStyle name="60% - Ênfase1 6" xfId="14791"/>
    <cellStyle name="60% - Ênfase1 7" xfId="14792"/>
    <cellStyle name="60% - Ênfase1 8" xfId="14793"/>
    <cellStyle name="60% - Ênfase1 9" xfId="14794"/>
    <cellStyle name="60% - Ênfase2 10" xfId="14795"/>
    <cellStyle name="60% - Ênfase2 2" xfId="220"/>
    <cellStyle name="60% - Ênfase2 2 2" xfId="221"/>
    <cellStyle name="60% - Ênfase2 2 3" xfId="222"/>
    <cellStyle name="60% - Ênfase2 2 4" xfId="223"/>
    <cellStyle name="60% - Ênfase2 2 5" xfId="224"/>
    <cellStyle name="60% - Ênfase2 2 6" xfId="225"/>
    <cellStyle name="60% - Ênfase2 2 7" xfId="226"/>
    <cellStyle name="60% - Ênfase2 2 8" xfId="14796"/>
    <cellStyle name="60% - Ênfase2 3" xfId="227"/>
    <cellStyle name="60% - Ênfase2 4" xfId="228"/>
    <cellStyle name="60% - Ênfase2 4 2" xfId="14797"/>
    <cellStyle name="60% - Ênfase2 4 3" xfId="14798"/>
    <cellStyle name="60% - Ênfase2 4 4" xfId="14799"/>
    <cellStyle name="60% - Ênfase2 4 5" xfId="14800"/>
    <cellStyle name="60% - Ênfase2 4 6" xfId="14801"/>
    <cellStyle name="60% - Ênfase2 5" xfId="229"/>
    <cellStyle name="60% - Ênfase2 6" xfId="14802"/>
    <cellStyle name="60% - Ênfase2 7" xfId="14803"/>
    <cellStyle name="60% - Ênfase2 8" xfId="14804"/>
    <cellStyle name="60% - Ênfase2 9" xfId="14805"/>
    <cellStyle name="60% - Ênfase3 10" xfId="14806"/>
    <cellStyle name="60% - Ênfase3 2" xfId="230"/>
    <cellStyle name="60% - Ênfase3 2 2" xfId="231"/>
    <cellStyle name="60% - Ênfase3 2 3" xfId="232"/>
    <cellStyle name="60% - Ênfase3 2 4" xfId="233"/>
    <cellStyle name="60% - Ênfase3 2 5" xfId="234"/>
    <cellStyle name="60% - Ênfase3 2 6" xfId="235"/>
    <cellStyle name="60% - Ênfase3 2 7" xfId="236"/>
    <cellStyle name="60% - Ênfase3 2 8" xfId="14807"/>
    <cellStyle name="60% - Ênfase3 3" xfId="237"/>
    <cellStyle name="60% - Ênfase3 4" xfId="238"/>
    <cellStyle name="60% - Ênfase3 4 2" xfId="14808"/>
    <cellStyle name="60% - Ênfase3 4 3" xfId="14809"/>
    <cellStyle name="60% - Ênfase3 4 4" xfId="14810"/>
    <cellStyle name="60% - Ênfase3 4 5" xfId="14811"/>
    <cellStyle name="60% - Ênfase3 4 6" xfId="14812"/>
    <cellStyle name="60% - Ênfase3 5" xfId="239"/>
    <cellStyle name="60% - Ênfase3 6" xfId="14813"/>
    <cellStyle name="60% - Ênfase3 7" xfId="14814"/>
    <cellStyle name="60% - Ênfase3 8" xfId="14815"/>
    <cellStyle name="60% - Ênfase3 9" xfId="14816"/>
    <cellStyle name="60% - Ênfase4 10" xfId="14817"/>
    <cellStyle name="60% - Ênfase4 2" xfId="240"/>
    <cellStyle name="60% - Ênfase4 2 2" xfId="241"/>
    <cellStyle name="60% - Ênfase4 2 3" xfId="242"/>
    <cellStyle name="60% - Ênfase4 2 4" xfId="243"/>
    <cellStyle name="60% - Ênfase4 2 5" xfId="244"/>
    <cellStyle name="60% - Ênfase4 2 6" xfId="245"/>
    <cellStyle name="60% - Ênfase4 2 7" xfId="246"/>
    <cellStyle name="60% - Ênfase4 2 8" xfId="14818"/>
    <cellStyle name="60% - Ênfase4 3" xfId="247"/>
    <cellStyle name="60% - Ênfase4 4" xfId="248"/>
    <cellStyle name="60% - Ênfase4 4 2" xfId="14819"/>
    <cellStyle name="60% - Ênfase4 4 3" xfId="14820"/>
    <cellStyle name="60% - Ênfase4 4 4" xfId="14821"/>
    <cellStyle name="60% - Ênfase4 4 5" xfId="14822"/>
    <cellStyle name="60% - Ênfase4 4 6" xfId="14823"/>
    <cellStyle name="60% - Ênfase4 5" xfId="249"/>
    <cellStyle name="60% - Ênfase4 6" xfId="14824"/>
    <cellStyle name="60% - Ênfase4 7" xfId="14825"/>
    <cellStyle name="60% - Ênfase4 8" xfId="14826"/>
    <cellStyle name="60% - Ênfase4 9" xfId="14827"/>
    <cellStyle name="60% - Ênfase5 10" xfId="14828"/>
    <cellStyle name="60% - Ênfase5 2" xfId="250"/>
    <cellStyle name="60% - Ênfase5 2 2" xfId="251"/>
    <cellStyle name="60% - Ênfase5 2 3" xfId="252"/>
    <cellStyle name="60% - Ênfase5 2 4" xfId="253"/>
    <cellStyle name="60% - Ênfase5 2 5" xfId="254"/>
    <cellStyle name="60% - Ênfase5 2 6" xfId="255"/>
    <cellStyle name="60% - Ênfase5 2 7" xfId="256"/>
    <cellStyle name="60% - Ênfase5 2 8" xfId="14829"/>
    <cellStyle name="60% - Ênfase5 3" xfId="257"/>
    <cellStyle name="60% - Ênfase5 4" xfId="258"/>
    <cellStyle name="60% - Ênfase5 4 2" xfId="14830"/>
    <cellStyle name="60% - Ênfase5 4 3" xfId="14831"/>
    <cellStyle name="60% - Ênfase5 4 4" xfId="14832"/>
    <cellStyle name="60% - Ênfase5 4 5" xfId="14833"/>
    <cellStyle name="60% - Ênfase5 4 6" xfId="14834"/>
    <cellStyle name="60% - Ênfase5 5" xfId="259"/>
    <cellStyle name="60% - Ênfase5 6" xfId="14835"/>
    <cellStyle name="60% - Ênfase5 7" xfId="14836"/>
    <cellStyle name="60% - Ênfase5 8" xfId="14837"/>
    <cellStyle name="60% - Ênfase5 9" xfId="14838"/>
    <cellStyle name="60% - Ênfase6 10" xfId="14839"/>
    <cellStyle name="60% - Ênfase6 2" xfId="260"/>
    <cellStyle name="60% - Ênfase6 2 2" xfId="261"/>
    <cellStyle name="60% - Ênfase6 2 3" xfId="262"/>
    <cellStyle name="60% - Ênfase6 2 4" xfId="263"/>
    <cellStyle name="60% - Ênfase6 2 5" xfId="264"/>
    <cellStyle name="60% - Ênfase6 2 6" xfId="265"/>
    <cellStyle name="60% - Ênfase6 2 7" xfId="266"/>
    <cellStyle name="60% - Ênfase6 2 8" xfId="14840"/>
    <cellStyle name="60% - Ênfase6 3" xfId="267"/>
    <cellStyle name="60% - Ênfase6 4" xfId="268"/>
    <cellStyle name="60% - Ênfase6 4 2" xfId="14841"/>
    <cellStyle name="60% - Ênfase6 4 3" xfId="14842"/>
    <cellStyle name="60% - Ênfase6 4 4" xfId="14843"/>
    <cellStyle name="60% - Ênfase6 4 5" xfId="14844"/>
    <cellStyle name="60% - Ênfase6 4 6" xfId="14845"/>
    <cellStyle name="60% - Ênfase6 5" xfId="269"/>
    <cellStyle name="60% - Ênfase6 6" xfId="14846"/>
    <cellStyle name="60% - Ênfase6 7" xfId="14847"/>
    <cellStyle name="60% - Ênfase6 8" xfId="14848"/>
    <cellStyle name="60% - Ênfase6 9" xfId="14849"/>
    <cellStyle name="60% - Énfasis1" xfId="14850"/>
    <cellStyle name="60% - Énfasis2" xfId="14851"/>
    <cellStyle name="60% - Énfasis3" xfId="14852"/>
    <cellStyle name="60% - Énfasis4" xfId="14853"/>
    <cellStyle name="60% - Énfasis5" xfId="14854"/>
    <cellStyle name="60% - Énfasis6" xfId="14855"/>
    <cellStyle name="A3 297 x 420 mm" xfId="14856"/>
    <cellStyle name="A3 297 x 420 mm 2" xfId="14857"/>
    <cellStyle name="A3 297 x 420 mm_Base_PA_2009-2011_Dem_Financeiros_CL" xfId="14858"/>
    <cellStyle name="Accent1 - 20%" xfId="14859"/>
    <cellStyle name="Accent1 - 40%" xfId="14860"/>
    <cellStyle name="Accent1 - 60%" xfId="14861"/>
    <cellStyle name="Accent2 - 20%" xfId="14862"/>
    <cellStyle name="Accent2 - 40%" xfId="14863"/>
    <cellStyle name="Accent2 - 60%" xfId="14864"/>
    <cellStyle name="Accent3 - 20%" xfId="14865"/>
    <cellStyle name="Accent3 - 40%" xfId="14866"/>
    <cellStyle name="Accent3 - 60%" xfId="14867"/>
    <cellStyle name="Accent4 - 20%" xfId="14868"/>
    <cellStyle name="Accent4 - 40%" xfId="14869"/>
    <cellStyle name="Accent4 - 60%" xfId="14870"/>
    <cellStyle name="Accent5 - 20%" xfId="14871"/>
    <cellStyle name="Accent5 - 40%" xfId="14872"/>
    <cellStyle name="Accent5 - 60%" xfId="14873"/>
    <cellStyle name="Accent6 - 20%" xfId="14874"/>
    <cellStyle name="Accent6 - 40%" xfId="14875"/>
    <cellStyle name="Accent6 - 60%" xfId="14876"/>
    <cellStyle name="AFE" xfId="14877"/>
    <cellStyle name="Alterar descrição" xfId="270"/>
    <cellStyle name="Alterar descrição 2" xfId="14878"/>
    <cellStyle name="Anos" xfId="14879"/>
    <cellStyle name="apresent" xfId="14880"/>
    <cellStyle name="Arial 10" xfId="14881"/>
    <cellStyle name="Arial 10 2" xfId="14882"/>
    <cellStyle name="Arial 24" xfId="14883"/>
    <cellStyle name="Array" xfId="14884"/>
    <cellStyle name="Array Enter" xfId="14885"/>
    <cellStyle name="Azul&amp;Vermelho" xfId="14886"/>
    <cellStyle name="Azul&amp;Vermelho 2" xfId="14887"/>
    <cellStyle name="b0let" xfId="14888"/>
    <cellStyle name="b0let 2" xfId="14889"/>
    <cellStyle name="Black" xfId="14890"/>
    <cellStyle name="Blue" xfId="14891"/>
    <cellStyle name="Body_$Dollars" xfId="14892"/>
    <cellStyle name="Bold" xfId="14893"/>
    <cellStyle name="Bold/Border" xfId="14894"/>
    <cellStyle name="Bold/Border 2" xfId="14895"/>
    <cellStyle name="Bold/Border 2 2" xfId="14896"/>
    <cellStyle name="Bold/Border 2 2 2" xfId="14897"/>
    <cellStyle name="Bold/Border 2 3" xfId="14898"/>
    <cellStyle name="Bold/Border 2 3 2" xfId="14899"/>
    <cellStyle name="Bold/Border 2 4" xfId="14900"/>
    <cellStyle name="Bold/Border 2 4 2" xfId="14901"/>
    <cellStyle name="Bold/Border 2 5" xfId="14902"/>
    <cellStyle name="Bold/Border 3" xfId="14903"/>
    <cellStyle name="Bold/Border 3 2" xfId="14904"/>
    <cellStyle name="Bold/Border 4" xfId="14905"/>
    <cellStyle name="Bold/Border 4 2" xfId="14906"/>
    <cellStyle name="Bold/Border 5" xfId="14907"/>
    <cellStyle name="Bold/Border 5 2" xfId="14908"/>
    <cellStyle name="Bold/Border 6" xfId="14909"/>
    <cellStyle name="Bol-Data" xfId="14910"/>
    <cellStyle name="bolet" xfId="14911"/>
    <cellStyle name="Boletim" xfId="14912"/>
    <cellStyle name="Bom 10" xfId="14913"/>
    <cellStyle name="Bom 2" xfId="271"/>
    <cellStyle name="Bom 2 2" xfId="14914"/>
    <cellStyle name="Bom 2 3" xfId="14915"/>
    <cellStyle name="Bom 2 4" xfId="14916"/>
    <cellStyle name="Bom 2 5" xfId="14917"/>
    <cellStyle name="Bom 2 6" xfId="14918"/>
    <cellStyle name="Bom 2 7" xfId="14919"/>
    <cellStyle name="Bom 2 8" xfId="14920"/>
    <cellStyle name="Bom 3" xfId="272"/>
    <cellStyle name="Bom 4" xfId="273"/>
    <cellStyle name="Bom 4 2" xfId="14921"/>
    <cellStyle name="Bom 4 3" xfId="14922"/>
    <cellStyle name="Bom 4 4" xfId="14923"/>
    <cellStyle name="Bom 4 5" xfId="14924"/>
    <cellStyle name="Bom 4 6" xfId="14925"/>
    <cellStyle name="Bom 5" xfId="14926"/>
    <cellStyle name="Bom 6" xfId="14927"/>
    <cellStyle name="Bom 7" xfId="14928"/>
    <cellStyle name="Bom 8" xfId="14929"/>
    <cellStyle name="Bom 9" xfId="14930"/>
    <cellStyle name="BORDA" xfId="14931"/>
    <cellStyle name="Border Heavy" xfId="14932"/>
    <cellStyle name="Border Thin" xfId="14933"/>
    <cellStyle name="Buena" xfId="14934"/>
    <cellStyle name="Bullet" xfId="14935"/>
    <cellStyle name="Cabecera 1" xfId="14936"/>
    <cellStyle name="Cabecera 2" xfId="14937"/>
    <cellStyle name="CabRo - Estilo1" xfId="14938"/>
    <cellStyle name="Calc" xfId="14939"/>
    <cellStyle name="Calc 2" xfId="14940"/>
    <cellStyle name="Calc 2 2" xfId="14941"/>
    <cellStyle name="Calc 3" xfId="14942"/>
    <cellStyle name="Calc 3 2" xfId="14943"/>
    <cellStyle name="Calc 4" xfId="14944"/>
    <cellStyle name="Calc 4 2" xfId="14945"/>
    <cellStyle name="Calc 5" xfId="14946"/>
    <cellStyle name="Calc 6" xfId="14947"/>
    <cellStyle name="Calc Currency (0)" xfId="14948"/>
    <cellStyle name="Calc Currency (2)" xfId="14949"/>
    <cellStyle name="Calc Percent (0)" xfId="14950"/>
    <cellStyle name="Calc Percent (1)" xfId="14951"/>
    <cellStyle name="Calc Percent (2)" xfId="14952"/>
    <cellStyle name="Calc Units (0)" xfId="14953"/>
    <cellStyle name="Calc Units (1)" xfId="14954"/>
    <cellStyle name="Calc Units (2)" xfId="14955"/>
    <cellStyle name="Calculation 2" xfId="14956"/>
    <cellStyle name="Calculation 2 2" xfId="14957"/>
    <cellStyle name="Calculation 2 3" xfId="14958"/>
    <cellStyle name="Calculation 3" xfId="14959"/>
    <cellStyle name="Calculation 3 2" xfId="14960"/>
    <cellStyle name="Calculation 3 3" xfId="14961"/>
    <cellStyle name="Calculation 4" xfId="14962"/>
    <cellStyle name="Calculation 4 2" xfId="14963"/>
    <cellStyle name="Calculation 4 3" xfId="14964"/>
    <cellStyle name="Calculation 5" xfId="14965"/>
    <cellStyle name="Calculation 5 2" xfId="14966"/>
    <cellStyle name="Calculation 5 3" xfId="14967"/>
    <cellStyle name="Calculation 6" xfId="14968"/>
    <cellStyle name="Calculation 6 2" xfId="14969"/>
    <cellStyle name="Calculation 6 3" xfId="14970"/>
    <cellStyle name="Calculation 7" xfId="14971"/>
    <cellStyle name="Cálculo 10" xfId="14972"/>
    <cellStyle name="Cálculo 2" xfId="274"/>
    <cellStyle name="Cálculo 2 10" xfId="694"/>
    <cellStyle name="Cálculo 2 10 2" xfId="695"/>
    <cellStyle name="Cálculo 2 11" xfId="696"/>
    <cellStyle name="Cálculo 2 11 2" xfId="697"/>
    <cellStyle name="Cálculo 2 12" xfId="698"/>
    <cellStyle name="Cálculo 2 12 2" xfId="699"/>
    <cellStyle name="Cálculo 2 13" xfId="700"/>
    <cellStyle name="Cálculo 2 13 2" xfId="701"/>
    <cellStyle name="Cálculo 2 14" xfId="702"/>
    <cellStyle name="Cálculo 2 14 2" xfId="703"/>
    <cellStyle name="Cálculo 2 15" xfId="704"/>
    <cellStyle name="Cálculo 2 15 2" xfId="705"/>
    <cellStyle name="Cálculo 2 16" xfId="706"/>
    <cellStyle name="Cálculo 2 16 2" xfId="707"/>
    <cellStyle name="Cálculo 2 17" xfId="708"/>
    <cellStyle name="Cálculo 2 17 2" xfId="709"/>
    <cellStyle name="Cálculo 2 18" xfId="710"/>
    <cellStyle name="Cálculo 2 18 2" xfId="711"/>
    <cellStyle name="Cálculo 2 19" xfId="712"/>
    <cellStyle name="Cálculo 2 19 2" xfId="713"/>
    <cellStyle name="Cálculo 2 2" xfId="275"/>
    <cellStyle name="Cálculo 2 2 10" xfId="714"/>
    <cellStyle name="Cálculo 2 2 10 2" xfId="715"/>
    <cellStyle name="Cálculo 2 2 11" xfId="716"/>
    <cellStyle name="Cálculo 2 2 11 2" xfId="717"/>
    <cellStyle name="Cálculo 2 2 12" xfId="718"/>
    <cellStyle name="Cálculo 2 2 12 2" xfId="719"/>
    <cellStyle name="Cálculo 2 2 13" xfId="720"/>
    <cellStyle name="Cálculo 2 2 13 2" xfId="721"/>
    <cellStyle name="Cálculo 2 2 14" xfId="722"/>
    <cellStyle name="Cálculo 2 2 14 2" xfId="723"/>
    <cellStyle name="Cálculo 2 2 15" xfId="724"/>
    <cellStyle name="Cálculo 2 2 15 2" xfId="725"/>
    <cellStyle name="Cálculo 2 2 16" xfId="726"/>
    <cellStyle name="Cálculo 2 2 16 2" xfId="727"/>
    <cellStyle name="Cálculo 2 2 17" xfId="728"/>
    <cellStyle name="Cálculo 2 2 17 2" xfId="729"/>
    <cellStyle name="Cálculo 2 2 18" xfId="730"/>
    <cellStyle name="Cálculo 2 2 18 2" xfId="731"/>
    <cellStyle name="Cálculo 2 2 19" xfId="732"/>
    <cellStyle name="Cálculo 2 2 19 2" xfId="733"/>
    <cellStyle name="Cálculo 2 2 2" xfId="276"/>
    <cellStyle name="Cálculo 2 2 2 10" xfId="734"/>
    <cellStyle name="Cálculo 2 2 2 10 2" xfId="735"/>
    <cellStyle name="Cálculo 2 2 2 11" xfId="736"/>
    <cellStyle name="Cálculo 2 2 2 11 2" xfId="737"/>
    <cellStyle name="Cálculo 2 2 2 12" xfId="738"/>
    <cellStyle name="Cálculo 2 2 2 12 2" xfId="739"/>
    <cellStyle name="Cálculo 2 2 2 13" xfId="740"/>
    <cellStyle name="Cálculo 2 2 2 13 2" xfId="741"/>
    <cellStyle name="Cálculo 2 2 2 14" xfId="742"/>
    <cellStyle name="Cálculo 2 2 2 14 2" xfId="743"/>
    <cellStyle name="Cálculo 2 2 2 15" xfId="744"/>
    <cellStyle name="Cálculo 2 2 2 15 2" xfId="745"/>
    <cellStyle name="Cálculo 2 2 2 16" xfId="746"/>
    <cellStyle name="Cálculo 2 2 2 17" xfId="14973"/>
    <cellStyle name="Cálculo 2 2 2 2" xfId="747"/>
    <cellStyle name="Cálculo 2 2 2 2 10" xfId="748"/>
    <cellStyle name="Cálculo 2 2 2 2 10 2" xfId="749"/>
    <cellStyle name="Cálculo 2 2 2 2 11" xfId="750"/>
    <cellStyle name="Cálculo 2 2 2 2 11 2" xfId="751"/>
    <cellStyle name="Cálculo 2 2 2 2 12" xfId="752"/>
    <cellStyle name="Cálculo 2 2 2 2 12 2" xfId="753"/>
    <cellStyle name="Cálculo 2 2 2 2 13" xfId="754"/>
    <cellStyle name="Cálculo 2 2 2 2 13 2" xfId="755"/>
    <cellStyle name="Cálculo 2 2 2 2 14" xfId="756"/>
    <cellStyle name="Cálculo 2 2 2 2 2" xfId="757"/>
    <cellStyle name="Cálculo 2 2 2 2 2 2" xfId="758"/>
    <cellStyle name="Cálculo 2 2 2 2 3" xfId="759"/>
    <cellStyle name="Cálculo 2 2 2 2 3 2" xfId="760"/>
    <cellStyle name="Cálculo 2 2 2 2 4" xfId="761"/>
    <cellStyle name="Cálculo 2 2 2 2 4 2" xfId="762"/>
    <cellStyle name="Cálculo 2 2 2 2 5" xfId="763"/>
    <cellStyle name="Cálculo 2 2 2 2 5 2" xfId="764"/>
    <cellStyle name="Cálculo 2 2 2 2 6" xfId="765"/>
    <cellStyle name="Cálculo 2 2 2 2 6 2" xfId="766"/>
    <cellStyle name="Cálculo 2 2 2 2 7" xfId="767"/>
    <cellStyle name="Cálculo 2 2 2 2 7 2" xfId="768"/>
    <cellStyle name="Cálculo 2 2 2 2 8" xfId="769"/>
    <cellStyle name="Cálculo 2 2 2 2 8 2" xfId="770"/>
    <cellStyle name="Cálculo 2 2 2 2 9" xfId="771"/>
    <cellStyle name="Cálculo 2 2 2 2 9 2" xfId="772"/>
    <cellStyle name="Cálculo 2 2 2 3" xfId="773"/>
    <cellStyle name="Cálculo 2 2 2 3 10" xfId="774"/>
    <cellStyle name="Cálculo 2 2 2 3 10 2" xfId="775"/>
    <cellStyle name="Cálculo 2 2 2 3 11" xfId="776"/>
    <cellStyle name="Cálculo 2 2 2 3 11 2" xfId="777"/>
    <cellStyle name="Cálculo 2 2 2 3 12" xfId="778"/>
    <cellStyle name="Cálculo 2 2 2 3 12 2" xfId="779"/>
    <cellStyle name="Cálculo 2 2 2 3 13" xfId="780"/>
    <cellStyle name="Cálculo 2 2 2 3 13 2" xfId="781"/>
    <cellStyle name="Cálculo 2 2 2 3 14" xfId="782"/>
    <cellStyle name="Cálculo 2 2 2 3 2" xfId="783"/>
    <cellStyle name="Cálculo 2 2 2 3 2 2" xfId="784"/>
    <cellStyle name="Cálculo 2 2 2 3 3" xfId="785"/>
    <cellStyle name="Cálculo 2 2 2 3 3 2" xfId="786"/>
    <cellStyle name="Cálculo 2 2 2 3 4" xfId="787"/>
    <cellStyle name="Cálculo 2 2 2 3 4 2" xfId="788"/>
    <cellStyle name="Cálculo 2 2 2 3 5" xfId="789"/>
    <cellStyle name="Cálculo 2 2 2 3 5 2" xfId="790"/>
    <cellStyle name="Cálculo 2 2 2 3 6" xfId="791"/>
    <cellStyle name="Cálculo 2 2 2 3 6 2" xfId="792"/>
    <cellStyle name="Cálculo 2 2 2 3 7" xfId="793"/>
    <cellStyle name="Cálculo 2 2 2 3 7 2" xfId="794"/>
    <cellStyle name="Cálculo 2 2 2 3 8" xfId="795"/>
    <cellStyle name="Cálculo 2 2 2 3 8 2" xfId="796"/>
    <cellStyle name="Cálculo 2 2 2 3 9" xfId="797"/>
    <cellStyle name="Cálculo 2 2 2 3 9 2" xfId="798"/>
    <cellStyle name="Cálculo 2 2 2 4" xfId="799"/>
    <cellStyle name="Cálculo 2 2 2 4 2" xfId="800"/>
    <cellStyle name="Cálculo 2 2 2 5" xfId="801"/>
    <cellStyle name="Cálculo 2 2 2 5 2" xfId="802"/>
    <cellStyle name="Cálculo 2 2 2 6" xfId="803"/>
    <cellStyle name="Cálculo 2 2 2 6 2" xfId="804"/>
    <cellStyle name="Cálculo 2 2 2 7" xfId="805"/>
    <cellStyle name="Cálculo 2 2 2 7 2" xfId="806"/>
    <cellStyle name="Cálculo 2 2 2 8" xfId="807"/>
    <cellStyle name="Cálculo 2 2 2 8 2" xfId="808"/>
    <cellStyle name="Cálculo 2 2 2 9" xfId="809"/>
    <cellStyle name="Cálculo 2 2 2 9 2" xfId="810"/>
    <cellStyle name="Cálculo 2 2 20" xfId="811"/>
    <cellStyle name="Cálculo 2 2 21" xfId="14974"/>
    <cellStyle name="Cálculo 2 2 3" xfId="277"/>
    <cellStyle name="Cálculo 2 2 3 10" xfId="812"/>
    <cellStyle name="Cálculo 2 2 3 10 2" xfId="813"/>
    <cellStyle name="Cálculo 2 2 3 11" xfId="814"/>
    <cellStyle name="Cálculo 2 2 3 11 2" xfId="815"/>
    <cellStyle name="Cálculo 2 2 3 12" xfId="816"/>
    <cellStyle name="Cálculo 2 2 3 12 2" xfId="817"/>
    <cellStyle name="Cálculo 2 2 3 13" xfId="818"/>
    <cellStyle name="Cálculo 2 2 3 13 2" xfId="819"/>
    <cellStyle name="Cálculo 2 2 3 14" xfId="820"/>
    <cellStyle name="Cálculo 2 2 3 14 2" xfId="821"/>
    <cellStyle name="Cálculo 2 2 3 15" xfId="822"/>
    <cellStyle name="Cálculo 2 2 3 15 2" xfId="823"/>
    <cellStyle name="Cálculo 2 2 3 16" xfId="824"/>
    <cellStyle name="Cálculo 2 2 3 2" xfId="825"/>
    <cellStyle name="Cálculo 2 2 3 2 10" xfId="826"/>
    <cellStyle name="Cálculo 2 2 3 2 10 2" xfId="827"/>
    <cellStyle name="Cálculo 2 2 3 2 11" xfId="828"/>
    <cellStyle name="Cálculo 2 2 3 2 11 2" xfId="829"/>
    <cellStyle name="Cálculo 2 2 3 2 12" xfId="830"/>
    <cellStyle name="Cálculo 2 2 3 2 12 2" xfId="831"/>
    <cellStyle name="Cálculo 2 2 3 2 13" xfId="832"/>
    <cellStyle name="Cálculo 2 2 3 2 13 2" xfId="833"/>
    <cellStyle name="Cálculo 2 2 3 2 14" xfId="834"/>
    <cellStyle name="Cálculo 2 2 3 2 2" xfId="835"/>
    <cellStyle name="Cálculo 2 2 3 2 2 2" xfId="836"/>
    <cellStyle name="Cálculo 2 2 3 2 3" xfId="837"/>
    <cellStyle name="Cálculo 2 2 3 2 3 2" xfId="838"/>
    <cellStyle name="Cálculo 2 2 3 2 4" xfId="839"/>
    <cellStyle name="Cálculo 2 2 3 2 4 2" xfId="840"/>
    <cellStyle name="Cálculo 2 2 3 2 5" xfId="841"/>
    <cellStyle name="Cálculo 2 2 3 2 5 2" xfId="842"/>
    <cellStyle name="Cálculo 2 2 3 2 6" xfId="843"/>
    <cellStyle name="Cálculo 2 2 3 2 6 2" xfId="844"/>
    <cellStyle name="Cálculo 2 2 3 2 7" xfId="845"/>
    <cellStyle name="Cálculo 2 2 3 2 7 2" xfId="846"/>
    <cellStyle name="Cálculo 2 2 3 2 8" xfId="847"/>
    <cellStyle name="Cálculo 2 2 3 2 8 2" xfId="848"/>
    <cellStyle name="Cálculo 2 2 3 2 9" xfId="849"/>
    <cellStyle name="Cálculo 2 2 3 2 9 2" xfId="850"/>
    <cellStyle name="Cálculo 2 2 3 3" xfId="851"/>
    <cellStyle name="Cálculo 2 2 3 3 10" xfId="852"/>
    <cellStyle name="Cálculo 2 2 3 3 10 2" xfId="853"/>
    <cellStyle name="Cálculo 2 2 3 3 11" xfId="854"/>
    <cellStyle name="Cálculo 2 2 3 3 11 2" xfId="855"/>
    <cellStyle name="Cálculo 2 2 3 3 12" xfId="856"/>
    <cellStyle name="Cálculo 2 2 3 3 12 2" xfId="857"/>
    <cellStyle name="Cálculo 2 2 3 3 13" xfId="858"/>
    <cellStyle name="Cálculo 2 2 3 3 13 2" xfId="859"/>
    <cellStyle name="Cálculo 2 2 3 3 14" xfId="860"/>
    <cellStyle name="Cálculo 2 2 3 3 2" xfId="861"/>
    <cellStyle name="Cálculo 2 2 3 3 2 2" xfId="862"/>
    <cellStyle name="Cálculo 2 2 3 3 3" xfId="863"/>
    <cellStyle name="Cálculo 2 2 3 3 3 2" xfId="864"/>
    <cellStyle name="Cálculo 2 2 3 3 4" xfId="865"/>
    <cellStyle name="Cálculo 2 2 3 3 4 2" xfId="866"/>
    <cellStyle name="Cálculo 2 2 3 3 5" xfId="867"/>
    <cellStyle name="Cálculo 2 2 3 3 5 2" xfId="868"/>
    <cellStyle name="Cálculo 2 2 3 3 6" xfId="869"/>
    <cellStyle name="Cálculo 2 2 3 3 6 2" xfId="870"/>
    <cellStyle name="Cálculo 2 2 3 3 7" xfId="871"/>
    <cellStyle name="Cálculo 2 2 3 3 7 2" xfId="872"/>
    <cellStyle name="Cálculo 2 2 3 3 8" xfId="873"/>
    <cellStyle name="Cálculo 2 2 3 3 8 2" xfId="874"/>
    <cellStyle name="Cálculo 2 2 3 3 9" xfId="875"/>
    <cellStyle name="Cálculo 2 2 3 3 9 2" xfId="876"/>
    <cellStyle name="Cálculo 2 2 3 4" xfId="877"/>
    <cellStyle name="Cálculo 2 2 3 4 2" xfId="878"/>
    <cellStyle name="Cálculo 2 2 3 5" xfId="879"/>
    <cellStyle name="Cálculo 2 2 3 5 2" xfId="880"/>
    <cellStyle name="Cálculo 2 2 3 6" xfId="881"/>
    <cellStyle name="Cálculo 2 2 3 6 2" xfId="882"/>
    <cellStyle name="Cálculo 2 2 3 7" xfId="883"/>
    <cellStyle name="Cálculo 2 2 3 7 2" xfId="884"/>
    <cellStyle name="Cálculo 2 2 3 8" xfId="885"/>
    <cellStyle name="Cálculo 2 2 3 8 2" xfId="886"/>
    <cellStyle name="Cálculo 2 2 3 9" xfId="887"/>
    <cellStyle name="Cálculo 2 2 3 9 2" xfId="888"/>
    <cellStyle name="Cálculo 2 2 4" xfId="278"/>
    <cellStyle name="Cálculo 2 2 4 10" xfId="889"/>
    <cellStyle name="Cálculo 2 2 4 10 2" xfId="890"/>
    <cellStyle name="Cálculo 2 2 4 11" xfId="891"/>
    <cellStyle name="Cálculo 2 2 4 11 2" xfId="892"/>
    <cellStyle name="Cálculo 2 2 4 12" xfId="893"/>
    <cellStyle name="Cálculo 2 2 4 12 2" xfId="894"/>
    <cellStyle name="Cálculo 2 2 4 13" xfId="895"/>
    <cellStyle name="Cálculo 2 2 4 13 2" xfId="896"/>
    <cellStyle name="Cálculo 2 2 4 14" xfId="897"/>
    <cellStyle name="Cálculo 2 2 4 14 2" xfId="898"/>
    <cellStyle name="Cálculo 2 2 4 15" xfId="899"/>
    <cellStyle name="Cálculo 2 2 4 15 2" xfId="900"/>
    <cellStyle name="Cálculo 2 2 4 16" xfId="901"/>
    <cellStyle name="Cálculo 2 2 4 2" xfId="902"/>
    <cellStyle name="Cálculo 2 2 4 2 10" xfId="903"/>
    <cellStyle name="Cálculo 2 2 4 2 10 2" xfId="904"/>
    <cellStyle name="Cálculo 2 2 4 2 11" xfId="905"/>
    <cellStyle name="Cálculo 2 2 4 2 11 2" xfId="906"/>
    <cellStyle name="Cálculo 2 2 4 2 12" xfId="907"/>
    <cellStyle name="Cálculo 2 2 4 2 12 2" xfId="908"/>
    <cellStyle name="Cálculo 2 2 4 2 13" xfId="909"/>
    <cellStyle name="Cálculo 2 2 4 2 13 2" xfId="910"/>
    <cellStyle name="Cálculo 2 2 4 2 14" xfId="911"/>
    <cellStyle name="Cálculo 2 2 4 2 2" xfId="912"/>
    <cellStyle name="Cálculo 2 2 4 2 2 2" xfId="913"/>
    <cellStyle name="Cálculo 2 2 4 2 3" xfId="914"/>
    <cellStyle name="Cálculo 2 2 4 2 3 2" xfId="915"/>
    <cellStyle name="Cálculo 2 2 4 2 4" xfId="916"/>
    <cellStyle name="Cálculo 2 2 4 2 4 2" xfId="917"/>
    <cellStyle name="Cálculo 2 2 4 2 5" xfId="918"/>
    <cellStyle name="Cálculo 2 2 4 2 5 2" xfId="919"/>
    <cellStyle name="Cálculo 2 2 4 2 6" xfId="920"/>
    <cellStyle name="Cálculo 2 2 4 2 6 2" xfId="921"/>
    <cellStyle name="Cálculo 2 2 4 2 7" xfId="922"/>
    <cellStyle name="Cálculo 2 2 4 2 7 2" xfId="923"/>
    <cellStyle name="Cálculo 2 2 4 2 8" xfId="924"/>
    <cellStyle name="Cálculo 2 2 4 2 8 2" xfId="925"/>
    <cellStyle name="Cálculo 2 2 4 2 9" xfId="926"/>
    <cellStyle name="Cálculo 2 2 4 2 9 2" xfId="927"/>
    <cellStyle name="Cálculo 2 2 4 3" xfId="928"/>
    <cellStyle name="Cálculo 2 2 4 3 10" xfId="929"/>
    <cellStyle name="Cálculo 2 2 4 3 10 2" xfId="930"/>
    <cellStyle name="Cálculo 2 2 4 3 11" xfId="931"/>
    <cellStyle name="Cálculo 2 2 4 3 11 2" xfId="932"/>
    <cellStyle name="Cálculo 2 2 4 3 12" xfId="933"/>
    <cellStyle name="Cálculo 2 2 4 3 12 2" xfId="934"/>
    <cellStyle name="Cálculo 2 2 4 3 13" xfId="935"/>
    <cellStyle name="Cálculo 2 2 4 3 13 2" xfId="936"/>
    <cellStyle name="Cálculo 2 2 4 3 14" xfId="937"/>
    <cellStyle name="Cálculo 2 2 4 3 2" xfId="938"/>
    <cellStyle name="Cálculo 2 2 4 3 2 2" xfId="939"/>
    <cellStyle name="Cálculo 2 2 4 3 3" xfId="940"/>
    <cellStyle name="Cálculo 2 2 4 3 3 2" xfId="941"/>
    <cellStyle name="Cálculo 2 2 4 3 4" xfId="942"/>
    <cellStyle name="Cálculo 2 2 4 3 4 2" xfId="943"/>
    <cellStyle name="Cálculo 2 2 4 3 5" xfId="944"/>
    <cellStyle name="Cálculo 2 2 4 3 5 2" xfId="945"/>
    <cellStyle name="Cálculo 2 2 4 3 6" xfId="946"/>
    <cellStyle name="Cálculo 2 2 4 3 6 2" xfId="947"/>
    <cellStyle name="Cálculo 2 2 4 3 7" xfId="948"/>
    <cellStyle name="Cálculo 2 2 4 3 7 2" xfId="949"/>
    <cellStyle name="Cálculo 2 2 4 3 8" xfId="950"/>
    <cellStyle name="Cálculo 2 2 4 3 8 2" xfId="951"/>
    <cellStyle name="Cálculo 2 2 4 3 9" xfId="952"/>
    <cellStyle name="Cálculo 2 2 4 3 9 2" xfId="953"/>
    <cellStyle name="Cálculo 2 2 4 4" xfId="954"/>
    <cellStyle name="Cálculo 2 2 4 4 2" xfId="955"/>
    <cellStyle name="Cálculo 2 2 4 5" xfId="956"/>
    <cellStyle name="Cálculo 2 2 4 5 2" xfId="957"/>
    <cellStyle name="Cálculo 2 2 4 6" xfId="958"/>
    <cellStyle name="Cálculo 2 2 4 6 2" xfId="959"/>
    <cellStyle name="Cálculo 2 2 4 7" xfId="960"/>
    <cellStyle name="Cálculo 2 2 4 7 2" xfId="961"/>
    <cellStyle name="Cálculo 2 2 4 8" xfId="962"/>
    <cellStyle name="Cálculo 2 2 4 8 2" xfId="963"/>
    <cellStyle name="Cálculo 2 2 4 9" xfId="964"/>
    <cellStyle name="Cálculo 2 2 4 9 2" xfId="965"/>
    <cellStyle name="Cálculo 2 2 5" xfId="279"/>
    <cellStyle name="Cálculo 2 2 5 10" xfId="966"/>
    <cellStyle name="Cálculo 2 2 5 10 2" xfId="967"/>
    <cellStyle name="Cálculo 2 2 5 11" xfId="968"/>
    <cellStyle name="Cálculo 2 2 5 11 2" xfId="969"/>
    <cellStyle name="Cálculo 2 2 5 12" xfId="970"/>
    <cellStyle name="Cálculo 2 2 5 12 2" xfId="971"/>
    <cellStyle name="Cálculo 2 2 5 13" xfId="972"/>
    <cellStyle name="Cálculo 2 2 5 13 2" xfId="973"/>
    <cellStyle name="Cálculo 2 2 5 14" xfId="974"/>
    <cellStyle name="Cálculo 2 2 5 14 2" xfId="975"/>
    <cellStyle name="Cálculo 2 2 5 15" xfId="976"/>
    <cellStyle name="Cálculo 2 2 5 15 2" xfId="977"/>
    <cellStyle name="Cálculo 2 2 5 16" xfId="978"/>
    <cellStyle name="Cálculo 2 2 5 2" xfId="979"/>
    <cellStyle name="Cálculo 2 2 5 2 10" xfId="980"/>
    <cellStyle name="Cálculo 2 2 5 2 10 2" xfId="981"/>
    <cellStyle name="Cálculo 2 2 5 2 11" xfId="982"/>
    <cellStyle name="Cálculo 2 2 5 2 11 2" xfId="983"/>
    <cellStyle name="Cálculo 2 2 5 2 12" xfId="984"/>
    <cellStyle name="Cálculo 2 2 5 2 12 2" xfId="985"/>
    <cellStyle name="Cálculo 2 2 5 2 13" xfId="986"/>
    <cellStyle name="Cálculo 2 2 5 2 13 2" xfId="987"/>
    <cellStyle name="Cálculo 2 2 5 2 14" xfId="988"/>
    <cellStyle name="Cálculo 2 2 5 2 2" xfId="989"/>
    <cellStyle name="Cálculo 2 2 5 2 2 2" xfId="990"/>
    <cellStyle name="Cálculo 2 2 5 2 3" xfId="991"/>
    <cellStyle name="Cálculo 2 2 5 2 3 2" xfId="992"/>
    <cellStyle name="Cálculo 2 2 5 2 4" xfId="993"/>
    <cellStyle name="Cálculo 2 2 5 2 4 2" xfId="994"/>
    <cellStyle name="Cálculo 2 2 5 2 5" xfId="995"/>
    <cellStyle name="Cálculo 2 2 5 2 5 2" xfId="996"/>
    <cellStyle name="Cálculo 2 2 5 2 6" xfId="997"/>
    <cellStyle name="Cálculo 2 2 5 2 6 2" xfId="998"/>
    <cellStyle name="Cálculo 2 2 5 2 7" xfId="999"/>
    <cellStyle name="Cálculo 2 2 5 2 7 2" xfId="1000"/>
    <cellStyle name="Cálculo 2 2 5 2 8" xfId="1001"/>
    <cellStyle name="Cálculo 2 2 5 2 8 2" xfId="1002"/>
    <cellStyle name="Cálculo 2 2 5 2 9" xfId="1003"/>
    <cellStyle name="Cálculo 2 2 5 2 9 2" xfId="1004"/>
    <cellStyle name="Cálculo 2 2 5 3" xfId="1005"/>
    <cellStyle name="Cálculo 2 2 5 3 10" xfId="1006"/>
    <cellStyle name="Cálculo 2 2 5 3 10 2" xfId="1007"/>
    <cellStyle name="Cálculo 2 2 5 3 11" xfId="1008"/>
    <cellStyle name="Cálculo 2 2 5 3 11 2" xfId="1009"/>
    <cellStyle name="Cálculo 2 2 5 3 12" xfId="1010"/>
    <cellStyle name="Cálculo 2 2 5 3 12 2" xfId="1011"/>
    <cellStyle name="Cálculo 2 2 5 3 13" xfId="1012"/>
    <cellStyle name="Cálculo 2 2 5 3 13 2" xfId="1013"/>
    <cellStyle name="Cálculo 2 2 5 3 14" xfId="1014"/>
    <cellStyle name="Cálculo 2 2 5 3 2" xfId="1015"/>
    <cellStyle name="Cálculo 2 2 5 3 2 2" xfId="1016"/>
    <cellStyle name="Cálculo 2 2 5 3 3" xfId="1017"/>
    <cellStyle name="Cálculo 2 2 5 3 3 2" xfId="1018"/>
    <cellStyle name="Cálculo 2 2 5 3 4" xfId="1019"/>
    <cellStyle name="Cálculo 2 2 5 3 4 2" xfId="1020"/>
    <cellStyle name="Cálculo 2 2 5 3 5" xfId="1021"/>
    <cellStyle name="Cálculo 2 2 5 3 5 2" xfId="1022"/>
    <cellStyle name="Cálculo 2 2 5 3 6" xfId="1023"/>
    <cellStyle name="Cálculo 2 2 5 3 6 2" xfId="1024"/>
    <cellStyle name="Cálculo 2 2 5 3 7" xfId="1025"/>
    <cellStyle name="Cálculo 2 2 5 3 7 2" xfId="1026"/>
    <cellStyle name="Cálculo 2 2 5 3 8" xfId="1027"/>
    <cellStyle name="Cálculo 2 2 5 3 8 2" xfId="1028"/>
    <cellStyle name="Cálculo 2 2 5 3 9" xfId="1029"/>
    <cellStyle name="Cálculo 2 2 5 3 9 2" xfId="1030"/>
    <cellStyle name="Cálculo 2 2 5 4" xfId="1031"/>
    <cellStyle name="Cálculo 2 2 5 4 2" xfId="1032"/>
    <cellStyle name="Cálculo 2 2 5 5" xfId="1033"/>
    <cellStyle name="Cálculo 2 2 5 5 2" xfId="1034"/>
    <cellStyle name="Cálculo 2 2 5 6" xfId="1035"/>
    <cellStyle name="Cálculo 2 2 5 6 2" xfId="1036"/>
    <cellStyle name="Cálculo 2 2 5 7" xfId="1037"/>
    <cellStyle name="Cálculo 2 2 5 7 2" xfId="1038"/>
    <cellStyle name="Cálculo 2 2 5 8" xfId="1039"/>
    <cellStyle name="Cálculo 2 2 5 8 2" xfId="1040"/>
    <cellStyle name="Cálculo 2 2 5 9" xfId="1041"/>
    <cellStyle name="Cálculo 2 2 5 9 2" xfId="1042"/>
    <cellStyle name="Cálculo 2 2 6" xfId="1043"/>
    <cellStyle name="Cálculo 2 2 6 10" xfId="1044"/>
    <cellStyle name="Cálculo 2 2 6 10 2" xfId="1045"/>
    <cellStyle name="Cálculo 2 2 6 11" xfId="1046"/>
    <cellStyle name="Cálculo 2 2 6 11 2" xfId="1047"/>
    <cellStyle name="Cálculo 2 2 6 12" xfId="1048"/>
    <cellStyle name="Cálculo 2 2 6 12 2" xfId="1049"/>
    <cellStyle name="Cálculo 2 2 6 13" xfId="1050"/>
    <cellStyle name="Cálculo 2 2 6 13 2" xfId="1051"/>
    <cellStyle name="Cálculo 2 2 6 14" xfId="1052"/>
    <cellStyle name="Cálculo 2 2 6 2" xfId="1053"/>
    <cellStyle name="Cálculo 2 2 6 2 2" xfId="1054"/>
    <cellStyle name="Cálculo 2 2 6 3" xfId="1055"/>
    <cellStyle name="Cálculo 2 2 6 3 2" xfId="1056"/>
    <cellStyle name="Cálculo 2 2 6 4" xfId="1057"/>
    <cellStyle name="Cálculo 2 2 6 4 2" xfId="1058"/>
    <cellStyle name="Cálculo 2 2 6 5" xfId="1059"/>
    <cellStyle name="Cálculo 2 2 6 5 2" xfId="1060"/>
    <cellStyle name="Cálculo 2 2 6 6" xfId="1061"/>
    <cellStyle name="Cálculo 2 2 6 6 2" xfId="1062"/>
    <cellStyle name="Cálculo 2 2 6 7" xfId="1063"/>
    <cellStyle name="Cálculo 2 2 6 7 2" xfId="1064"/>
    <cellStyle name="Cálculo 2 2 6 8" xfId="1065"/>
    <cellStyle name="Cálculo 2 2 6 8 2" xfId="1066"/>
    <cellStyle name="Cálculo 2 2 6 9" xfId="1067"/>
    <cellStyle name="Cálculo 2 2 6 9 2" xfId="1068"/>
    <cellStyle name="Cálculo 2 2 7" xfId="1069"/>
    <cellStyle name="Cálculo 2 2 7 10" xfId="1070"/>
    <cellStyle name="Cálculo 2 2 7 10 2" xfId="1071"/>
    <cellStyle name="Cálculo 2 2 7 11" xfId="1072"/>
    <cellStyle name="Cálculo 2 2 7 11 2" xfId="1073"/>
    <cellStyle name="Cálculo 2 2 7 12" xfId="1074"/>
    <cellStyle name="Cálculo 2 2 7 12 2" xfId="1075"/>
    <cellStyle name="Cálculo 2 2 7 13" xfId="1076"/>
    <cellStyle name="Cálculo 2 2 7 13 2" xfId="1077"/>
    <cellStyle name="Cálculo 2 2 7 14" xfId="1078"/>
    <cellStyle name="Cálculo 2 2 7 2" xfId="1079"/>
    <cellStyle name="Cálculo 2 2 7 2 2" xfId="1080"/>
    <cellStyle name="Cálculo 2 2 7 3" xfId="1081"/>
    <cellStyle name="Cálculo 2 2 7 3 2" xfId="1082"/>
    <cellStyle name="Cálculo 2 2 7 4" xfId="1083"/>
    <cellStyle name="Cálculo 2 2 7 4 2" xfId="1084"/>
    <cellStyle name="Cálculo 2 2 7 5" xfId="1085"/>
    <cellStyle name="Cálculo 2 2 7 5 2" xfId="1086"/>
    <cellStyle name="Cálculo 2 2 7 6" xfId="1087"/>
    <cellStyle name="Cálculo 2 2 7 6 2" xfId="1088"/>
    <cellStyle name="Cálculo 2 2 7 7" xfId="1089"/>
    <cellStyle name="Cálculo 2 2 7 7 2" xfId="1090"/>
    <cellStyle name="Cálculo 2 2 7 8" xfId="1091"/>
    <cellStyle name="Cálculo 2 2 7 8 2" xfId="1092"/>
    <cellStyle name="Cálculo 2 2 7 9" xfId="1093"/>
    <cellStyle name="Cálculo 2 2 7 9 2" xfId="1094"/>
    <cellStyle name="Cálculo 2 2 8" xfId="1095"/>
    <cellStyle name="Cálculo 2 2 8 2" xfId="1096"/>
    <cellStyle name="Cálculo 2 2 9" xfId="1097"/>
    <cellStyle name="Cálculo 2 2 9 2" xfId="1098"/>
    <cellStyle name="Cálculo 2 20" xfId="1099"/>
    <cellStyle name="Cálculo 2 20 2" xfId="1100"/>
    <cellStyle name="Cálculo 2 21" xfId="1101"/>
    <cellStyle name="Cálculo 2 21 2" xfId="1102"/>
    <cellStyle name="Cálculo 2 22" xfId="1103"/>
    <cellStyle name="Cálculo 2 23" xfId="14975"/>
    <cellStyle name="Cálculo 2 3" xfId="280"/>
    <cellStyle name="Cálculo 2 3 10" xfId="1104"/>
    <cellStyle name="Cálculo 2 3 10 2" xfId="1105"/>
    <cellStyle name="Cálculo 2 3 11" xfId="1106"/>
    <cellStyle name="Cálculo 2 3 11 2" xfId="1107"/>
    <cellStyle name="Cálculo 2 3 12" xfId="1108"/>
    <cellStyle name="Cálculo 2 3 12 2" xfId="1109"/>
    <cellStyle name="Cálculo 2 3 13" xfId="1110"/>
    <cellStyle name="Cálculo 2 3 13 2" xfId="1111"/>
    <cellStyle name="Cálculo 2 3 14" xfId="1112"/>
    <cellStyle name="Cálculo 2 3 14 2" xfId="1113"/>
    <cellStyle name="Cálculo 2 3 15" xfId="1114"/>
    <cellStyle name="Cálculo 2 3 15 2" xfId="1115"/>
    <cellStyle name="Cálculo 2 3 16" xfId="1116"/>
    <cellStyle name="Cálculo 2 3 16 2" xfId="1117"/>
    <cellStyle name="Cálculo 2 3 17" xfId="1118"/>
    <cellStyle name="Cálculo 2 3 17 2" xfId="1119"/>
    <cellStyle name="Cálculo 2 3 18" xfId="1120"/>
    <cellStyle name="Cálculo 2 3 18 2" xfId="1121"/>
    <cellStyle name="Cálculo 2 3 19" xfId="1122"/>
    <cellStyle name="Cálculo 2 3 19 2" xfId="1123"/>
    <cellStyle name="Cálculo 2 3 2" xfId="281"/>
    <cellStyle name="Cálculo 2 3 2 10" xfId="1124"/>
    <cellStyle name="Cálculo 2 3 2 10 2" xfId="1125"/>
    <cellStyle name="Cálculo 2 3 2 11" xfId="1126"/>
    <cellStyle name="Cálculo 2 3 2 11 2" xfId="1127"/>
    <cellStyle name="Cálculo 2 3 2 12" xfId="1128"/>
    <cellStyle name="Cálculo 2 3 2 12 2" xfId="1129"/>
    <cellStyle name="Cálculo 2 3 2 13" xfId="1130"/>
    <cellStyle name="Cálculo 2 3 2 13 2" xfId="1131"/>
    <cellStyle name="Cálculo 2 3 2 14" xfId="1132"/>
    <cellStyle name="Cálculo 2 3 2 14 2" xfId="1133"/>
    <cellStyle name="Cálculo 2 3 2 15" xfId="1134"/>
    <cellStyle name="Cálculo 2 3 2 15 2" xfId="1135"/>
    <cellStyle name="Cálculo 2 3 2 16" xfId="1136"/>
    <cellStyle name="Cálculo 2 3 2 17" xfId="14976"/>
    <cellStyle name="Cálculo 2 3 2 2" xfId="1137"/>
    <cellStyle name="Cálculo 2 3 2 2 10" xfId="1138"/>
    <cellStyle name="Cálculo 2 3 2 2 10 2" xfId="1139"/>
    <cellStyle name="Cálculo 2 3 2 2 11" xfId="1140"/>
    <cellStyle name="Cálculo 2 3 2 2 11 2" xfId="1141"/>
    <cellStyle name="Cálculo 2 3 2 2 12" xfId="1142"/>
    <cellStyle name="Cálculo 2 3 2 2 12 2" xfId="1143"/>
    <cellStyle name="Cálculo 2 3 2 2 13" xfId="1144"/>
    <cellStyle name="Cálculo 2 3 2 2 13 2" xfId="1145"/>
    <cellStyle name="Cálculo 2 3 2 2 14" xfId="1146"/>
    <cellStyle name="Cálculo 2 3 2 2 2" xfId="1147"/>
    <cellStyle name="Cálculo 2 3 2 2 2 2" xfId="1148"/>
    <cellStyle name="Cálculo 2 3 2 2 3" xfId="1149"/>
    <cellStyle name="Cálculo 2 3 2 2 3 2" xfId="1150"/>
    <cellStyle name="Cálculo 2 3 2 2 4" xfId="1151"/>
    <cellStyle name="Cálculo 2 3 2 2 4 2" xfId="1152"/>
    <cellStyle name="Cálculo 2 3 2 2 5" xfId="1153"/>
    <cellStyle name="Cálculo 2 3 2 2 5 2" xfId="1154"/>
    <cellStyle name="Cálculo 2 3 2 2 6" xfId="1155"/>
    <cellStyle name="Cálculo 2 3 2 2 6 2" xfId="1156"/>
    <cellStyle name="Cálculo 2 3 2 2 7" xfId="1157"/>
    <cellStyle name="Cálculo 2 3 2 2 7 2" xfId="1158"/>
    <cellStyle name="Cálculo 2 3 2 2 8" xfId="1159"/>
    <cellStyle name="Cálculo 2 3 2 2 8 2" xfId="1160"/>
    <cellStyle name="Cálculo 2 3 2 2 9" xfId="1161"/>
    <cellStyle name="Cálculo 2 3 2 2 9 2" xfId="1162"/>
    <cellStyle name="Cálculo 2 3 2 3" xfId="1163"/>
    <cellStyle name="Cálculo 2 3 2 3 10" xfId="1164"/>
    <cellStyle name="Cálculo 2 3 2 3 10 2" xfId="1165"/>
    <cellStyle name="Cálculo 2 3 2 3 11" xfId="1166"/>
    <cellStyle name="Cálculo 2 3 2 3 11 2" xfId="1167"/>
    <cellStyle name="Cálculo 2 3 2 3 12" xfId="1168"/>
    <cellStyle name="Cálculo 2 3 2 3 12 2" xfId="1169"/>
    <cellStyle name="Cálculo 2 3 2 3 13" xfId="1170"/>
    <cellStyle name="Cálculo 2 3 2 3 13 2" xfId="1171"/>
    <cellStyle name="Cálculo 2 3 2 3 14" xfId="1172"/>
    <cellStyle name="Cálculo 2 3 2 3 2" xfId="1173"/>
    <cellStyle name="Cálculo 2 3 2 3 2 2" xfId="1174"/>
    <cellStyle name="Cálculo 2 3 2 3 3" xfId="1175"/>
    <cellStyle name="Cálculo 2 3 2 3 3 2" xfId="1176"/>
    <cellStyle name="Cálculo 2 3 2 3 4" xfId="1177"/>
    <cellStyle name="Cálculo 2 3 2 3 4 2" xfId="1178"/>
    <cellStyle name="Cálculo 2 3 2 3 5" xfId="1179"/>
    <cellStyle name="Cálculo 2 3 2 3 5 2" xfId="1180"/>
    <cellStyle name="Cálculo 2 3 2 3 6" xfId="1181"/>
    <cellStyle name="Cálculo 2 3 2 3 6 2" xfId="1182"/>
    <cellStyle name="Cálculo 2 3 2 3 7" xfId="1183"/>
    <cellStyle name="Cálculo 2 3 2 3 7 2" xfId="1184"/>
    <cellStyle name="Cálculo 2 3 2 3 8" xfId="1185"/>
    <cellStyle name="Cálculo 2 3 2 3 8 2" xfId="1186"/>
    <cellStyle name="Cálculo 2 3 2 3 9" xfId="1187"/>
    <cellStyle name="Cálculo 2 3 2 3 9 2" xfId="1188"/>
    <cellStyle name="Cálculo 2 3 2 4" xfId="1189"/>
    <cellStyle name="Cálculo 2 3 2 4 2" xfId="1190"/>
    <cellStyle name="Cálculo 2 3 2 5" xfId="1191"/>
    <cellStyle name="Cálculo 2 3 2 5 2" xfId="1192"/>
    <cellStyle name="Cálculo 2 3 2 6" xfId="1193"/>
    <cellStyle name="Cálculo 2 3 2 6 2" xfId="1194"/>
    <cellStyle name="Cálculo 2 3 2 7" xfId="1195"/>
    <cellStyle name="Cálculo 2 3 2 7 2" xfId="1196"/>
    <cellStyle name="Cálculo 2 3 2 8" xfId="1197"/>
    <cellStyle name="Cálculo 2 3 2 8 2" xfId="1198"/>
    <cellStyle name="Cálculo 2 3 2 9" xfId="1199"/>
    <cellStyle name="Cálculo 2 3 2 9 2" xfId="1200"/>
    <cellStyle name="Cálculo 2 3 20" xfId="1201"/>
    <cellStyle name="Cálculo 2 3 21" xfId="14977"/>
    <cellStyle name="Cálculo 2 3 3" xfId="282"/>
    <cellStyle name="Cálculo 2 3 3 10" xfId="1202"/>
    <cellStyle name="Cálculo 2 3 3 10 2" xfId="1203"/>
    <cellStyle name="Cálculo 2 3 3 11" xfId="1204"/>
    <cellStyle name="Cálculo 2 3 3 11 2" xfId="1205"/>
    <cellStyle name="Cálculo 2 3 3 12" xfId="1206"/>
    <cellStyle name="Cálculo 2 3 3 12 2" xfId="1207"/>
    <cellStyle name="Cálculo 2 3 3 13" xfId="1208"/>
    <cellStyle name="Cálculo 2 3 3 13 2" xfId="1209"/>
    <cellStyle name="Cálculo 2 3 3 14" xfId="1210"/>
    <cellStyle name="Cálculo 2 3 3 14 2" xfId="1211"/>
    <cellStyle name="Cálculo 2 3 3 15" xfId="1212"/>
    <cellStyle name="Cálculo 2 3 3 15 2" xfId="1213"/>
    <cellStyle name="Cálculo 2 3 3 16" xfId="1214"/>
    <cellStyle name="Cálculo 2 3 3 2" xfId="1215"/>
    <cellStyle name="Cálculo 2 3 3 2 10" xfId="1216"/>
    <cellStyle name="Cálculo 2 3 3 2 10 2" xfId="1217"/>
    <cellStyle name="Cálculo 2 3 3 2 11" xfId="1218"/>
    <cellStyle name="Cálculo 2 3 3 2 11 2" xfId="1219"/>
    <cellStyle name="Cálculo 2 3 3 2 12" xfId="1220"/>
    <cellStyle name="Cálculo 2 3 3 2 12 2" xfId="1221"/>
    <cellStyle name="Cálculo 2 3 3 2 13" xfId="1222"/>
    <cellStyle name="Cálculo 2 3 3 2 13 2" xfId="1223"/>
    <cellStyle name="Cálculo 2 3 3 2 14" xfId="1224"/>
    <cellStyle name="Cálculo 2 3 3 2 2" xfId="1225"/>
    <cellStyle name="Cálculo 2 3 3 2 2 2" xfId="1226"/>
    <cellStyle name="Cálculo 2 3 3 2 3" xfId="1227"/>
    <cellStyle name="Cálculo 2 3 3 2 3 2" xfId="1228"/>
    <cellStyle name="Cálculo 2 3 3 2 4" xfId="1229"/>
    <cellStyle name="Cálculo 2 3 3 2 4 2" xfId="1230"/>
    <cellStyle name="Cálculo 2 3 3 2 5" xfId="1231"/>
    <cellStyle name="Cálculo 2 3 3 2 5 2" xfId="1232"/>
    <cellStyle name="Cálculo 2 3 3 2 6" xfId="1233"/>
    <cellStyle name="Cálculo 2 3 3 2 6 2" xfId="1234"/>
    <cellStyle name="Cálculo 2 3 3 2 7" xfId="1235"/>
    <cellStyle name="Cálculo 2 3 3 2 7 2" xfId="1236"/>
    <cellStyle name="Cálculo 2 3 3 2 8" xfId="1237"/>
    <cellStyle name="Cálculo 2 3 3 2 8 2" xfId="1238"/>
    <cellStyle name="Cálculo 2 3 3 2 9" xfId="1239"/>
    <cellStyle name="Cálculo 2 3 3 2 9 2" xfId="1240"/>
    <cellStyle name="Cálculo 2 3 3 3" xfId="1241"/>
    <cellStyle name="Cálculo 2 3 3 3 10" xfId="1242"/>
    <cellStyle name="Cálculo 2 3 3 3 10 2" xfId="1243"/>
    <cellStyle name="Cálculo 2 3 3 3 11" xfId="1244"/>
    <cellStyle name="Cálculo 2 3 3 3 11 2" xfId="1245"/>
    <cellStyle name="Cálculo 2 3 3 3 12" xfId="1246"/>
    <cellStyle name="Cálculo 2 3 3 3 12 2" xfId="1247"/>
    <cellStyle name="Cálculo 2 3 3 3 13" xfId="1248"/>
    <cellStyle name="Cálculo 2 3 3 3 13 2" xfId="1249"/>
    <cellStyle name="Cálculo 2 3 3 3 14" xfId="1250"/>
    <cellStyle name="Cálculo 2 3 3 3 2" xfId="1251"/>
    <cellStyle name="Cálculo 2 3 3 3 2 2" xfId="1252"/>
    <cellStyle name="Cálculo 2 3 3 3 3" xfId="1253"/>
    <cellStyle name="Cálculo 2 3 3 3 3 2" xfId="1254"/>
    <cellStyle name="Cálculo 2 3 3 3 4" xfId="1255"/>
    <cellStyle name="Cálculo 2 3 3 3 4 2" xfId="1256"/>
    <cellStyle name="Cálculo 2 3 3 3 5" xfId="1257"/>
    <cellStyle name="Cálculo 2 3 3 3 5 2" xfId="1258"/>
    <cellStyle name="Cálculo 2 3 3 3 6" xfId="1259"/>
    <cellStyle name="Cálculo 2 3 3 3 6 2" xfId="1260"/>
    <cellStyle name="Cálculo 2 3 3 3 7" xfId="1261"/>
    <cellStyle name="Cálculo 2 3 3 3 7 2" xfId="1262"/>
    <cellStyle name="Cálculo 2 3 3 3 8" xfId="1263"/>
    <cellStyle name="Cálculo 2 3 3 3 8 2" xfId="1264"/>
    <cellStyle name="Cálculo 2 3 3 3 9" xfId="1265"/>
    <cellStyle name="Cálculo 2 3 3 3 9 2" xfId="1266"/>
    <cellStyle name="Cálculo 2 3 3 4" xfId="1267"/>
    <cellStyle name="Cálculo 2 3 3 4 2" xfId="1268"/>
    <cellStyle name="Cálculo 2 3 3 5" xfId="1269"/>
    <cellStyle name="Cálculo 2 3 3 5 2" xfId="1270"/>
    <cellStyle name="Cálculo 2 3 3 6" xfId="1271"/>
    <cellStyle name="Cálculo 2 3 3 6 2" xfId="1272"/>
    <cellStyle name="Cálculo 2 3 3 7" xfId="1273"/>
    <cellStyle name="Cálculo 2 3 3 7 2" xfId="1274"/>
    <cellStyle name="Cálculo 2 3 3 8" xfId="1275"/>
    <cellStyle name="Cálculo 2 3 3 8 2" xfId="1276"/>
    <cellStyle name="Cálculo 2 3 3 9" xfId="1277"/>
    <cellStyle name="Cálculo 2 3 3 9 2" xfId="1278"/>
    <cellStyle name="Cálculo 2 3 4" xfId="283"/>
    <cellStyle name="Cálculo 2 3 4 10" xfId="1279"/>
    <cellStyle name="Cálculo 2 3 4 10 2" xfId="1280"/>
    <cellStyle name="Cálculo 2 3 4 11" xfId="1281"/>
    <cellStyle name="Cálculo 2 3 4 11 2" xfId="1282"/>
    <cellStyle name="Cálculo 2 3 4 12" xfId="1283"/>
    <cellStyle name="Cálculo 2 3 4 12 2" xfId="1284"/>
    <cellStyle name="Cálculo 2 3 4 13" xfId="1285"/>
    <cellStyle name="Cálculo 2 3 4 13 2" xfId="1286"/>
    <cellStyle name="Cálculo 2 3 4 14" xfId="1287"/>
    <cellStyle name="Cálculo 2 3 4 14 2" xfId="1288"/>
    <cellStyle name="Cálculo 2 3 4 15" xfId="1289"/>
    <cellStyle name="Cálculo 2 3 4 15 2" xfId="1290"/>
    <cellStyle name="Cálculo 2 3 4 16" xfId="1291"/>
    <cellStyle name="Cálculo 2 3 4 2" xfId="1292"/>
    <cellStyle name="Cálculo 2 3 4 2 10" xfId="1293"/>
    <cellStyle name="Cálculo 2 3 4 2 10 2" xfId="1294"/>
    <cellStyle name="Cálculo 2 3 4 2 11" xfId="1295"/>
    <cellStyle name="Cálculo 2 3 4 2 11 2" xfId="1296"/>
    <cellStyle name="Cálculo 2 3 4 2 12" xfId="1297"/>
    <cellStyle name="Cálculo 2 3 4 2 12 2" xfId="1298"/>
    <cellStyle name="Cálculo 2 3 4 2 13" xfId="1299"/>
    <cellStyle name="Cálculo 2 3 4 2 13 2" xfId="1300"/>
    <cellStyle name="Cálculo 2 3 4 2 14" xfId="1301"/>
    <cellStyle name="Cálculo 2 3 4 2 2" xfId="1302"/>
    <cellStyle name="Cálculo 2 3 4 2 2 2" xfId="1303"/>
    <cellStyle name="Cálculo 2 3 4 2 3" xfId="1304"/>
    <cellStyle name="Cálculo 2 3 4 2 3 2" xfId="1305"/>
    <cellStyle name="Cálculo 2 3 4 2 4" xfId="1306"/>
    <cellStyle name="Cálculo 2 3 4 2 4 2" xfId="1307"/>
    <cellStyle name="Cálculo 2 3 4 2 5" xfId="1308"/>
    <cellStyle name="Cálculo 2 3 4 2 5 2" xfId="1309"/>
    <cellStyle name="Cálculo 2 3 4 2 6" xfId="1310"/>
    <cellStyle name="Cálculo 2 3 4 2 6 2" xfId="1311"/>
    <cellStyle name="Cálculo 2 3 4 2 7" xfId="1312"/>
    <cellStyle name="Cálculo 2 3 4 2 7 2" xfId="1313"/>
    <cellStyle name="Cálculo 2 3 4 2 8" xfId="1314"/>
    <cellStyle name="Cálculo 2 3 4 2 8 2" xfId="1315"/>
    <cellStyle name="Cálculo 2 3 4 2 9" xfId="1316"/>
    <cellStyle name="Cálculo 2 3 4 2 9 2" xfId="1317"/>
    <cellStyle name="Cálculo 2 3 4 3" xfId="1318"/>
    <cellStyle name="Cálculo 2 3 4 3 10" xfId="1319"/>
    <cellStyle name="Cálculo 2 3 4 3 10 2" xfId="1320"/>
    <cellStyle name="Cálculo 2 3 4 3 11" xfId="1321"/>
    <cellStyle name="Cálculo 2 3 4 3 11 2" xfId="1322"/>
    <cellStyle name="Cálculo 2 3 4 3 12" xfId="1323"/>
    <cellStyle name="Cálculo 2 3 4 3 12 2" xfId="1324"/>
    <cellStyle name="Cálculo 2 3 4 3 13" xfId="1325"/>
    <cellStyle name="Cálculo 2 3 4 3 13 2" xfId="1326"/>
    <cellStyle name="Cálculo 2 3 4 3 14" xfId="1327"/>
    <cellStyle name="Cálculo 2 3 4 3 2" xfId="1328"/>
    <cellStyle name="Cálculo 2 3 4 3 2 2" xfId="1329"/>
    <cellStyle name="Cálculo 2 3 4 3 3" xfId="1330"/>
    <cellStyle name="Cálculo 2 3 4 3 3 2" xfId="1331"/>
    <cellStyle name="Cálculo 2 3 4 3 4" xfId="1332"/>
    <cellStyle name="Cálculo 2 3 4 3 4 2" xfId="1333"/>
    <cellStyle name="Cálculo 2 3 4 3 5" xfId="1334"/>
    <cellStyle name="Cálculo 2 3 4 3 5 2" xfId="1335"/>
    <cellStyle name="Cálculo 2 3 4 3 6" xfId="1336"/>
    <cellStyle name="Cálculo 2 3 4 3 6 2" xfId="1337"/>
    <cellStyle name="Cálculo 2 3 4 3 7" xfId="1338"/>
    <cellStyle name="Cálculo 2 3 4 3 7 2" xfId="1339"/>
    <cellStyle name="Cálculo 2 3 4 3 8" xfId="1340"/>
    <cellStyle name="Cálculo 2 3 4 3 8 2" xfId="1341"/>
    <cellStyle name="Cálculo 2 3 4 3 9" xfId="1342"/>
    <cellStyle name="Cálculo 2 3 4 3 9 2" xfId="1343"/>
    <cellStyle name="Cálculo 2 3 4 4" xfId="1344"/>
    <cellStyle name="Cálculo 2 3 4 4 2" xfId="1345"/>
    <cellStyle name="Cálculo 2 3 4 5" xfId="1346"/>
    <cellStyle name="Cálculo 2 3 4 5 2" xfId="1347"/>
    <cellStyle name="Cálculo 2 3 4 6" xfId="1348"/>
    <cellStyle name="Cálculo 2 3 4 6 2" xfId="1349"/>
    <cellStyle name="Cálculo 2 3 4 7" xfId="1350"/>
    <cellStyle name="Cálculo 2 3 4 7 2" xfId="1351"/>
    <cellStyle name="Cálculo 2 3 4 8" xfId="1352"/>
    <cellStyle name="Cálculo 2 3 4 8 2" xfId="1353"/>
    <cellStyle name="Cálculo 2 3 4 9" xfId="1354"/>
    <cellStyle name="Cálculo 2 3 4 9 2" xfId="1355"/>
    <cellStyle name="Cálculo 2 3 5" xfId="284"/>
    <cellStyle name="Cálculo 2 3 5 10" xfId="1356"/>
    <cellStyle name="Cálculo 2 3 5 10 2" xfId="1357"/>
    <cellStyle name="Cálculo 2 3 5 11" xfId="1358"/>
    <cellStyle name="Cálculo 2 3 5 11 2" xfId="1359"/>
    <cellStyle name="Cálculo 2 3 5 12" xfId="1360"/>
    <cellStyle name="Cálculo 2 3 5 12 2" xfId="1361"/>
    <cellStyle name="Cálculo 2 3 5 13" xfId="1362"/>
    <cellStyle name="Cálculo 2 3 5 13 2" xfId="1363"/>
    <cellStyle name="Cálculo 2 3 5 14" xfId="1364"/>
    <cellStyle name="Cálculo 2 3 5 14 2" xfId="1365"/>
    <cellStyle name="Cálculo 2 3 5 15" xfId="1366"/>
    <cellStyle name="Cálculo 2 3 5 15 2" xfId="1367"/>
    <cellStyle name="Cálculo 2 3 5 16" xfId="1368"/>
    <cellStyle name="Cálculo 2 3 5 2" xfId="1369"/>
    <cellStyle name="Cálculo 2 3 5 2 10" xfId="1370"/>
    <cellStyle name="Cálculo 2 3 5 2 10 2" xfId="1371"/>
    <cellStyle name="Cálculo 2 3 5 2 11" xfId="1372"/>
    <cellStyle name="Cálculo 2 3 5 2 11 2" xfId="1373"/>
    <cellStyle name="Cálculo 2 3 5 2 12" xfId="1374"/>
    <cellStyle name="Cálculo 2 3 5 2 12 2" xfId="1375"/>
    <cellStyle name="Cálculo 2 3 5 2 13" xfId="1376"/>
    <cellStyle name="Cálculo 2 3 5 2 13 2" xfId="1377"/>
    <cellStyle name="Cálculo 2 3 5 2 14" xfId="1378"/>
    <cellStyle name="Cálculo 2 3 5 2 2" xfId="1379"/>
    <cellStyle name="Cálculo 2 3 5 2 2 2" xfId="1380"/>
    <cellStyle name="Cálculo 2 3 5 2 3" xfId="1381"/>
    <cellStyle name="Cálculo 2 3 5 2 3 2" xfId="1382"/>
    <cellStyle name="Cálculo 2 3 5 2 4" xfId="1383"/>
    <cellStyle name="Cálculo 2 3 5 2 4 2" xfId="1384"/>
    <cellStyle name="Cálculo 2 3 5 2 5" xfId="1385"/>
    <cellStyle name="Cálculo 2 3 5 2 5 2" xfId="1386"/>
    <cellStyle name="Cálculo 2 3 5 2 6" xfId="1387"/>
    <cellStyle name="Cálculo 2 3 5 2 6 2" xfId="1388"/>
    <cellStyle name="Cálculo 2 3 5 2 7" xfId="1389"/>
    <cellStyle name="Cálculo 2 3 5 2 7 2" xfId="1390"/>
    <cellStyle name="Cálculo 2 3 5 2 8" xfId="1391"/>
    <cellStyle name="Cálculo 2 3 5 2 8 2" xfId="1392"/>
    <cellStyle name="Cálculo 2 3 5 2 9" xfId="1393"/>
    <cellStyle name="Cálculo 2 3 5 2 9 2" xfId="1394"/>
    <cellStyle name="Cálculo 2 3 5 3" xfId="1395"/>
    <cellStyle name="Cálculo 2 3 5 3 10" xfId="1396"/>
    <cellStyle name="Cálculo 2 3 5 3 10 2" xfId="1397"/>
    <cellStyle name="Cálculo 2 3 5 3 11" xfId="1398"/>
    <cellStyle name="Cálculo 2 3 5 3 11 2" xfId="1399"/>
    <cellStyle name="Cálculo 2 3 5 3 12" xfId="1400"/>
    <cellStyle name="Cálculo 2 3 5 3 12 2" xfId="1401"/>
    <cellStyle name="Cálculo 2 3 5 3 13" xfId="1402"/>
    <cellStyle name="Cálculo 2 3 5 3 13 2" xfId="1403"/>
    <cellStyle name="Cálculo 2 3 5 3 14" xfId="1404"/>
    <cellStyle name="Cálculo 2 3 5 3 2" xfId="1405"/>
    <cellStyle name="Cálculo 2 3 5 3 2 2" xfId="1406"/>
    <cellStyle name="Cálculo 2 3 5 3 3" xfId="1407"/>
    <cellStyle name="Cálculo 2 3 5 3 3 2" xfId="1408"/>
    <cellStyle name="Cálculo 2 3 5 3 4" xfId="1409"/>
    <cellStyle name="Cálculo 2 3 5 3 4 2" xfId="1410"/>
    <cellStyle name="Cálculo 2 3 5 3 5" xfId="1411"/>
    <cellStyle name="Cálculo 2 3 5 3 5 2" xfId="1412"/>
    <cellStyle name="Cálculo 2 3 5 3 6" xfId="1413"/>
    <cellStyle name="Cálculo 2 3 5 3 6 2" xfId="1414"/>
    <cellStyle name="Cálculo 2 3 5 3 7" xfId="1415"/>
    <cellStyle name="Cálculo 2 3 5 3 7 2" xfId="1416"/>
    <cellStyle name="Cálculo 2 3 5 3 8" xfId="1417"/>
    <cellStyle name="Cálculo 2 3 5 3 8 2" xfId="1418"/>
    <cellStyle name="Cálculo 2 3 5 3 9" xfId="1419"/>
    <cellStyle name="Cálculo 2 3 5 3 9 2" xfId="1420"/>
    <cellStyle name="Cálculo 2 3 5 4" xfId="1421"/>
    <cellStyle name="Cálculo 2 3 5 4 2" xfId="1422"/>
    <cellStyle name="Cálculo 2 3 5 5" xfId="1423"/>
    <cellStyle name="Cálculo 2 3 5 5 2" xfId="1424"/>
    <cellStyle name="Cálculo 2 3 5 6" xfId="1425"/>
    <cellStyle name="Cálculo 2 3 5 6 2" xfId="1426"/>
    <cellStyle name="Cálculo 2 3 5 7" xfId="1427"/>
    <cellStyle name="Cálculo 2 3 5 7 2" xfId="1428"/>
    <cellStyle name="Cálculo 2 3 5 8" xfId="1429"/>
    <cellStyle name="Cálculo 2 3 5 8 2" xfId="1430"/>
    <cellStyle name="Cálculo 2 3 5 9" xfId="1431"/>
    <cellStyle name="Cálculo 2 3 5 9 2" xfId="1432"/>
    <cellStyle name="Cálculo 2 3 6" xfId="1433"/>
    <cellStyle name="Cálculo 2 3 6 10" xfId="1434"/>
    <cellStyle name="Cálculo 2 3 6 10 2" xfId="1435"/>
    <cellStyle name="Cálculo 2 3 6 11" xfId="1436"/>
    <cellStyle name="Cálculo 2 3 6 11 2" xfId="1437"/>
    <cellStyle name="Cálculo 2 3 6 12" xfId="1438"/>
    <cellStyle name="Cálculo 2 3 6 12 2" xfId="1439"/>
    <cellStyle name="Cálculo 2 3 6 13" xfId="1440"/>
    <cellStyle name="Cálculo 2 3 6 13 2" xfId="1441"/>
    <cellStyle name="Cálculo 2 3 6 14" xfId="1442"/>
    <cellStyle name="Cálculo 2 3 6 2" xfId="1443"/>
    <cellStyle name="Cálculo 2 3 6 2 2" xfId="1444"/>
    <cellStyle name="Cálculo 2 3 6 3" xfId="1445"/>
    <cellStyle name="Cálculo 2 3 6 3 2" xfId="1446"/>
    <cellStyle name="Cálculo 2 3 6 4" xfId="1447"/>
    <cellStyle name="Cálculo 2 3 6 4 2" xfId="1448"/>
    <cellStyle name="Cálculo 2 3 6 5" xfId="1449"/>
    <cellStyle name="Cálculo 2 3 6 5 2" xfId="1450"/>
    <cellStyle name="Cálculo 2 3 6 6" xfId="1451"/>
    <cellStyle name="Cálculo 2 3 6 6 2" xfId="1452"/>
    <cellStyle name="Cálculo 2 3 6 7" xfId="1453"/>
    <cellStyle name="Cálculo 2 3 6 7 2" xfId="1454"/>
    <cellStyle name="Cálculo 2 3 6 8" xfId="1455"/>
    <cellStyle name="Cálculo 2 3 6 8 2" xfId="1456"/>
    <cellStyle name="Cálculo 2 3 6 9" xfId="1457"/>
    <cellStyle name="Cálculo 2 3 6 9 2" xfId="1458"/>
    <cellStyle name="Cálculo 2 3 7" xfId="1459"/>
    <cellStyle name="Cálculo 2 3 7 10" xfId="1460"/>
    <cellStyle name="Cálculo 2 3 7 10 2" xfId="1461"/>
    <cellStyle name="Cálculo 2 3 7 11" xfId="1462"/>
    <cellStyle name="Cálculo 2 3 7 11 2" xfId="1463"/>
    <cellStyle name="Cálculo 2 3 7 12" xfId="1464"/>
    <cellStyle name="Cálculo 2 3 7 12 2" xfId="1465"/>
    <cellStyle name="Cálculo 2 3 7 13" xfId="1466"/>
    <cellStyle name="Cálculo 2 3 7 13 2" xfId="1467"/>
    <cellStyle name="Cálculo 2 3 7 14" xfId="1468"/>
    <cellStyle name="Cálculo 2 3 7 2" xfId="1469"/>
    <cellStyle name="Cálculo 2 3 7 2 2" xfId="1470"/>
    <cellStyle name="Cálculo 2 3 7 3" xfId="1471"/>
    <cellStyle name="Cálculo 2 3 7 3 2" xfId="1472"/>
    <cellStyle name="Cálculo 2 3 7 4" xfId="1473"/>
    <cellStyle name="Cálculo 2 3 7 4 2" xfId="1474"/>
    <cellStyle name="Cálculo 2 3 7 5" xfId="1475"/>
    <cellStyle name="Cálculo 2 3 7 5 2" xfId="1476"/>
    <cellStyle name="Cálculo 2 3 7 6" xfId="1477"/>
    <cellStyle name="Cálculo 2 3 7 6 2" xfId="1478"/>
    <cellStyle name="Cálculo 2 3 7 7" xfId="1479"/>
    <cellStyle name="Cálculo 2 3 7 7 2" xfId="1480"/>
    <cellStyle name="Cálculo 2 3 7 8" xfId="1481"/>
    <cellStyle name="Cálculo 2 3 7 8 2" xfId="1482"/>
    <cellStyle name="Cálculo 2 3 7 9" xfId="1483"/>
    <cellStyle name="Cálculo 2 3 7 9 2" xfId="1484"/>
    <cellStyle name="Cálculo 2 3 8" xfId="1485"/>
    <cellStyle name="Cálculo 2 3 8 2" xfId="1486"/>
    <cellStyle name="Cálculo 2 3 9" xfId="1487"/>
    <cellStyle name="Cálculo 2 3 9 2" xfId="1488"/>
    <cellStyle name="Cálculo 2 4" xfId="285"/>
    <cellStyle name="Cálculo 2 4 10" xfId="1489"/>
    <cellStyle name="Cálculo 2 4 10 2" xfId="1490"/>
    <cellStyle name="Cálculo 2 4 11" xfId="1491"/>
    <cellStyle name="Cálculo 2 4 11 2" xfId="1492"/>
    <cellStyle name="Cálculo 2 4 12" xfId="1493"/>
    <cellStyle name="Cálculo 2 4 12 2" xfId="1494"/>
    <cellStyle name="Cálculo 2 4 13" xfId="1495"/>
    <cellStyle name="Cálculo 2 4 13 2" xfId="1496"/>
    <cellStyle name="Cálculo 2 4 14" xfId="1497"/>
    <cellStyle name="Cálculo 2 4 14 2" xfId="1498"/>
    <cellStyle name="Cálculo 2 4 15" xfId="1499"/>
    <cellStyle name="Cálculo 2 4 15 2" xfId="1500"/>
    <cellStyle name="Cálculo 2 4 16" xfId="1501"/>
    <cellStyle name="Cálculo 2 4 16 2" xfId="1502"/>
    <cellStyle name="Cálculo 2 4 17" xfId="1503"/>
    <cellStyle name="Cálculo 2 4 17 2" xfId="1504"/>
    <cellStyle name="Cálculo 2 4 18" xfId="1505"/>
    <cellStyle name="Cálculo 2 4 18 2" xfId="1506"/>
    <cellStyle name="Cálculo 2 4 19" xfId="1507"/>
    <cellStyle name="Cálculo 2 4 19 2" xfId="1508"/>
    <cellStyle name="Cálculo 2 4 2" xfId="286"/>
    <cellStyle name="Cálculo 2 4 2 10" xfId="1509"/>
    <cellStyle name="Cálculo 2 4 2 10 2" xfId="1510"/>
    <cellStyle name="Cálculo 2 4 2 11" xfId="1511"/>
    <cellStyle name="Cálculo 2 4 2 11 2" xfId="1512"/>
    <cellStyle name="Cálculo 2 4 2 12" xfId="1513"/>
    <cellStyle name="Cálculo 2 4 2 12 2" xfId="1514"/>
    <cellStyle name="Cálculo 2 4 2 13" xfId="1515"/>
    <cellStyle name="Cálculo 2 4 2 13 2" xfId="1516"/>
    <cellStyle name="Cálculo 2 4 2 14" xfId="1517"/>
    <cellStyle name="Cálculo 2 4 2 14 2" xfId="1518"/>
    <cellStyle name="Cálculo 2 4 2 15" xfId="1519"/>
    <cellStyle name="Cálculo 2 4 2 15 2" xfId="1520"/>
    <cellStyle name="Cálculo 2 4 2 16" xfId="1521"/>
    <cellStyle name="Cálculo 2 4 2 17" xfId="14978"/>
    <cellStyle name="Cálculo 2 4 2 2" xfId="1522"/>
    <cellStyle name="Cálculo 2 4 2 2 10" xfId="1523"/>
    <cellStyle name="Cálculo 2 4 2 2 10 2" xfId="1524"/>
    <cellStyle name="Cálculo 2 4 2 2 11" xfId="1525"/>
    <cellStyle name="Cálculo 2 4 2 2 11 2" xfId="1526"/>
    <cellStyle name="Cálculo 2 4 2 2 12" xfId="1527"/>
    <cellStyle name="Cálculo 2 4 2 2 12 2" xfId="1528"/>
    <cellStyle name="Cálculo 2 4 2 2 13" xfId="1529"/>
    <cellStyle name="Cálculo 2 4 2 2 13 2" xfId="1530"/>
    <cellStyle name="Cálculo 2 4 2 2 14" xfId="1531"/>
    <cellStyle name="Cálculo 2 4 2 2 2" xfId="1532"/>
    <cellStyle name="Cálculo 2 4 2 2 2 2" xfId="1533"/>
    <cellStyle name="Cálculo 2 4 2 2 3" xfId="1534"/>
    <cellStyle name="Cálculo 2 4 2 2 3 2" xfId="1535"/>
    <cellStyle name="Cálculo 2 4 2 2 4" xfId="1536"/>
    <cellStyle name="Cálculo 2 4 2 2 4 2" xfId="1537"/>
    <cellStyle name="Cálculo 2 4 2 2 5" xfId="1538"/>
    <cellStyle name="Cálculo 2 4 2 2 5 2" xfId="1539"/>
    <cellStyle name="Cálculo 2 4 2 2 6" xfId="1540"/>
    <cellStyle name="Cálculo 2 4 2 2 6 2" xfId="1541"/>
    <cellStyle name="Cálculo 2 4 2 2 7" xfId="1542"/>
    <cellStyle name="Cálculo 2 4 2 2 7 2" xfId="1543"/>
    <cellStyle name="Cálculo 2 4 2 2 8" xfId="1544"/>
    <cellStyle name="Cálculo 2 4 2 2 8 2" xfId="1545"/>
    <cellStyle name="Cálculo 2 4 2 2 9" xfId="1546"/>
    <cellStyle name="Cálculo 2 4 2 2 9 2" xfId="1547"/>
    <cellStyle name="Cálculo 2 4 2 3" xfId="1548"/>
    <cellStyle name="Cálculo 2 4 2 3 10" xfId="1549"/>
    <cellStyle name="Cálculo 2 4 2 3 10 2" xfId="1550"/>
    <cellStyle name="Cálculo 2 4 2 3 11" xfId="1551"/>
    <cellStyle name="Cálculo 2 4 2 3 11 2" xfId="1552"/>
    <cellStyle name="Cálculo 2 4 2 3 12" xfId="1553"/>
    <cellStyle name="Cálculo 2 4 2 3 12 2" xfId="1554"/>
    <cellStyle name="Cálculo 2 4 2 3 13" xfId="1555"/>
    <cellStyle name="Cálculo 2 4 2 3 13 2" xfId="1556"/>
    <cellStyle name="Cálculo 2 4 2 3 14" xfId="1557"/>
    <cellStyle name="Cálculo 2 4 2 3 2" xfId="1558"/>
    <cellStyle name="Cálculo 2 4 2 3 2 2" xfId="1559"/>
    <cellStyle name="Cálculo 2 4 2 3 3" xfId="1560"/>
    <cellStyle name="Cálculo 2 4 2 3 3 2" xfId="1561"/>
    <cellStyle name="Cálculo 2 4 2 3 4" xfId="1562"/>
    <cellStyle name="Cálculo 2 4 2 3 4 2" xfId="1563"/>
    <cellStyle name="Cálculo 2 4 2 3 5" xfId="1564"/>
    <cellStyle name="Cálculo 2 4 2 3 5 2" xfId="1565"/>
    <cellStyle name="Cálculo 2 4 2 3 6" xfId="1566"/>
    <cellStyle name="Cálculo 2 4 2 3 6 2" xfId="1567"/>
    <cellStyle name="Cálculo 2 4 2 3 7" xfId="1568"/>
    <cellStyle name="Cálculo 2 4 2 3 7 2" xfId="1569"/>
    <cellStyle name="Cálculo 2 4 2 3 8" xfId="1570"/>
    <cellStyle name="Cálculo 2 4 2 3 8 2" xfId="1571"/>
    <cellStyle name="Cálculo 2 4 2 3 9" xfId="1572"/>
    <cellStyle name="Cálculo 2 4 2 3 9 2" xfId="1573"/>
    <cellStyle name="Cálculo 2 4 2 4" xfId="1574"/>
    <cellStyle name="Cálculo 2 4 2 4 2" xfId="1575"/>
    <cellStyle name="Cálculo 2 4 2 5" xfId="1576"/>
    <cellStyle name="Cálculo 2 4 2 5 2" xfId="1577"/>
    <cellStyle name="Cálculo 2 4 2 6" xfId="1578"/>
    <cellStyle name="Cálculo 2 4 2 6 2" xfId="1579"/>
    <cellStyle name="Cálculo 2 4 2 7" xfId="1580"/>
    <cellStyle name="Cálculo 2 4 2 7 2" xfId="1581"/>
    <cellStyle name="Cálculo 2 4 2 8" xfId="1582"/>
    <cellStyle name="Cálculo 2 4 2 8 2" xfId="1583"/>
    <cellStyle name="Cálculo 2 4 2 9" xfId="1584"/>
    <cellStyle name="Cálculo 2 4 2 9 2" xfId="1585"/>
    <cellStyle name="Cálculo 2 4 20" xfId="1586"/>
    <cellStyle name="Cálculo 2 4 21" xfId="14979"/>
    <cellStyle name="Cálculo 2 4 3" xfId="287"/>
    <cellStyle name="Cálculo 2 4 3 10" xfId="1587"/>
    <cellStyle name="Cálculo 2 4 3 10 2" xfId="1588"/>
    <cellStyle name="Cálculo 2 4 3 11" xfId="1589"/>
    <cellStyle name="Cálculo 2 4 3 11 2" xfId="1590"/>
    <cellStyle name="Cálculo 2 4 3 12" xfId="1591"/>
    <cellStyle name="Cálculo 2 4 3 12 2" xfId="1592"/>
    <cellStyle name="Cálculo 2 4 3 13" xfId="1593"/>
    <cellStyle name="Cálculo 2 4 3 13 2" xfId="1594"/>
    <cellStyle name="Cálculo 2 4 3 14" xfId="1595"/>
    <cellStyle name="Cálculo 2 4 3 14 2" xfId="1596"/>
    <cellStyle name="Cálculo 2 4 3 15" xfId="1597"/>
    <cellStyle name="Cálculo 2 4 3 15 2" xfId="1598"/>
    <cellStyle name="Cálculo 2 4 3 16" xfId="1599"/>
    <cellStyle name="Cálculo 2 4 3 2" xfId="1600"/>
    <cellStyle name="Cálculo 2 4 3 2 10" xfId="1601"/>
    <cellStyle name="Cálculo 2 4 3 2 10 2" xfId="1602"/>
    <cellStyle name="Cálculo 2 4 3 2 11" xfId="1603"/>
    <cellStyle name="Cálculo 2 4 3 2 11 2" xfId="1604"/>
    <cellStyle name="Cálculo 2 4 3 2 12" xfId="1605"/>
    <cellStyle name="Cálculo 2 4 3 2 12 2" xfId="1606"/>
    <cellStyle name="Cálculo 2 4 3 2 13" xfId="1607"/>
    <cellStyle name="Cálculo 2 4 3 2 13 2" xfId="1608"/>
    <cellStyle name="Cálculo 2 4 3 2 14" xfId="1609"/>
    <cellStyle name="Cálculo 2 4 3 2 2" xfId="1610"/>
    <cellStyle name="Cálculo 2 4 3 2 2 2" xfId="1611"/>
    <cellStyle name="Cálculo 2 4 3 2 3" xfId="1612"/>
    <cellStyle name="Cálculo 2 4 3 2 3 2" xfId="1613"/>
    <cellStyle name="Cálculo 2 4 3 2 4" xfId="1614"/>
    <cellStyle name="Cálculo 2 4 3 2 4 2" xfId="1615"/>
    <cellStyle name="Cálculo 2 4 3 2 5" xfId="1616"/>
    <cellStyle name="Cálculo 2 4 3 2 5 2" xfId="1617"/>
    <cellStyle name="Cálculo 2 4 3 2 6" xfId="1618"/>
    <cellStyle name="Cálculo 2 4 3 2 6 2" xfId="1619"/>
    <cellStyle name="Cálculo 2 4 3 2 7" xfId="1620"/>
    <cellStyle name="Cálculo 2 4 3 2 7 2" xfId="1621"/>
    <cellStyle name="Cálculo 2 4 3 2 8" xfId="1622"/>
    <cellStyle name="Cálculo 2 4 3 2 8 2" xfId="1623"/>
    <cellStyle name="Cálculo 2 4 3 2 9" xfId="1624"/>
    <cellStyle name="Cálculo 2 4 3 2 9 2" xfId="1625"/>
    <cellStyle name="Cálculo 2 4 3 3" xfId="1626"/>
    <cellStyle name="Cálculo 2 4 3 3 10" xfId="1627"/>
    <cellStyle name="Cálculo 2 4 3 3 10 2" xfId="1628"/>
    <cellStyle name="Cálculo 2 4 3 3 11" xfId="1629"/>
    <cellStyle name="Cálculo 2 4 3 3 11 2" xfId="1630"/>
    <cellStyle name="Cálculo 2 4 3 3 12" xfId="1631"/>
    <cellStyle name="Cálculo 2 4 3 3 12 2" xfId="1632"/>
    <cellStyle name="Cálculo 2 4 3 3 13" xfId="1633"/>
    <cellStyle name="Cálculo 2 4 3 3 13 2" xfId="1634"/>
    <cellStyle name="Cálculo 2 4 3 3 14" xfId="1635"/>
    <cellStyle name="Cálculo 2 4 3 3 2" xfId="1636"/>
    <cellStyle name="Cálculo 2 4 3 3 2 2" xfId="1637"/>
    <cellStyle name="Cálculo 2 4 3 3 3" xfId="1638"/>
    <cellStyle name="Cálculo 2 4 3 3 3 2" xfId="1639"/>
    <cellStyle name="Cálculo 2 4 3 3 4" xfId="1640"/>
    <cellStyle name="Cálculo 2 4 3 3 4 2" xfId="1641"/>
    <cellStyle name="Cálculo 2 4 3 3 5" xfId="1642"/>
    <cellStyle name="Cálculo 2 4 3 3 5 2" xfId="1643"/>
    <cellStyle name="Cálculo 2 4 3 3 6" xfId="1644"/>
    <cellStyle name="Cálculo 2 4 3 3 6 2" xfId="1645"/>
    <cellStyle name="Cálculo 2 4 3 3 7" xfId="1646"/>
    <cellStyle name="Cálculo 2 4 3 3 7 2" xfId="1647"/>
    <cellStyle name="Cálculo 2 4 3 3 8" xfId="1648"/>
    <cellStyle name="Cálculo 2 4 3 3 8 2" xfId="1649"/>
    <cellStyle name="Cálculo 2 4 3 3 9" xfId="1650"/>
    <cellStyle name="Cálculo 2 4 3 3 9 2" xfId="1651"/>
    <cellStyle name="Cálculo 2 4 3 4" xfId="1652"/>
    <cellStyle name="Cálculo 2 4 3 4 2" xfId="1653"/>
    <cellStyle name="Cálculo 2 4 3 5" xfId="1654"/>
    <cellStyle name="Cálculo 2 4 3 5 2" xfId="1655"/>
    <cellStyle name="Cálculo 2 4 3 6" xfId="1656"/>
    <cellStyle name="Cálculo 2 4 3 6 2" xfId="1657"/>
    <cellStyle name="Cálculo 2 4 3 7" xfId="1658"/>
    <cellStyle name="Cálculo 2 4 3 7 2" xfId="1659"/>
    <cellStyle name="Cálculo 2 4 3 8" xfId="1660"/>
    <cellStyle name="Cálculo 2 4 3 8 2" xfId="1661"/>
    <cellStyle name="Cálculo 2 4 3 9" xfId="1662"/>
    <cellStyle name="Cálculo 2 4 3 9 2" xfId="1663"/>
    <cellStyle name="Cálculo 2 4 4" xfId="288"/>
    <cellStyle name="Cálculo 2 4 4 10" xfId="1664"/>
    <cellStyle name="Cálculo 2 4 4 10 2" xfId="1665"/>
    <cellStyle name="Cálculo 2 4 4 11" xfId="1666"/>
    <cellStyle name="Cálculo 2 4 4 11 2" xfId="1667"/>
    <cellStyle name="Cálculo 2 4 4 12" xfId="1668"/>
    <cellStyle name="Cálculo 2 4 4 12 2" xfId="1669"/>
    <cellStyle name="Cálculo 2 4 4 13" xfId="1670"/>
    <cellStyle name="Cálculo 2 4 4 13 2" xfId="1671"/>
    <cellStyle name="Cálculo 2 4 4 14" xfId="1672"/>
    <cellStyle name="Cálculo 2 4 4 14 2" xfId="1673"/>
    <cellStyle name="Cálculo 2 4 4 15" xfId="1674"/>
    <cellStyle name="Cálculo 2 4 4 15 2" xfId="1675"/>
    <cellStyle name="Cálculo 2 4 4 16" xfId="1676"/>
    <cellStyle name="Cálculo 2 4 4 2" xfId="1677"/>
    <cellStyle name="Cálculo 2 4 4 2 10" xfId="1678"/>
    <cellStyle name="Cálculo 2 4 4 2 10 2" xfId="1679"/>
    <cellStyle name="Cálculo 2 4 4 2 11" xfId="1680"/>
    <cellStyle name="Cálculo 2 4 4 2 11 2" xfId="1681"/>
    <cellStyle name="Cálculo 2 4 4 2 12" xfId="1682"/>
    <cellStyle name="Cálculo 2 4 4 2 12 2" xfId="1683"/>
    <cellStyle name="Cálculo 2 4 4 2 13" xfId="1684"/>
    <cellStyle name="Cálculo 2 4 4 2 13 2" xfId="1685"/>
    <cellStyle name="Cálculo 2 4 4 2 14" xfId="1686"/>
    <cellStyle name="Cálculo 2 4 4 2 2" xfId="1687"/>
    <cellStyle name="Cálculo 2 4 4 2 2 2" xfId="1688"/>
    <cellStyle name="Cálculo 2 4 4 2 3" xfId="1689"/>
    <cellStyle name="Cálculo 2 4 4 2 3 2" xfId="1690"/>
    <cellStyle name="Cálculo 2 4 4 2 4" xfId="1691"/>
    <cellStyle name="Cálculo 2 4 4 2 4 2" xfId="1692"/>
    <cellStyle name="Cálculo 2 4 4 2 5" xfId="1693"/>
    <cellStyle name="Cálculo 2 4 4 2 5 2" xfId="1694"/>
    <cellStyle name="Cálculo 2 4 4 2 6" xfId="1695"/>
    <cellStyle name="Cálculo 2 4 4 2 6 2" xfId="1696"/>
    <cellStyle name="Cálculo 2 4 4 2 7" xfId="1697"/>
    <cellStyle name="Cálculo 2 4 4 2 7 2" xfId="1698"/>
    <cellStyle name="Cálculo 2 4 4 2 8" xfId="1699"/>
    <cellStyle name="Cálculo 2 4 4 2 8 2" xfId="1700"/>
    <cellStyle name="Cálculo 2 4 4 2 9" xfId="1701"/>
    <cellStyle name="Cálculo 2 4 4 2 9 2" xfId="1702"/>
    <cellStyle name="Cálculo 2 4 4 3" xfId="1703"/>
    <cellStyle name="Cálculo 2 4 4 3 10" xfId="1704"/>
    <cellStyle name="Cálculo 2 4 4 3 10 2" xfId="1705"/>
    <cellStyle name="Cálculo 2 4 4 3 11" xfId="1706"/>
    <cellStyle name="Cálculo 2 4 4 3 11 2" xfId="1707"/>
    <cellStyle name="Cálculo 2 4 4 3 12" xfId="1708"/>
    <cellStyle name="Cálculo 2 4 4 3 12 2" xfId="1709"/>
    <cellStyle name="Cálculo 2 4 4 3 13" xfId="1710"/>
    <cellStyle name="Cálculo 2 4 4 3 13 2" xfId="1711"/>
    <cellStyle name="Cálculo 2 4 4 3 14" xfId="1712"/>
    <cellStyle name="Cálculo 2 4 4 3 2" xfId="1713"/>
    <cellStyle name="Cálculo 2 4 4 3 2 2" xfId="1714"/>
    <cellStyle name="Cálculo 2 4 4 3 3" xfId="1715"/>
    <cellStyle name="Cálculo 2 4 4 3 3 2" xfId="1716"/>
    <cellStyle name="Cálculo 2 4 4 3 4" xfId="1717"/>
    <cellStyle name="Cálculo 2 4 4 3 4 2" xfId="1718"/>
    <cellStyle name="Cálculo 2 4 4 3 5" xfId="1719"/>
    <cellStyle name="Cálculo 2 4 4 3 5 2" xfId="1720"/>
    <cellStyle name="Cálculo 2 4 4 3 6" xfId="1721"/>
    <cellStyle name="Cálculo 2 4 4 3 6 2" xfId="1722"/>
    <cellStyle name="Cálculo 2 4 4 3 7" xfId="1723"/>
    <cellStyle name="Cálculo 2 4 4 3 7 2" xfId="1724"/>
    <cellStyle name="Cálculo 2 4 4 3 8" xfId="1725"/>
    <cellStyle name="Cálculo 2 4 4 3 8 2" xfId="1726"/>
    <cellStyle name="Cálculo 2 4 4 3 9" xfId="1727"/>
    <cellStyle name="Cálculo 2 4 4 3 9 2" xfId="1728"/>
    <cellStyle name="Cálculo 2 4 4 4" xfId="1729"/>
    <cellStyle name="Cálculo 2 4 4 4 2" xfId="1730"/>
    <cellStyle name="Cálculo 2 4 4 5" xfId="1731"/>
    <cellStyle name="Cálculo 2 4 4 5 2" xfId="1732"/>
    <cellStyle name="Cálculo 2 4 4 6" xfId="1733"/>
    <cellStyle name="Cálculo 2 4 4 6 2" xfId="1734"/>
    <cellStyle name="Cálculo 2 4 4 7" xfId="1735"/>
    <cellStyle name="Cálculo 2 4 4 7 2" xfId="1736"/>
    <cellStyle name="Cálculo 2 4 4 8" xfId="1737"/>
    <cellStyle name="Cálculo 2 4 4 8 2" xfId="1738"/>
    <cellStyle name="Cálculo 2 4 4 9" xfId="1739"/>
    <cellStyle name="Cálculo 2 4 4 9 2" xfId="1740"/>
    <cellStyle name="Cálculo 2 4 5" xfId="289"/>
    <cellStyle name="Cálculo 2 4 5 10" xfId="1741"/>
    <cellStyle name="Cálculo 2 4 5 10 2" xfId="1742"/>
    <cellStyle name="Cálculo 2 4 5 11" xfId="1743"/>
    <cellStyle name="Cálculo 2 4 5 11 2" xfId="1744"/>
    <cellStyle name="Cálculo 2 4 5 12" xfId="1745"/>
    <cellStyle name="Cálculo 2 4 5 12 2" xfId="1746"/>
    <cellStyle name="Cálculo 2 4 5 13" xfId="1747"/>
    <cellStyle name="Cálculo 2 4 5 13 2" xfId="1748"/>
    <cellStyle name="Cálculo 2 4 5 14" xfId="1749"/>
    <cellStyle name="Cálculo 2 4 5 14 2" xfId="1750"/>
    <cellStyle name="Cálculo 2 4 5 15" xfId="1751"/>
    <cellStyle name="Cálculo 2 4 5 15 2" xfId="1752"/>
    <cellStyle name="Cálculo 2 4 5 16" xfId="1753"/>
    <cellStyle name="Cálculo 2 4 5 2" xfId="1754"/>
    <cellStyle name="Cálculo 2 4 5 2 10" xfId="1755"/>
    <cellStyle name="Cálculo 2 4 5 2 10 2" xfId="1756"/>
    <cellStyle name="Cálculo 2 4 5 2 11" xfId="1757"/>
    <cellStyle name="Cálculo 2 4 5 2 11 2" xfId="1758"/>
    <cellStyle name="Cálculo 2 4 5 2 12" xfId="1759"/>
    <cellStyle name="Cálculo 2 4 5 2 12 2" xfId="1760"/>
    <cellStyle name="Cálculo 2 4 5 2 13" xfId="1761"/>
    <cellStyle name="Cálculo 2 4 5 2 13 2" xfId="1762"/>
    <cellStyle name="Cálculo 2 4 5 2 14" xfId="1763"/>
    <cellStyle name="Cálculo 2 4 5 2 2" xfId="1764"/>
    <cellStyle name="Cálculo 2 4 5 2 2 2" xfId="1765"/>
    <cellStyle name="Cálculo 2 4 5 2 3" xfId="1766"/>
    <cellStyle name="Cálculo 2 4 5 2 3 2" xfId="1767"/>
    <cellStyle name="Cálculo 2 4 5 2 4" xfId="1768"/>
    <cellStyle name="Cálculo 2 4 5 2 4 2" xfId="1769"/>
    <cellStyle name="Cálculo 2 4 5 2 5" xfId="1770"/>
    <cellStyle name="Cálculo 2 4 5 2 5 2" xfId="1771"/>
    <cellStyle name="Cálculo 2 4 5 2 6" xfId="1772"/>
    <cellStyle name="Cálculo 2 4 5 2 6 2" xfId="1773"/>
    <cellStyle name="Cálculo 2 4 5 2 7" xfId="1774"/>
    <cellStyle name="Cálculo 2 4 5 2 7 2" xfId="1775"/>
    <cellStyle name="Cálculo 2 4 5 2 8" xfId="1776"/>
    <cellStyle name="Cálculo 2 4 5 2 8 2" xfId="1777"/>
    <cellStyle name="Cálculo 2 4 5 2 9" xfId="1778"/>
    <cellStyle name="Cálculo 2 4 5 2 9 2" xfId="1779"/>
    <cellStyle name="Cálculo 2 4 5 3" xfId="1780"/>
    <cellStyle name="Cálculo 2 4 5 3 10" xfId="1781"/>
    <cellStyle name="Cálculo 2 4 5 3 10 2" xfId="1782"/>
    <cellStyle name="Cálculo 2 4 5 3 11" xfId="1783"/>
    <cellStyle name="Cálculo 2 4 5 3 11 2" xfId="1784"/>
    <cellStyle name="Cálculo 2 4 5 3 12" xfId="1785"/>
    <cellStyle name="Cálculo 2 4 5 3 12 2" xfId="1786"/>
    <cellStyle name="Cálculo 2 4 5 3 13" xfId="1787"/>
    <cellStyle name="Cálculo 2 4 5 3 13 2" xfId="1788"/>
    <cellStyle name="Cálculo 2 4 5 3 14" xfId="1789"/>
    <cellStyle name="Cálculo 2 4 5 3 2" xfId="1790"/>
    <cellStyle name="Cálculo 2 4 5 3 2 2" xfId="1791"/>
    <cellStyle name="Cálculo 2 4 5 3 3" xfId="1792"/>
    <cellStyle name="Cálculo 2 4 5 3 3 2" xfId="1793"/>
    <cellStyle name="Cálculo 2 4 5 3 4" xfId="1794"/>
    <cellStyle name="Cálculo 2 4 5 3 4 2" xfId="1795"/>
    <cellStyle name="Cálculo 2 4 5 3 5" xfId="1796"/>
    <cellStyle name="Cálculo 2 4 5 3 5 2" xfId="1797"/>
    <cellStyle name="Cálculo 2 4 5 3 6" xfId="1798"/>
    <cellStyle name="Cálculo 2 4 5 3 6 2" xfId="1799"/>
    <cellStyle name="Cálculo 2 4 5 3 7" xfId="1800"/>
    <cellStyle name="Cálculo 2 4 5 3 7 2" xfId="1801"/>
    <cellStyle name="Cálculo 2 4 5 3 8" xfId="1802"/>
    <cellStyle name="Cálculo 2 4 5 3 8 2" xfId="1803"/>
    <cellStyle name="Cálculo 2 4 5 3 9" xfId="1804"/>
    <cellStyle name="Cálculo 2 4 5 3 9 2" xfId="1805"/>
    <cellStyle name="Cálculo 2 4 5 4" xfId="1806"/>
    <cellStyle name="Cálculo 2 4 5 4 2" xfId="1807"/>
    <cellStyle name="Cálculo 2 4 5 5" xfId="1808"/>
    <cellStyle name="Cálculo 2 4 5 5 2" xfId="1809"/>
    <cellStyle name="Cálculo 2 4 5 6" xfId="1810"/>
    <cellStyle name="Cálculo 2 4 5 6 2" xfId="1811"/>
    <cellStyle name="Cálculo 2 4 5 7" xfId="1812"/>
    <cellStyle name="Cálculo 2 4 5 7 2" xfId="1813"/>
    <cellStyle name="Cálculo 2 4 5 8" xfId="1814"/>
    <cellStyle name="Cálculo 2 4 5 8 2" xfId="1815"/>
    <cellStyle name="Cálculo 2 4 5 9" xfId="1816"/>
    <cellStyle name="Cálculo 2 4 5 9 2" xfId="1817"/>
    <cellStyle name="Cálculo 2 4 6" xfId="1818"/>
    <cellStyle name="Cálculo 2 4 6 10" xfId="1819"/>
    <cellStyle name="Cálculo 2 4 6 10 2" xfId="1820"/>
    <cellStyle name="Cálculo 2 4 6 11" xfId="1821"/>
    <cellStyle name="Cálculo 2 4 6 11 2" xfId="1822"/>
    <cellStyle name="Cálculo 2 4 6 12" xfId="1823"/>
    <cellStyle name="Cálculo 2 4 6 12 2" xfId="1824"/>
    <cellStyle name="Cálculo 2 4 6 13" xfId="1825"/>
    <cellStyle name="Cálculo 2 4 6 13 2" xfId="1826"/>
    <cellStyle name="Cálculo 2 4 6 14" xfId="1827"/>
    <cellStyle name="Cálculo 2 4 6 2" xfId="1828"/>
    <cellStyle name="Cálculo 2 4 6 2 2" xfId="1829"/>
    <cellStyle name="Cálculo 2 4 6 3" xfId="1830"/>
    <cellStyle name="Cálculo 2 4 6 3 2" xfId="1831"/>
    <cellStyle name="Cálculo 2 4 6 4" xfId="1832"/>
    <cellStyle name="Cálculo 2 4 6 4 2" xfId="1833"/>
    <cellStyle name="Cálculo 2 4 6 5" xfId="1834"/>
    <cellStyle name="Cálculo 2 4 6 5 2" xfId="1835"/>
    <cellStyle name="Cálculo 2 4 6 6" xfId="1836"/>
    <cellStyle name="Cálculo 2 4 6 6 2" xfId="1837"/>
    <cellStyle name="Cálculo 2 4 6 7" xfId="1838"/>
    <cellStyle name="Cálculo 2 4 6 7 2" xfId="1839"/>
    <cellStyle name="Cálculo 2 4 6 8" xfId="1840"/>
    <cellStyle name="Cálculo 2 4 6 8 2" xfId="1841"/>
    <cellStyle name="Cálculo 2 4 6 9" xfId="1842"/>
    <cellStyle name="Cálculo 2 4 6 9 2" xfId="1843"/>
    <cellStyle name="Cálculo 2 4 7" xfId="1844"/>
    <cellStyle name="Cálculo 2 4 7 10" xfId="1845"/>
    <cellStyle name="Cálculo 2 4 7 10 2" xfId="1846"/>
    <cellStyle name="Cálculo 2 4 7 11" xfId="1847"/>
    <cellStyle name="Cálculo 2 4 7 11 2" xfId="1848"/>
    <cellStyle name="Cálculo 2 4 7 12" xfId="1849"/>
    <cellStyle name="Cálculo 2 4 7 12 2" xfId="1850"/>
    <cellStyle name="Cálculo 2 4 7 13" xfId="1851"/>
    <cellStyle name="Cálculo 2 4 7 13 2" xfId="1852"/>
    <cellStyle name="Cálculo 2 4 7 14" xfId="1853"/>
    <cellStyle name="Cálculo 2 4 7 2" xfId="1854"/>
    <cellStyle name="Cálculo 2 4 7 2 2" xfId="1855"/>
    <cellStyle name="Cálculo 2 4 7 3" xfId="1856"/>
    <cellStyle name="Cálculo 2 4 7 3 2" xfId="1857"/>
    <cellStyle name="Cálculo 2 4 7 4" xfId="1858"/>
    <cellStyle name="Cálculo 2 4 7 4 2" xfId="1859"/>
    <cellStyle name="Cálculo 2 4 7 5" xfId="1860"/>
    <cellStyle name="Cálculo 2 4 7 5 2" xfId="1861"/>
    <cellStyle name="Cálculo 2 4 7 6" xfId="1862"/>
    <cellStyle name="Cálculo 2 4 7 6 2" xfId="1863"/>
    <cellStyle name="Cálculo 2 4 7 7" xfId="1864"/>
    <cellStyle name="Cálculo 2 4 7 7 2" xfId="1865"/>
    <cellStyle name="Cálculo 2 4 7 8" xfId="1866"/>
    <cellStyle name="Cálculo 2 4 7 8 2" xfId="1867"/>
    <cellStyle name="Cálculo 2 4 7 9" xfId="1868"/>
    <cellStyle name="Cálculo 2 4 7 9 2" xfId="1869"/>
    <cellStyle name="Cálculo 2 4 8" xfId="1870"/>
    <cellStyle name="Cálculo 2 4 8 2" xfId="1871"/>
    <cellStyle name="Cálculo 2 4 9" xfId="1872"/>
    <cellStyle name="Cálculo 2 4 9 2" xfId="1873"/>
    <cellStyle name="Cálculo 2 5" xfId="290"/>
    <cellStyle name="Cálculo 2 5 10" xfId="1874"/>
    <cellStyle name="Cálculo 2 5 10 2" xfId="1875"/>
    <cellStyle name="Cálculo 2 5 11" xfId="1876"/>
    <cellStyle name="Cálculo 2 5 11 2" xfId="1877"/>
    <cellStyle name="Cálculo 2 5 12" xfId="1878"/>
    <cellStyle name="Cálculo 2 5 12 2" xfId="1879"/>
    <cellStyle name="Cálculo 2 5 13" xfId="1880"/>
    <cellStyle name="Cálculo 2 5 13 2" xfId="1881"/>
    <cellStyle name="Cálculo 2 5 14" xfId="1882"/>
    <cellStyle name="Cálculo 2 5 14 2" xfId="1883"/>
    <cellStyle name="Cálculo 2 5 15" xfId="1884"/>
    <cellStyle name="Cálculo 2 5 15 2" xfId="1885"/>
    <cellStyle name="Cálculo 2 5 16" xfId="1886"/>
    <cellStyle name="Cálculo 2 5 16 2" xfId="1887"/>
    <cellStyle name="Cálculo 2 5 17" xfId="1888"/>
    <cellStyle name="Cálculo 2 5 17 2" xfId="1889"/>
    <cellStyle name="Cálculo 2 5 18" xfId="1890"/>
    <cellStyle name="Cálculo 2 5 18 2" xfId="1891"/>
    <cellStyle name="Cálculo 2 5 19" xfId="1892"/>
    <cellStyle name="Cálculo 2 5 19 2" xfId="1893"/>
    <cellStyle name="Cálculo 2 5 2" xfId="291"/>
    <cellStyle name="Cálculo 2 5 2 10" xfId="1894"/>
    <cellStyle name="Cálculo 2 5 2 10 2" xfId="1895"/>
    <cellStyle name="Cálculo 2 5 2 11" xfId="1896"/>
    <cellStyle name="Cálculo 2 5 2 11 2" xfId="1897"/>
    <cellStyle name="Cálculo 2 5 2 12" xfId="1898"/>
    <cellStyle name="Cálculo 2 5 2 12 2" xfId="1899"/>
    <cellStyle name="Cálculo 2 5 2 13" xfId="1900"/>
    <cellStyle name="Cálculo 2 5 2 13 2" xfId="1901"/>
    <cellStyle name="Cálculo 2 5 2 14" xfId="1902"/>
    <cellStyle name="Cálculo 2 5 2 14 2" xfId="1903"/>
    <cellStyle name="Cálculo 2 5 2 15" xfId="1904"/>
    <cellStyle name="Cálculo 2 5 2 15 2" xfId="1905"/>
    <cellStyle name="Cálculo 2 5 2 16" xfId="1906"/>
    <cellStyle name="Cálculo 2 5 2 17" xfId="14980"/>
    <cellStyle name="Cálculo 2 5 2 2" xfId="1907"/>
    <cellStyle name="Cálculo 2 5 2 2 10" xfId="1908"/>
    <cellStyle name="Cálculo 2 5 2 2 10 2" xfId="1909"/>
    <cellStyle name="Cálculo 2 5 2 2 11" xfId="1910"/>
    <cellStyle name="Cálculo 2 5 2 2 11 2" xfId="1911"/>
    <cellStyle name="Cálculo 2 5 2 2 12" xfId="1912"/>
    <cellStyle name="Cálculo 2 5 2 2 12 2" xfId="1913"/>
    <cellStyle name="Cálculo 2 5 2 2 13" xfId="1914"/>
    <cellStyle name="Cálculo 2 5 2 2 13 2" xfId="1915"/>
    <cellStyle name="Cálculo 2 5 2 2 14" xfId="1916"/>
    <cellStyle name="Cálculo 2 5 2 2 2" xfId="1917"/>
    <cellStyle name="Cálculo 2 5 2 2 2 2" xfId="1918"/>
    <cellStyle name="Cálculo 2 5 2 2 3" xfId="1919"/>
    <cellStyle name="Cálculo 2 5 2 2 3 2" xfId="1920"/>
    <cellStyle name="Cálculo 2 5 2 2 4" xfId="1921"/>
    <cellStyle name="Cálculo 2 5 2 2 4 2" xfId="1922"/>
    <cellStyle name="Cálculo 2 5 2 2 5" xfId="1923"/>
    <cellStyle name="Cálculo 2 5 2 2 5 2" xfId="1924"/>
    <cellStyle name="Cálculo 2 5 2 2 6" xfId="1925"/>
    <cellStyle name="Cálculo 2 5 2 2 6 2" xfId="1926"/>
    <cellStyle name="Cálculo 2 5 2 2 7" xfId="1927"/>
    <cellStyle name="Cálculo 2 5 2 2 7 2" xfId="1928"/>
    <cellStyle name="Cálculo 2 5 2 2 8" xfId="1929"/>
    <cellStyle name="Cálculo 2 5 2 2 8 2" xfId="1930"/>
    <cellStyle name="Cálculo 2 5 2 2 9" xfId="1931"/>
    <cellStyle name="Cálculo 2 5 2 2 9 2" xfId="1932"/>
    <cellStyle name="Cálculo 2 5 2 3" xfId="1933"/>
    <cellStyle name="Cálculo 2 5 2 3 10" xfId="1934"/>
    <cellStyle name="Cálculo 2 5 2 3 10 2" xfId="1935"/>
    <cellStyle name="Cálculo 2 5 2 3 11" xfId="1936"/>
    <cellStyle name="Cálculo 2 5 2 3 11 2" xfId="1937"/>
    <cellStyle name="Cálculo 2 5 2 3 12" xfId="1938"/>
    <cellStyle name="Cálculo 2 5 2 3 12 2" xfId="1939"/>
    <cellStyle name="Cálculo 2 5 2 3 13" xfId="1940"/>
    <cellStyle name="Cálculo 2 5 2 3 13 2" xfId="1941"/>
    <cellStyle name="Cálculo 2 5 2 3 14" xfId="1942"/>
    <cellStyle name="Cálculo 2 5 2 3 2" xfId="1943"/>
    <cellStyle name="Cálculo 2 5 2 3 2 2" xfId="1944"/>
    <cellStyle name="Cálculo 2 5 2 3 3" xfId="1945"/>
    <cellStyle name="Cálculo 2 5 2 3 3 2" xfId="1946"/>
    <cellStyle name="Cálculo 2 5 2 3 4" xfId="1947"/>
    <cellStyle name="Cálculo 2 5 2 3 4 2" xfId="1948"/>
    <cellStyle name="Cálculo 2 5 2 3 5" xfId="1949"/>
    <cellStyle name="Cálculo 2 5 2 3 5 2" xfId="1950"/>
    <cellStyle name="Cálculo 2 5 2 3 6" xfId="1951"/>
    <cellStyle name="Cálculo 2 5 2 3 6 2" xfId="1952"/>
    <cellStyle name="Cálculo 2 5 2 3 7" xfId="1953"/>
    <cellStyle name="Cálculo 2 5 2 3 7 2" xfId="1954"/>
    <cellStyle name="Cálculo 2 5 2 3 8" xfId="1955"/>
    <cellStyle name="Cálculo 2 5 2 3 8 2" xfId="1956"/>
    <cellStyle name="Cálculo 2 5 2 3 9" xfId="1957"/>
    <cellStyle name="Cálculo 2 5 2 3 9 2" xfId="1958"/>
    <cellStyle name="Cálculo 2 5 2 4" xfId="1959"/>
    <cellStyle name="Cálculo 2 5 2 4 2" xfId="1960"/>
    <cellStyle name="Cálculo 2 5 2 5" xfId="1961"/>
    <cellStyle name="Cálculo 2 5 2 5 2" xfId="1962"/>
    <cellStyle name="Cálculo 2 5 2 6" xfId="1963"/>
    <cellStyle name="Cálculo 2 5 2 6 2" xfId="1964"/>
    <cellStyle name="Cálculo 2 5 2 7" xfId="1965"/>
    <cellStyle name="Cálculo 2 5 2 7 2" xfId="1966"/>
    <cellStyle name="Cálculo 2 5 2 8" xfId="1967"/>
    <cellStyle name="Cálculo 2 5 2 8 2" xfId="1968"/>
    <cellStyle name="Cálculo 2 5 2 9" xfId="1969"/>
    <cellStyle name="Cálculo 2 5 2 9 2" xfId="1970"/>
    <cellStyle name="Cálculo 2 5 20" xfId="1971"/>
    <cellStyle name="Cálculo 2 5 21" xfId="14981"/>
    <cellStyle name="Cálculo 2 5 3" xfId="292"/>
    <cellStyle name="Cálculo 2 5 3 10" xfId="1972"/>
    <cellStyle name="Cálculo 2 5 3 10 2" xfId="1973"/>
    <cellStyle name="Cálculo 2 5 3 11" xfId="1974"/>
    <cellStyle name="Cálculo 2 5 3 11 2" xfId="1975"/>
    <cellStyle name="Cálculo 2 5 3 12" xfId="1976"/>
    <cellStyle name="Cálculo 2 5 3 12 2" xfId="1977"/>
    <cellStyle name="Cálculo 2 5 3 13" xfId="1978"/>
    <cellStyle name="Cálculo 2 5 3 13 2" xfId="1979"/>
    <cellStyle name="Cálculo 2 5 3 14" xfId="1980"/>
    <cellStyle name="Cálculo 2 5 3 14 2" xfId="1981"/>
    <cellStyle name="Cálculo 2 5 3 15" xfId="1982"/>
    <cellStyle name="Cálculo 2 5 3 15 2" xfId="1983"/>
    <cellStyle name="Cálculo 2 5 3 16" xfId="1984"/>
    <cellStyle name="Cálculo 2 5 3 2" xfId="1985"/>
    <cellStyle name="Cálculo 2 5 3 2 10" xfId="1986"/>
    <cellStyle name="Cálculo 2 5 3 2 10 2" xfId="1987"/>
    <cellStyle name="Cálculo 2 5 3 2 11" xfId="1988"/>
    <cellStyle name="Cálculo 2 5 3 2 11 2" xfId="1989"/>
    <cellStyle name="Cálculo 2 5 3 2 12" xfId="1990"/>
    <cellStyle name="Cálculo 2 5 3 2 12 2" xfId="1991"/>
    <cellStyle name="Cálculo 2 5 3 2 13" xfId="1992"/>
    <cellStyle name="Cálculo 2 5 3 2 13 2" xfId="1993"/>
    <cellStyle name="Cálculo 2 5 3 2 14" xfId="1994"/>
    <cellStyle name="Cálculo 2 5 3 2 2" xfId="1995"/>
    <cellStyle name="Cálculo 2 5 3 2 2 2" xfId="1996"/>
    <cellStyle name="Cálculo 2 5 3 2 3" xfId="1997"/>
    <cellStyle name="Cálculo 2 5 3 2 3 2" xfId="1998"/>
    <cellStyle name="Cálculo 2 5 3 2 4" xfId="1999"/>
    <cellStyle name="Cálculo 2 5 3 2 4 2" xfId="2000"/>
    <cellStyle name="Cálculo 2 5 3 2 5" xfId="2001"/>
    <cellStyle name="Cálculo 2 5 3 2 5 2" xfId="2002"/>
    <cellStyle name="Cálculo 2 5 3 2 6" xfId="2003"/>
    <cellStyle name="Cálculo 2 5 3 2 6 2" xfId="2004"/>
    <cellStyle name="Cálculo 2 5 3 2 7" xfId="2005"/>
    <cellStyle name="Cálculo 2 5 3 2 7 2" xfId="2006"/>
    <cellStyle name="Cálculo 2 5 3 2 8" xfId="2007"/>
    <cellStyle name="Cálculo 2 5 3 2 8 2" xfId="2008"/>
    <cellStyle name="Cálculo 2 5 3 2 9" xfId="2009"/>
    <cellStyle name="Cálculo 2 5 3 2 9 2" xfId="2010"/>
    <cellStyle name="Cálculo 2 5 3 3" xfId="2011"/>
    <cellStyle name="Cálculo 2 5 3 3 10" xfId="2012"/>
    <cellStyle name="Cálculo 2 5 3 3 10 2" xfId="2013"/>
    <cellStyle name="Cálculo 2 5 3 3 11" xfId="2014"/>
    <cellStyle name="Cálculo 2 5 3 3 11 2" xfId="2015"/>
    <cellStyle name="Cálculo 2 5 3 3 12" xfId="2016"/>
    <cellStyle name="Cálculo 2 5 3 3 12 2" xfId="2017"/>
    <cellStyle name="Cálculo 2 5 3 3 13" xfId="2018"/>
    <cellStyle name="Cálculo 2 5 3 3 13 2" xfId="2019"/>
    <cellStyle name="Cálculo 2 5 3 3 14" xfId="2020"/>
    <cellStyle name="Cálculo 2 5 3 3 2" xfId="2021"/>
    <cellStyle name="Cálculo 2 5 3 3 2 2" xfId="2022"/>
    <cellStyle name="Cálculo 2 5 3 3 3" xfId="2023"/>
    <cellStyle name="Cálculo 2 5 3 3 3 2" xfId="2024"/>
    <cellStyle name="Cálculo 2 5 3 3 4" xfId="2025"/>
    <cellStyle name="Cálculo 2 5 3 3 4 2" xfId="2026"/>
    <cellStyle name="Cálculo 2 5 3 3 5" xfId="2027"/>
    <cellStyle name="Cálculo 2 5 3 3 5 2" xfId="2028"/>
    <cellStyle name="Cálculo 2 5 3 3 6" xfId="2029"/>
    <cellStyle name="Cálculo 2 5 3 3 6 2" xfId="2030"/>
    <cellStyle name="Cálculo 2 5 3 3 7" xfId="2031"/>
    <cellStyle name="Cálculo 2 5 3 3 7 2" xfId="2032"/>
    <cellStyle name="Cálculo 2 5 3 3 8" xfId="2033"/>
    <cellStyle name="Cálculo 2 5 3 3 8 2" xfId="2034"/>
    <cellStyle name="Cálculo 2 5 3 3 9" xfId="2035"/>
    <cellStyle name="Cálculo 2 5 3 3 9 2" xfId="2036"/>
    <cellStyle name="Cálculo 2 5 3 4" xfId="2037"/>
    <cellStyle name="Cálculo 2 5 3 4 2" xfId="2038"/>
    <cellStyle name="Cálculo 2 5 3 5" xfId="2039"/>
    <cellStyle name="Cálculo 2 5 3 5 2" xfId="2040"/>
    <cellStyle name="Cálculo 2 5 3 6" xfId="2041"/>
    <cellStyle name="Cálculo 2 5 3 6 2" xfId="2042"/>
    <cellStyle name="Cálculo 2 5 3 7" xfId="2043"/>
    <cellStyle name="Cálculo 2 5 3 7 2" xfId="2044"/>
    <cellStyle name="Cálculo 2 5 3 8" xfId="2045"/>
    <cellStyle name="Cálculo 2 5 3 8 2" xfId="2046"/>
    <cellStyle name="Cálculo 2 5 3 9" xfId="2047"/>
    <cellStyle name="Cálculo 2 5 3 9 2" xfId="2048"/>
    <cellStyle name="Cálculo 2 5 4" xfId="293"/>
    <cellStyle name="Cálculo 2 5 4 10" xfId="2049"/>
    <cellStyle name="Cálculo 2 5 4 10 2" xfId="2050"/>
    <cellStyle name="Cálculo 2 5 4 11" xfId="2051"/>
    <cellStyle name="Cálculo 2 5 4 11 2" xfId="2052"/>
    <cellStyle name="Cálculo 2 5 4 12" xfId="2053"/>
    <cellStyle name="Cálculo 2 5 4 12 2" xfId="2054"/>
    <cellStyle name="Cálculo 2 5 4 13" xfId="2055"/>
    <cellStyle name="Cálculo 2 5 4 13 2" xfId="2056"/>
    <cellStyle name="Cálculo 2 5 4 14" xfId="2057"/>
    <cellStyle name="Cálculo 2 5 4 14 2" xfId="2058"/>
    <cellStyle name="Cálculo 2 5 4 15" xfId="2059"/>
    <cellStyle name="Cálculo 2 5 4 15 2" xfId="2060"/>
    <cellStyle name="Cálculo 2 5 4 16" xfId="2061"/>
    <cellStyle name="Cálculo 2 5 4 2" xfId="2062"/>
    <cellStyle name="Cálculo 2 5 4 2 10" xfId="2063"/>
    <cellStyle name="Cálculo 2 5 4 2 10 2" xfId="2064"/>
    <cellStyle name="Cálculo 2 5 4 2 11" xfId="2065"/>
    <cellStyle name="Cálculo 2 5 4 2 11 2" xfId="2066"/>
    <cellStyle name="Cálculo 2 5 4 2 12" xfId="2067"/>
    <cellStyle name="Cálculo 2 5 4 2 12 2" xfId="2068"/>
    <cellStyle name="Cálculo 2 5 4 2 13" xfId="2069"/>
    <cellStyle name="Cálculo 2 5 4 2 13 2" xfId="2070"/>
    <cellStyle name="Cálculo 2 5 4 2 14" xfId="2071"/>
    <cellStyle name="Cálculo 2 5 4 2 2" xfId="2072"/>
    <cellStyle name="Cálculo 2 5 4 2 2 2" xfId="2073"/>
    <cellStyle name="Cálculo 2 5 4 2 3" xfId="2074"/>
    <cellStyle name="Cálculo 2 5 4 2 3 2" xfId="2075"/>
    <cellStyle name="Cálculo 2 5 4 2 4" xfId="2076"/>
    <cellStyle name="Cálculo 2 5 4 2 4 2" xfId="2077"/>
    <cellStyle name="Cálculo 2 5 4 2 5" xfId="2078"/>
    <cellStyle name="Cálculo 2 5 4 2 5 2" xfId="2079"/>
    <cellStyle name="Cálculo 2 5 4 2 6" xfId="2080"/>
    <cellStyle name="Cálculo 2 5 4 2 6 2" xfId="2081"/>
    <cellStyle name="Cálculo 2 5 4 2 7" xfId="2082"/>
    <cellStyle name="Cálculo 2 5 4 2 7 2" xfId="2083"/>
    <cellStyle name="Cálculo 2 5 4 2 8" xfId="2084"/>
    <cellStyle name="Cálculo 2 5 4 2 8 2" xfId="2085"/>
    <cellStyle name="Cálculo 2 5 4 2 9" xfId="2086"/>
    <cellStyle name="Cálculo 2 5 4 2 9 2" xfId="2087"/>
    <cellStyle name="Cálculo 2 5 4 3" xfId="2088"/>
    <cellStyle name="Cálculo 2 5 4 3 10" xfId="2089"/>
    <cellStyle name="Cálculo 2 5 4 3 10 2" xfId="2090"/>
    <cellStyle name="Cálculo 2 5 4 3 11" xfId="2091"/>
    <cellStyle name="Cálculo 2 5 4 3 11 2" xfId="2092"/>
    <cellStyle name="Cálculo 2 5 4 3 12" xfId="2093"/>
    <cellStyle name="Cálculo 2 5 4 3 12 2" xfId="2094"/>
    <cellStyle name="Cálculo 2 5 4 3 13" xfId="2095"/>
    <cellStyle name="Cálculo 2 5 4 3 13 2" xfId="2096"/>
    <cellStyle name="Cálculo 2 5 4 3 14" xfId="2097"/>
    <cellStyle name="Cálculo 2 5 4 3 2" xfId="2098"/>
    <cellStyle name="Cálculo 2 5 4 3 2 2" xfId="2099"/>
    <cellStyle name="Cálculo 2 5 4 3 3" xfId="2100"/>
    <cellStyle name="Cálculo 2 5 4 3 3 2" xfId="2101"/>
    <cellStyle name="Cálculo 2 5 4 3 4" xfId="2102"/>
    <cellStyle name="Cálculo 2 5 4 3 4 2" xfId="2103"/>
    <cellStyle name="Cálculo 2 5 4 3 5" xfId="2104"/>
    <cellStyle name="Cálculo 2 5 4 3 5 2" xfId="2105"/>
    <cellStyle name="Cálculo 2 5 4 3 6" xfId="2106"/>
    <cellStyle name="Cálculo 2 5 4 3 6 2" xfId="2107"/>
    <cellStyle name="Cálculo 2 5 4 3 7" xfId="2108"/>
    <cellStyle name="Cálculo 2 5 4 3 7 2" xfId="2109"/>
    <cellStyle name="Cálculo 2 5 4 3 8" xfId="2110"/>
    <cellStyle name="Cálculo 2 5 4 3 8 2" xfId="2111"/>
    <cellStyle name="Cálculo 2 5 4 3 9" xfId="2112"/>
    <cellStyle name="Cálculo 2 5 4 3 9 2" xfId="2113"/>
    <cellStyle name="Cálculo 2 5 4 4" xfId="2114"/>
    <cellStyle name="Cálculo 2 5 4 4 2" xfId="2115"/>
    <cellStyle name="Cálculo 2 5 4 5" xfId="2116"/>
    <cellStyle name="Cálculo 2 5 4 5 2" xfId="2117"/>
    <cellStyle name="Cálculo 2 5 4 6" xfId="2118"/>
    <cellStyle name="Cálculo 2 5 4 6 2" xfId="2119"/>
    <cellStyle name="Cálculo 2 5 4 7" xfId="2120"/>
    <cellStyle name="Cálculo 2 5 4 7 2" xfId="2121"/>
    <cellStyle name="Cálculo 2 5 4 8" xfId="2122"/>
    <cellStyle name="Cálculo 2 5 4 8 2" xfId="2123"/>
    <cellStyle name="Cálculo 2 5 4 9" xfId="2124"/>
    <cellStyle name="Cálculo 2 5 4 9 2" xfId="2125"/>
    <cellStyle name="Cálculo 2 5 5" xfId="294"/>
    <cellStyle name="Cálculo 2 5 5 10" xfId="2126"/>
    <cellStyle name="Cálculo 2 5 5 10 2" xfId="2127"/>
    <cellStyle name="Cálculo 2 5 5 11" xfId="2128"/>
    <cellStyle name="Cálculo 2 5 5 11 2" xfId="2129"/>
    <cellStyle name="Cálculo 2 5 5 12" xfId="2130"/>
    <cellStyle name="Cálculo 2 5 5 12 2" xfId="2131"/>
    <cellStyle name="Cálculo 2 5 5 13" xfId="2132"/>
    <cellStyle name="Cálculo 2 5 5 13 2" xfId="2133"/>
    <cellStyle name="Cálculo 2 5 5 14" xfId="2134"/>
    <cellStyle name="Cálculo 2 5 5 14 2" xfId="2135"/>
    <cellStyle name="Cálculo 2 5 5 15" xfId="2136"/>
    <cellStyle name="Cálculo 2 5 5 15 2" xfId="2137"/>
    <cellStyle name="Cálculo 2 5 5 16" xfId="2138"/>
    <cellStyle name="Cálculo 2 5 5 2" xfId="2139"/>
    <cellStyle name="Cálculo 2 5 5 2 10" xfId="2140"/>
    <cellStyle name="Cálculo 2 5 5 2 10 2" xfId="2141"/>
    <cellStyle name="Cálculo 2 5 5 2 11" xfId="2142"/>
    <cellStyle name="Cálculo 2 5 5 2 11 2" xfId="2143"/>
    <cellStyle name="Cálculo 2 5 5 2 12" xfId="2144"/>
    <cellStyle name="Cálculo 2 5 5 2 12 2" xfId="2145"/>
    <cellStyle name="Cálculo 2 5 5 2 13" xfId="2146"/>
    <cellStyle name="Cálculo 2 5 5 2 13 2" xfId="2147"/>
    <cellStyle name="Cálculo 2 5 5 2 14" xfId="2148"/>
    <cellStyle name="Cálculo 2 5 5 2 2" xfId="2149"/>
    <cellStyle name="Cálculo 2 5 5 2 2 2" xfId="2150"/>
    <cellStyle name="Cálculo 2 5 5 2 3" xfId="2151"/>
    <cellStyle name="Cálculo 2 5 5 2 3 2" xfId="2152"/>
    <cellStyle name="Cálculo 2 5 5 2 4" xfId="2153"/>
    <cellStyle name="Cálculo 2 5 5 2 4 2" xfId="2154"/>
    <cellStyle name="Cálculo 2 5 5 2 5" xfId="2155"/>
    <cellStyle name="Cálculo 2 5 5 2 5 2" xfId="2156"/>
    <cellStyle name="Cálculo 2 5 5 2 6" xfId="2157"/>
    <cellStyle name="Cálculo 2 5 5 2 6 2" xfId="2158"/>
    <cellStyle name="Cálculo 2 5 5 2 7" xfId="2159"/>
    <cellStyle name="Cálculo 2 5 5 2 7 2" xfId="2160"/>
    <cellStyle name="Cálculo 2 5 5 2 8" xfId="2161"/>
    <cellStyle name="Cálculo 2 5 5 2 8 2" xfId="2162"/>
    <cellStyle name="Cálculo 2 5 5 2 9" xfId="2163"/>
    <cellStyle name="Cálculo 2 5 5 2 9 2" xfId="2164"/>
    <cellStyle name="Cálculo 2 5 5 3" xfId="2165"/>
    <cellStyle name="Cálculo 2 5 5 3 10" xfId="2166"/>
    <cellStyle name="Cálculo 2 5 5 3 10 2" xfId="2167"/>
    <cellStyle name="Cálculo 2 5 5 3 11" xfId="2168"/>
    <cellStyle name="Cálculo 2 5 5 3 11 2" xfId="2169"/>
    <cellStyle name="Cálculo 2 5 5 3 12" xfId="2170"/>
    <cellStyle name="Cálculo 2 5 5 3 12 2" xfId="2171"/>
    <cellStyle name="Cálculo 2 5 5 3 13" xfId="2172"/>
    <cellStyle name="Cálculo 2 5 5 3 13 2" xfId="2173"/>
    <cellStyle name="Cálculo 2 5 5 3 14" xfId="2174"/>
    <cellStyle name="Cálculo 2 5 5 3 2" xfId="2175"/>
    <cellStyle name="Cálculo 2 5 5 3 2 2" xfId="2176"/>
    <cellStyle name="Cálculo 2 5 5 3 3" xfId="2177"/>
    <cellStyle name="Cálculo 2 5 5 3 3 2" xfId="2178"/>
    <cellStyle name="Cálculo 2 5 5 3 4" xfId="2179"/>
    <cellStyle name="Cálculo 2 5 5 3 4 2" xfId="2180"/>
    <cellStyle name="Cálculo 2 5 5 3 5" xfId="2181"/>
    <cellStyle name="Cálculo 2 5 5 3 5 2" xfId="2182"/>
    <cellStyle name="Cálculo 2 5 5 3 6" xfId="2183"/>
    <cellStyle name="Cálculo 2 5 5 3 6 2" xfId="2184"/>
    <cellStyle name="Cálculo 2 5 5 3 7" xfId="2185"/>
    <cellStyle name="Cálculo 2 5 5 3 7 2" xfId="2186"/>
    <cellStyle name="Cálculo 2 5 5 3 8" xfId="2187"/>
    <cellStyle name="Cálculo 2 5 5 3 8 2" xfId="2188"/>
    <cellStyle name="Cálculo 2 5 5 3 9" xfId="2189"/>
    <cellStyle name="Cálculo 2 5 5 3 9 2" xfId="2190"/>
    <cellStyle name="Cálculo 2 5 5 4" xfId="2191"/>
    <cellStyle name="Cálculo 2 5 5 4 2" xfId="2192"/>
    <cellStyle name="Cálculo 2 5 5 5" xfId="2193"/>
    <cellStyle name="Cálculo 2 5 5 5 2" xfId="2194"/>
    <cellStyle name="Cálculo 2 5 5 6" xfId="2195"/>
    <cellStyle name="Cálculo 2 5 5 6 2" xfId="2196"/>
    <cellStyle name="Cálculo 2 5 5 7" xfId="2197"/>
    <cellStyle name="Cálculo 2 5 5 7 2" xfId="2198"/>
    <cellStyle name="Cálculo 2 5 5 8" xfId="2199"/>
    <cellStyle name="Cálculo 2 5 5 8 2" xfId="2200"/>
    <cellStyle name="Cálculo 2 5 5 9" xfId="2201"/>
    <cellStyle name="Cálculo 2 5 5 9 2" xfId="2202"/>
    <cellStyle name="Cálculo 2 5 6" xfId="2203"/>
    <cellStyle name="Cálculo 2 5 6 10" xfId="2204"/>
    <cellStyle name="Cálculo 2 5 6 10 2" xfId="2205"/>
    <cellStyle name="Cálculo 2 5 6 11" xfId="2206"/>
    <cellStyle name="Cálculo 2 5 6 11 2" xfId="2207"/>
    <cellStyle name="Cálculo 2 5 6 12" xfId="2208"/>
    <cellStyle name="Cálculo 2 5 6 12 2" xfId="2209"/>
    <cellStyle name="Cálculo 2 5 6 13" xfId="2210"/>
    <cellStyle name="Cálculo 2 5 6 13 2" xfId="2211"/>
    <cellStyle name="Cálculo 2 5 6 14" xfId="2212"/>
    <cellStyle name="Cálculo 2 5 6 2" xfId="2213"/>
    <cellStyle name="Cálculo 2 5 6 2 2" xfId="2214"/>
    <cellStyle name="Cálculo 2 5 6 3" xfId="2215"/>
    <cellStyle name="Cálculo 2 5 6 3 2" xfId="2216"/>
    <cellStyle name="Cálculo 2 5 6 4" xfId="2217"/>
    <cellStyle name="Cálculo 2 5 6 4 2" xfId="2218"/>
    <cellStyle name="Cálculo 2 5 6 5" xfId="2219"/>
    <cellStyle name="Cálculo 2 5 6 5 2" xfId="2220"/>
    <cellStyle name="Cálculo 2 5 6 6" xfId="2221"/>
    <cellStyle name="Cálculo 2 5 6 6 2" xfId="2222"/>
    <cellStyle name="Cálculo 2 5 6 7" xfId="2223"/>
    <cellStyle name="Cálculo 2 5 6 7 2" xfId="2224"/>
    <cellStyle name="Cálculo 2 5 6 8" xfId="2225"/>
    <cellStyle name="Cálculo 2 5 6 8 2" xfId="2226"/>
    <cellStyle name="Cálculo 2 5 6 9" xfId="2227"/>
    <cellStyle name="Cálculo 2 5 6 9 2" xfId="2228"/>
    <cellStyle name="Cálculo 2 5 7" xfId="2229"/>
    <cellStyle name="Cálculo 2 5 7 10" xfId="2230"/>
    <cellStyle name="Cálculo 2 5 7 10 2" xfId="2231"/>
    <cellStyle name="Cálculo 2 5 7 11" xfId="2232"/>
    <cellStyle name="Cálculo 2 5 7 11 2" xfId="2233"/>
    <cellStyle name="Cálculo 2 5 7 12" xfId="2234"/>
    <cellStyle name="Cálculo 2 5 7 12 2" xfId="2235"/>
    <cellStyle name="Cálculo 2 5 7 13" xfId="2236"/>
    <cellStyle name="Cálculo 2 5 7 13 2" xfId="2237"/>
    <cellStyle name="Cálculo 2 5 7 14" xfId="2238"/>
    <cellStyle name="Cálculo 2 5 7 2" xfId="2239"/>
    <cellStyle name="Cálculo 2 5 7 2 2" xfId="2240"/>
    <cellStyle name="Cálculo 2 5 7 3" xfId="2241"/>
    <cellStyle name="Cálculo 2 5 7 3 2" xfId="2242"/>
    <cellStyle name="Cálculo 2 5 7 4" xfId="2243"/>
    <cellStyle name="Cálculo 2 5 7 4 2" xfId="2244"/>
    <cellStyle name="Cálculo 2 5 7 5" xfId="2245"/>
    <cellStyle name="Cálculo 2 5 7 5 2" xfId="2246"/>
    <cellStyle name="Cálculo 2 5 7 6" xfId="2247"/>
    <cellStyle name="Cálculo 2 5 7 6 2" xfId="2248"/>
    <cellStyle name="Cálculo 2 5 7 7" xfId="2249"/>
    <cellStyle name="Cálculo 2 5 7 7 2" xfId="2250"/>
    <cellStyle name="Cálculo 2 5 7 8" xfId="2251"/>
    <cellStyle name="Cálculo 2 5 7 8 2" xfId="2252"/>
    <cellStyle name="Cálculo 2 5 7 9" xfId="2253"/>
    <cellStyle name="Cálculo 2 5 7 9 2" xfId="2254"/>
    <cellStyle name="Cálculo 2 5 8" xfId="2255"/>
    <cellStyle name="Cálculo 2 5 8 2" xfId="2256"/>
    <cellStyle name="Cálculo 2 5 9" xfId="2257"/>
    <cellStyle name="Cálculo 2 5 9 2" xfId="2258"/>
    <cellStyle name="Cálculo 2 6" xfId="295"/>
    <cellStyle name="Cálculo 2 6 10" xfId="2259"/>
    <cellStyle name="Cálculo 2 6 10 2" xfId="2260"/>
    <cellStyle name="Cálculo 2 6 11" xfId="2261"/>
    <cellStyle name="Cálculo 2 6 11 2" xfId="2262"/>
    <cellStyle name="Cálculo 2 6 12" xfId="2263"/>
    <cellStyle name="Cálculo 2 6 12 2" xfId="2264"/>
    <cellStyle name="Cálculo 2 6 13" xfId="2265"/>
    <cellStyle name="Cálculo 2 6 13 2" xfId="2266"/>
    <cellStyle name="Cálculo 2 6 14" xfId="2267"/>
    <cellStyle name="Cálculo 2 6 14 2" xfId="2268"/>
    <cellStyle name="Cálculo 2 6 15" xfId="2269"/>
    <cellStyle name="Cálculo 2 6 15 2" xfId="2270"/>
    <cellStyle name="Cálculo 2 6 16" xfId="2271"/>
    <cellStyle name="Cálculo 2 6 16 2" xfId="2272"/>
    <cellStyle name="Cálculo 2 6 17" xfId="2273"/>
    <cellStyle name="Cálculo 2 6 17 2" xfId="2274"/>
    <cellStyle name="Cálculo 2 6 18" xfId="2275"/>
    <cellStyle name="Cálculo 2 6 18 2" xfId="2276"/>
    <cellStyle name="Cálculo 2 6 19" xfId="2277"/>
    <cellStyle name="Cálculo 2 6 19 2" xfId="2278"/>
    <cellStyle name="Cálculo 2 6 2" xfId="296"/>
    <cellStyle name="Cálculo 2 6 2 10" xfId="2279"/>
    <cellStyle name="Cálculo 2 6 2 10 2" xfId="2280"/>
    <cellStyle name="Cálculo 2 6 2 11" xfId="2281"/>
    <cellStyle name="Cálculo 2 6 2 11 2" xfId="2282"/>
    <cellStyle name="Cálculo 2 6 2 12" xfId="2283"/>
    <cellStyle name="Cálculo 2 6 2 12 2" xfId="2284"/>
    <cellStyle name="Cálculo 2 6 2 13" xfId="2285"/>
    <cellStyle name="Cálculo 2 6 2 13 2" xfId="2286"/>
    <cellStyle name="Cálculo 2 6 2 14" xfId="2287"/>
    <cellStyle name="Cálculo 2 6 2 14 2" xfId="2288"/>
    <cellStyle name="Cálculo 2 6 2 15" xfId="2289"/>
    <cellStyle name="Cálculo 2 6 2 15 2" xfId="2290"/>
    <cellStyle name="Cálculo 2 6 2 16" xfId="2291"/>
    <cellStyle name="Cálculo 2 6 2 17" xfId="14982"/>
    <cellStyle name="Cálculo 2 6 2 2" xfId="2292"/>
    <cellStyle name="Cálculo 2 6 2 2 10" xfId="2293"/>
    <cellStyle name="Cálculo 2 6 2 2 10 2" xfId="2294"/>
    <cellStyle name="Cálculo 2 6 2 2 11" xfId="2295"/>
    <cellStyle name="Cálculo 2 6 2 2 11 2" xfId="2296"/>
    <cellStyle name="Cálculo 2 6 2 2 12" xfId="2297"/>
    <cellStyle name="Cálculo 2 6 2 2 12 2" xfId="2298"/>
    <cellStyle name="Cálculo 2 6 2 2 13" xfId="2299"/>
    <cellStyle name="Cálculo 2 6 2 2 13 2" xfId="2300"/>
    <cellStyle name="Cálculo 2 6 2 2 14" xfId="2301"/>
    <cellStyle name="Cálculo 2 6 2 2 2" xfId="2302"/>
    <cellStyle name="Cálculo 2 6 2 2 2 2" xfId="2303"/>
    <cellStyle name="Cálculo 2 6 2 2 3" xfId="2304"/>
    <cellStyle name="Cálculo 2 6 2 2 3 2" xfId="2305"/>
    <cellStyle name="Cálculo 2 6 2 2 4" xfId="2306"/>
    <cellStyle name="Cálculo 2 6 2 2 4 2" xfId="2307"/>
    <cellStyle name="Cálculo 2 6 2 2 5" xfId="2308"/>
    <cellStyle name="Cálculo 2 6 2 2 5 2" xfId="2309"/>
    <cellStyle name="Cálculo 2 6 2 2 6" xfId="2310"/>
    <cellStyle name="Cálculo 2 6 2 2 6 2" xfId="2311"/>
    <cellStyle name="Cálculo 2 6 2 2 7" xfId="2312"/>
    <cellStyle name="Cálculo 2 6 2 2 7 2" xfId="2313"/>
    <cellStyle name="Cálculo 2 6 2 2 8" xfId="2314"/>
    <cellStyle name="Cálculo 2 6 2 2 8 2" xfId="2315"/>
    <cellStyle name="Cálculo 2 6 2 2 9" xfId="2316"/>
    <cellStyle name="Cálculo 2 6 2 2 9 2" xfId="2317"/>
    <cellStyle name="Cálculo 2 6 2 3" xfId="2318"/>
    <cellStyle name="Cálculo 2 6 2 3 10" xfId="2319"/>
    <cellStyle name="Cálculo 2 6 2 3 10 2" xfId="2320"/>
    <cellStyle name="Cálculo 2 6 2 3 11" xfId="2321"/>
    <cellStyle name="Cálculo 2 6 2 3 11 2" xfId="2322"/>
    <cellStyle name="Cálculo 2 6 2 3 12" xfId="2323"/>
    <cellStyle name="Cálculo 2 6 2 3 12 2" xfId="2324"/>
    <cellStyle name="Cálculo 2 6 2 3 13" xfId="2325"/>
    <cellStyle name="Cálculo 2 6 2 3 13 2" xfId="2326"/>
    <cellStyle name="Cálculo 2 6 2 3 14" xfId="2327"/>
    <cellStyle name="Cálculo 2 6 2 3 2" xfId="2328"/>
    <cellStyle name="Cálculo 2 6 2 3 2 2" xfId="2329"/>
    <cellStyle name="Cálculo 2 6 2 3 3" xfId="2330"/>
    <cellStyle name="Cálculo 2 6 2 3 3 2" xfId="2331"/>
    <cellStyle name="Cálculo 2 6 2 3 4" xfId="2332"/>
    <cellStyle name="Cálculo 2 6 2 3 4 2" xfId="2333"/>
    <cellStyle name="Cálculo 2 6 2 3 5" xfId="2334"/>
    <cellStyle name="Cálculo 2 6 2 3 5 2" xfId="2335"/>
    <cellStyle name="Cálculo 2 6 2 3 6" xfId="2336"/>
    <cellStyle name="Cálculo 2 6 2 3 6 2" xfId="2337"/>
    <cellStyle name="Cálculo 2 6 2 3 7" xfId="2338"/>
    <cellStyle name="Cálculo 2 6 2 3 7 2" xfId="2339"/>
    <cellStyle name="Cálculo 2 6 2 3 8" xfId="2340"/>
    <cellStyle name="Cálculo 2 6 2 3 8 2" xfId="2341"/>
    <cellStyle name="Cálculo 2 6 2 3 9" xfId="2342"/>
    <cellStyle name="Cálculo 2 6 2 3 9 2" xfId="2343"/>
    <cellStyle name="Cálculo 2 6 2 4" xfId="2344"/>
    <cellStyle name="Cálculo 2 6 2 4 2" xfId="2345"/>
    <cellStyle name="Cálculo 2 6 2 5" xfId="2346"/>
    <cellStyle name="Cálculo 2 6 2 5 2" xfId="2347"/>
    <cellStyle name="Cálculo 2 6 2 6" xfId="2348"/>
    <cellStyle name="Cálculo 2 6 2 6 2" xfId="2349"/>
    <cellStyle name="Cálculo 2 6 2 7" xfId="2350"/>
    <cellStyle name="Cálculo 2 6 2 7 2" xfId="2351"/>
    <cellStyle name="Cálculo 2 6 2 8" xfId="2352"/>
    <cellStyle name="Cálculo 2 6 2 8 2" xfId="2353"/>
    <cellStyle name="Cálculo 2 6 2 9" xfId="2354"/>
    <cellStyle name="Cálculo 2 6 2 9 2" xfId="2355"/>
    <cellStyle name="Cálculo 2 6 20" xfId="2356"/>
    <cellStyle name="Cálculo 2 6 21" xfId="14983"/>
    <cellStyle name="Cálculo 2 6 3" xfId="297"/>
    <cellStyle name="Cálculo 2 6 3 10" xfId="2357"/>
    <cellStyle name="Cálculo 2 6 3 10 2" xfId="2358"/>
    <cellStyle name="Cálculo 2 6 3 11" xfId="2359"/>
    <cellStyle name="Cálculo 2 6 3 11 2" xfId="2360"/>
    <cellStyle name="Cálculo 2 6 3 12" xfId="2361"/>
    <cellStyle name="Cálculo 2 6 3 12 2" xfId="2362"/>
    <cellStyle name="Cálculo 2 6 3 13" xfId="2363"/>
    <cellStyle name="Cálculo 2 6 3 13 2" xfId="2364"/>
    <cellStyle name="Cálculo 2 6 3 14" xfId="2365"/>
    <cellStyle name="Cálculo 2 6 3 14 2" xfId="2366"/>
    <cellStyle name="Cálculo 2 6 3 15" xfId="2367"/>
    <cellStyle name="Cálculo 2 6 3 15 2" xfId="2368"/>
    <cellStyle name="Cálculo 2 6 3 16" xfId="2369"/>
    <cellStyle name="Cálculo 2 6 3 2" xfId="2370"/>
    <cellStyle name="Cálculo 2 6 3 2 10" xfId="2371"/>
    <cellStyle name="Cálculo 2 6 3 2 10 2" xfId="2372"/>
    <cellStyle name="Cálculo 2 6 3 2 11" xfId="2373"/>
    <cellStyle name="Cálculo 2 6 3 2 11 2" xfId="2374"/>
    <cellStyle name="Cálculo 2 6 3 2 12" xfId="2375"/>
    <cellStyle name="Cálculo 2 6 3 2 12 2" xfId="2376"/>
    <cellStyle name="Cálculo 2 6 3 2 13" xfId="2377"/>
    <cellStyle name="Cálculo 2 6 3 2 13 2" xfId="2378"/>
    <cellStyle name="Cálculo 2 6 3 2 14" xfId="2379"/>
    <cellStyle name="Cálculo 2 6 3 2 2" xfId="2380"/>
    <cellStyle name="Cálculo 2 6 3 2 2 2" xfId="2381"/>
    <cellStyle name="Cálculo 2 6 3 2 3" xfId="2382"/>
    <cellStyle name="Cálculo 2 6 3 2 3 2" xfId="2383"/>
    <cellStyle name="Cálculo 2 6 3 2 4" xfId="2384"/>
    <cellStyle name="Cálculo 2 6 3 2 4 2" xfId="2385"/>
    <cellStyle name="Cálculo 2 6 3 2 5" xfId="2386"/>
    <cellStyle name="Cálculo 2 6 3 2 5 2" xfId="2387"/>
    <cellStyle name="Cálculo 2 6 3 2 6" xfId="2388"/>
    <cellStyle name="Cálculo 2 6 3 2 6 2" xfId="2389"/>
    <cellStyle name="Cálculo 2 6 3 2 7" xfId="2390"/>
    <cellStyle name="Cálculo 2 6 3 2 7 2" xfId="2391"/>
    <cellStyle name="Cálculo 2 6 3 2 8" xfId="2392"/>
    <cellStyle name="Cálculo 2 6 3 2 8 2" xfId="2393"/>
    <cellStyle name="Cálculo 2 6 3 2 9" xfId="2394"/>
    <cellStyle name="Cálculo 2 6 3 2 9 2" xfId="2395"/>
    <cellStyle name="Cálculo 2 6 3 3" xfId="2396"/>
    <cellStyle name="Cálculo 2 6 3 3 10" xfId="2397"/>
    <cellStyle name="Cálculo 2 6 3 3 10 2" xfId="2398"/>
    <cellStyle name="Cálculo 2 6 3 3 11" xfId="2399"/>
    <cellStyle name="Cálculo 2 6 3 3 11 2" xfId="2400"/>
    <cellStyle name="Cálculo 2 6 3 3 12" xfId="2401"/>
    <cellStyle name="Cálculo 2 6 3 3 12 2" xfId="2402"/>
    <cellStyle name="Cálculo 2 6 3 3 13" xfId="2403"/>
    <cellStyle name="Cálculo 2 6 3 3 13 2" xfId="2404"/>
    <cellStyle name="Cálculo 2 6 3 3 14" xfId="2405"/>
    <cellStyle name="Cálculo 2 6 3 3 2" xfId="2406"/>
    <cellStyle name="Cálculo 2 6 3 3 2 2" xfId="2407"/>
    <cellStyle name="Cálculo 2 6 3 3 3" xfId="2408"/>
    <cellStyle name="Cálculo 2 6 3 3 3 2" xfId="2409"/>
    <cellStyle name="Cálculo 2 6 3 3 4" xfId="2410"/>
    <cellStyle name="Cálculo 2 6 3 3 4 2" xfId="2411"/>
    <cellStyle name="Cálculo 2 6 3 3 5" xfId="2412"/>
    <cellStyle name="Cálculo 2 6 3 3 5 2" xfId="2413"/>
    <cellStyle name="Cálculo 2 6 3 3 6" xfId="2414"/>
    <cellStyle name="Cálculo 2 6 3 3 6 2" xfId="2415"/>
    <cellStyle name="Cálculo 2 6 3 3 7" xfId="2416"/>
    <cellStyle name="Cálculo 2 6 3 3 7 2" xfId="2417"/>
    <cellStyle name="Cálculo 2 6 3 3 8" xfId="2418"/>
    <cellStyle name="Cálculo 2 6 3 3 8 2" xfId="2419"/>
    <cellStyle name="Cálculo 2 6 3 3 9" xfId="2420"/>
    <cellStyle name="Cálculo 2 6 3 3 9 2" xfId="2421"/>
    <cellStyle name="Cálculo 2 6 3 4" xfId="2422"/>
    <cellStyle name="Cálculo 2 6 3 4 2" xfId="2423"/>
    <cellStyle name="Cálculo 2 6 3 5" xfId="2424"/>
    <cellStyle name="Cálculo 2 6 3 5 2" xfId="2425"/>
    <cellStyle name="Cálculo 2 6 3 6" xfId="2426"/>
    <cellStyle name="Cálculo 2 6 3 6 2" xfId="2427"/>
    <cellStyle name="Cálculo 2 6 3 7" xfId="2428"/>
    <cellStyle name="Cálculo 2 6 3 7 2" xfId="2429"/>
    <cellStyle name="Cálculo 2 6 3 8" xfId="2430"/>
    <cellStyle name="Cálculo 2 6 3 8 2" xfId="2431"/>
    <cellStyle name="Cálculo 2 6 3 9" xfId="2432"/>
    <cellStyle name="Cálculo 2 6 3 9 2" xfId="2433"/>
    <cellStyle name="Cálculo 2 6 4" xfId="298"/>
    <cellStyle name="Cálculo 2 6 4 10" xfId="2434"/>
    <cellStyle name="Cálculo 2 6 4 10 2" xfId="2435"/>
    <cellStyle name="Cálculo 2 6 4 11" xfId="2436"/>
    <cellStyle name="Cálculo 2 6 4 11 2" xfId="2437"/>
    <cellStyle name="Cálculo 2 6 4 12" xfId="2438"/>
    <cellStyle name="Cálculo 2 6 4 12 2" xfId="2439"/>
    <cellStyle name="Cálculo 2 6 4 13" xfId="2440"/>
    <cellStyle name="Cálculo 2 6 4 13 2" xfId="2441"/>
    <cellStyle name="Cálculo 2 6 4 14" xfId="2442"/>
    <cellStyle name="Cálculo 2 6 4 14 2" xfId="2443"/>
    <cellStyle name="Cálculo 2 6 4 15" xfId="2444"/>
    <cellStyle name="Cálculo 2 6 4 15 2" xfId="2445"/>
    <cellStyle name="Cálculo 2 6 4 16" xfId="2446"/>
    <cellStyle name="Cálculo 2 6 4 2" xfId="2447"/>
    <cellStyle name="Cálculo 2 6 4 2 10" xfId="2448"/>
    <cellStyle name="Cálculo 2 6 4 2 10 2" xfId="2449"/>
    <cellStyle name="Cálculo 2 6 4 2 11" xfId="2450"/>
    <cellStyle name="Cálculo 2 6 4 2 11 2" xfId="2451"/>
    <cellStyle name="Cálculo 2 6 4 2 12" xfId="2452"/>
    <cellStyle name="Cálculo 2 6 4 2 12 2" xfId="2453"/>
    <cellStyle name="Cálculo 2 6 4 2 13" xfId="2454"/>
    <cellStyle name="Cálculo 2 6 4 2 13 2" xfId="2455"/>
    <cellStyle name="Cálculo 2 6 4 2 14" xfId="2456"/>
    <cellStyle name="Cálculo 2 6 4 2 2" xfId="2457"/>
    <cellStyle name="Cálculo 2 6 4 2 2 2" xfId="2458"/>
    <cellStyle name="Cálculo 2 6 4 2 3" xfId="2459"/>
    <cellStyle name="Cálculo 2 6 4 2 3 2" xfId="2460"/>
    <cellStyle name="Cálculo 2 6 4 2 4" xfId="2461"/>
    <cellStyle name="Cálculo 2 6 4 2 4 2" xfId="2462"/>
    <cellStyle name="Cálculo 2 6 4 2 5" xfId="2463"/>
    <cellStyle name="Cálculo 2 6 4 2 5 2" xfId="2464"/>
    <cellStyle name="Cálculo 2 6 4 2 6" xfId="2465"/>
    <cellStyle name="Cálculo 2 6 4 2 6 2" xfId="2466"/>
    <cellStyle name="Cálculo 2 6 4 2 7" xfId="2467"/>
    <cellStyle name="Cálculo 2 6 4 2 7 2" xfId="2468"/>
    <cellStyle name="Cálculo 2 6 4 2 8" xfId="2469"/>
    <cellStyle name="Cálculo 2 6 4 2 8 2" xfId="2470"/>
    <cellStyle name="Cálculo 2 6 4 2 9" xfId="2471"/>
    <cellStyle name="Cálculo 2 6 4 2 9 2" xfId="2472"/>
    <cellStyle name="Cálculo 2 6 4 3" xfId="2473"/>
    <cellStyle name="Cálculo 2 6 4 3 10" xfId="2474"/>
    <cellStyle name="Cálculo 2 6 4 3 10 2" xfId="2475"/>
    <cellStyle name="Cálculo 2 6 4 3 11" xfId="2476"/>
    <cellStyle name="Cálculo 2 6 4 3 11 2" xfId="2477"/>
    <cellStyle name="Cálculo 2 6 4 3 12" xfId="2478"/>
    <cellStyle name="Cálculo 2 6 4 3 12 2" xfId="2479"/>
    <cellStyle name="Cálculo 2 6 4 3 13" xfId="2480"/>
    <cellStyle name="Cálculo 2 6 4 3 13 2" xfId="2481"/>
    <cellStyle name="Cálculo 2 6 4 3 14" xfId="2482"/>
    <cellStyle name="Cálculo 2 6 4 3 2" xfId="2483"/>
    <cellStyle name="Cálculo 2 6 4 3 2 2" xfId="2484"/>
    <cellStyle name="Cálculo 2 6 4 3 3" xfId="2485"/>
    <cellStyle name="Cálculo 2 6 4 3 3 2" xfId="2486"/>
    <cellStyle name="Cálculo 2 6 4 3 4" xfId="2487"/>
    <cellStyle name="Cálculo 2 6 4 3 4 2" xfId="2488"/>
    <cellStyle name="Cálculo 2 6 4 3 5" xfId="2489"/>
    <cellStyle name="Cálculo 2 6 4 3 5 2" xfId="2490"/>
    <cellStyle name="Cálculo 2 6 4 3 6" xfId="2491"/>
    <cellStyle name="Cálculo 2 6 4 3 6 2" xfId="2492"/>
    <cellStyle name="Cálculo 2 6 4 3 7" xfId="2493"/>
    <cellStyle name="Cálculo 2 6 4 3 7 2" xfId="2494"/>
    <cellStyle name="Cálculo 2 6 4 3 8" xfId="2495"/>
    <cellStyle name="Cálculo 2 6 4 3 8 2" xfId="2496"/>
    <cellStyle name="Cálculo 2 6 4 3 9" xfId="2497"/>
    <cellStyle name="Cálculo 2 6 4 3 9 2" xfId="2498"/>
    <cellStyle name="Cálculo 2 6 4 4" xfId="2499"/>
    <cellStyle name="Cálculo 2 6 4 4 2" xfId="2500"/>
    <cellStyle name="Cálculo 2 6 4 5" xfId="2501"/>
    <cellStyle name="Cálculo 2 6 4 5 2" xfId="2502"/>
    <cellStyle name="Cálculo 2 6 4 6" xfId="2503"/>
    <cellStyle name="Cálculo 2 6 4 6 2" xfId="2504"/>
    <cellStyle name="Cálculo 2 6 4 7" xfId="2505"/>
    <cellStyle name="Cálculo 2 6 4 7 2" xfId="2506"/>
    <cellStyle name="Cálculo 2 6 4 8" xfId="2507"/>
    <cellStyle name="Cálculo 2 6 4 8 2" xfId="2508"/>
    <cellStyle name="Cálculo 2 6 4 9" xfId="2509"/>
    <cellStyle name="Cálculo 2 6 4 9 2" xfId="2510"/>
    <cellStyle name="Cálculo 2 6 5" xfId="299"/>
    <cellStyle name="Cálculo 2 6 5 10" xfId="2511"/>
    <cellStyle name="Cálculo 2 6 5 10 2" xfId="2512"/>
    <cellStyle name="Cálculo 2 6 5 11" xfId="2513"/>
    <cellStyle name="Cálculo 2 6 5 11 2" xfId="2514"/>
    <cellStyle name="Cálculo 2 6 5 12" xfId="2515"/>
    <cellStyle name="Cálculo 2 6 5 12 2" xfId="2516"/>
    <cellStyle name="Cálculo 2 6 5 13" xfId="2517"/>
    <cellStyle name="Cálculo 2 6 5 13 2" xfId="2518"/>
    <cellStyle name="Cálculo 2 6 5 14" xfId="2519"/>
    <cellStyle name="Cálculo 2 6 5 14 2" xfId="2520"/>
    <cellStyle name="Cálculo 2 6 5 15" xfId="2521"/>
    <cellStyle name="Cálculo 2 6 5 15 2" xfId="2522"/>
    <cellStyle name="Cálculo 2 6 5 16" xfId="2523"/>
    <cellStyle name="Cálculo 2 6 5 2" xfId="2524"/>
    <cellStyle name="Cálculo 2 6 5 2 10" xfId="2525"/>
    <cellStyle name="Cálculo 2 6 5 2 10 2" xfId="2526"/>
    <cellStyle name="Cálculo 2 6 5 2 11" xfId="2527"/>
    <cellStyle name="Cálculo 2 6 5 2 11 2" xfId="2528"/>
    <cellStyle name="Cálculo 2 6 5 2 12" xfId="2529"/>
    <cellStyle name="Cálculo 2 6 5 2 12 2" xfId="2530"/>
    <cellStyle name="Cálculo 2 6 5 2 13" xfId="2531"/>
    <cellStyle name="Cálculo 2 6 5 2 13 2" xfId="2532"/>
    <cellStyle name="Cálculo 2 6 5 2 14" xfId="2533"/>
    <cellStyle name="Cálculo 2 6 5 2 2" xfId="2534"/>
    <cellStyle name="Cálculo 2 6 5 2 2 2" xfId="2535"/>
    <cellStyle name="Cálculo 2 6 5 2 3" xfId="2536"/>
    <cellStyle name="Cálculo 2 6 5 2 3 2" xfId="2537"/>
    <cellStyle name="Cálculo 2 6 5 2 4" xfId="2538"/>
    <cellStyle name="Cálculo 2 6 5 2 4 2" xfId="2539"/>
    <cellStyle name="Cálculo 2 6 5 2 5" xfId="2540"/>
    <cellStyle name="Cálculo 2 6 5 2 5 2" xfId="2541"/>
    <cellStyle name="Cálculo 2 6 5 2 6" xfId="2542"/>
    <cellStyle name="Cálculo 2 6 5 2 6 2" xfId="2543"/>
    <cellStyle name="Cálculo 2 6 5 2 7" xfId="2544"/>
    <cellStyle name="Cálculo 2 6 5 2 7 2" xfId="2545"/>
    <cellStyle name="Cálculo 2 6 5 2 8" xfId="2546"/>
    <cellStyle name="Cálculo 2 6 5 2 8 2" xfId="2547"/>
    <cellStyle name="Cálculo 2 6 5 2 9" xfId="2548"/>
    <cellStyle name="Cálculo 2 6 5 2 9 2" xfId="2549"/>
    <cellStyle name="Cálculo 2 6 5 3" xfId="2550"/>
    <cellStyle name="Cálculo 2 6 5 3 10" xfId="2551"/>
    <cellStyle name="Cálculo 2 6 5 3 10 2" xfId="2552"/>
    <cellStyle name="Cálculo 2 6 5 3 11" xfId="2553"/>
    <cellStyle name="Cálculo 2 6 5 3 11 2" xfId="2554"/>
    <cellStyle name="Cálculo 2 6 5 3 12" xfId="2555"/>
    <cellStyle name="Cálculo 2 6 5 3 12 2" xfId="2556"/>
    <cellStyle name="Cálculo 2 6 5 3 13" xfId="2557"/>
    <cellStyle name="Cálculo 2 6 5 3 13 2" xfId="2558"/>
    <cellStyle name="Cálculo 2 6 5 3 14" xfId="2559"/>
    <cellStyle name="Cálculo 2 6 5 3 2" xfId="2560"/>
    <cellStyle name="Cálculo 2 6 5 3 2 2" xfId="2561"/>
    <cellStyle name="Cálculo 2 6 5 3 3" xfId="2562"/>
    <cellStyle name="Cálculo 2 6 5 3 3 2" xfId="2563"/>
    <cellStyle name="Cálculo 2 6 5 3 4" xfId="2564"/>
    <cellStyle name="Cálculo 2 6 5 3 4 2" xfId="2565"/>
    <cellStyle name="Cálculo 2 6 5 3 5" xfId="2566"/>
    <cellStyle name="Cálculo 2 6 5 3 5 2" xfId="2567"/>
    <cellStyle name="Cálculo 2 6 5 3 6" xfId="2568"/>
    <cellStyle name="Cálculo 2 6 5 3 6 2" xfId="2569"/>
    <cellStyle name="Cálculo 2 6 5 3 7" xfId="2570"/>
    <cellStyle name="Cálculo 2 6 5 3 7 2" xfId="2571"/>
    <cellStyle name="Cálculo 2 6 5 3 8" xfId="2572"/>
    <cellStyle name="Cálculo 2 6 5 3 8 2" xfId="2573"/>
    <cellStyle name="Cálculo 2 6 5 3 9" xfId="2574"/>
    <cellStyle name="Cálculo 2 6 5 3 9 2" xfId="2575"/>
    <cellStyle name="Cálculo 2 6 5 4" xfId="2576"/>
    <cellStyle name="Cálculo 2 6 5 4 2" xfId="2577"/>
    <cellStyle name="Cálculo 2 6 5 5" xfId="2578"/>
    <cellStyle name="Cálculo 2 6 5 5 2" xfId="2579"/>
    <cellStyle name="Cálculo 2 6 5 6" xfId="2580"/>
    <cellStyle name="Cálculo 2 6 5 6 2" xfId="2581"/>
    <cellStyle name="Cálculo 2 6 5 7" xfId="2582"/>
    <cellStyle name="Cálculo 2 6 5 7 2" xfId="2583"/>
    <cellStyle name="Cálculo 2 6 5 8" xfId="2584"/>
    <cellStyle name="Cálculo 2 6 5 8 2" xfId="2585"/>
    <cellStyle name="Cálculo 2 6 5 9" xfId="2586"/>
    <cellStyle name="Cálculo 2 6 5 9 2" xfId="2587"/>
    <cellStyle name="Cálculo 2 6 6" xfId="2588"/>
    <cellStyle name="Cálculo 2 6 6 10" xfId="2589"/>
    <cellStyle name="Cálculo 2 6 6 10 2" xfId="2590"/>
    <cellStyle name="Cálculo 2 6 6 11" xfId="2591"/>
    <cellStyle name="Cálculo 2 6 6 11 2" xfId="2592"/>
    <cellStyle name="Cálculo 2 6 6 12" xfId="2593"/>
    <cellStyle name="Cálculo 2 6 6 12 2" xfId="2594"/>
    <cellStyle name="Cálculo 2 6 6 13" xfId="2595"/>
    <cellStyle name="Cálculo 2 6 6 13 2" xfId="2596"/>
    <cellStyle name="Cálculo 2 6 6 14" xfId="2597"/>
    <cellStyle name="Cálculo 2 6 6 2" xfId="2598"/>
    <cellStyle name="Cálculo 2 6 6 2 2" xfId="2599"/>
    <cellStyle name="Cálculo 2 6 6 3" xfId="2600"/>
    <cellStyle name="Cálculo 2 6 6 3 2" xfId="2601"/>
    <cellStyle name="Cálculo 2 6 6 4" xfId="2602"/>
    <cellStyle name="Cálculo 2 6 6 4 2" xfId="2603"/>
    <cellStyle name="Cálculo 2 6 6 5" xfId="2604"/>
    <cellStyle name="Cálculo 2 6 6 5 2" xfId="2605"/>
    <cellStyle name="Cálculo 2 6 6 6" xfId="2606"/>
    <cellStyle name="Cálculo 2 6 6 6 2" xfId="2607"/>
    <cellStyle name="Cálculo 2 6 6 7" xfId="2608"/>
    <cellStyle name="Cálculo 2 6 6 7 2" xfId="2609"/>
    <cellStyle name="Cálculo 2 6 6 8" xfId="2610"/>
    <cellStyle name="Cálculo 2 6 6 8 2" xfId="2611"/>
    <cellStyle name="Cálculo 2 6 6 9" xfId="2612"/>
    <cellStyle name="Cálculo 2 6 6 9 2" xfId="2613"/>
    <cellStyle name="Cálculo 2 6 7" xfId="2614"/>
    <cellStyle name="Cálculo 2 6 7 10" xfId="2615"/>
    <cellStyle name="Cálculo 2 6 7 10 2" xfId="2616"/>
    <cellStyle name="Cálculo 2 6 7 11" xfId="2617"/>
    <cellStyle name="Cálculo 2 6 7 11 2" xfId="2618"/>
    <cellStyle name="Cálculo 2 6 7 12" xfId="2619"/>
    <cellStyle name="Cálculo 2 6 7 12 2" xfId="2620"/>
    <cellStyle name="Cálculo 2 6 7 13" xfId="2621"/>
    <cellStyle name="Cálculo 2 6 7 13 2" xfId="2622"/>
    <cellStyle name="Cálculo 2 6 7 14" xfId="2623"/>
    <cellStyle name="Cálculo 2 6 7 2" xfId="2624"/>
    <cellStyle name="Cálculo 2 6 7 2 2" xfId="2625"/>
    <cellStyle name="Cálculo 2 6 7 3" xfId="2626"/>
    <cellStyle name="Cálculo 2 6 7 3 2" xfId="2627"/>
    <cellStyle name="Cálculo 2 6 7 4" xfId="2628"/>
    <cellStyle name="Cálculo 2 6 7 4 2" xfId="2629"/>
    <cellStyle name="Cálculo 2 6 7 5" xfId="2630"/>
    <cellStyle name="Cálculo 2 6 7 5 2" xfId="2631"/>
    <cellStyle name="Cálculo 2 6 7 6" xfId="2632"/>
    <cellStyle name="Cálculo 2 6 7 6 2" xfId="2633"/>
    <cellStyle name="Cálculo 2 6 7 7" xfId="2634"/>
    <cellStyle name="Cálculo 2 6 7 7 2" xfId="2635"/>
    <cellStyle name="Cálculo 2 6 7 8" xfId="2636"/>
    <cellStyle name="Cálculo 2 6 7 8 2" xfId="2637"/>
    <cellStyle name="Cálculo 2 6 7 9" xfId="2638"/>
    <cellStyle name="Cálculo 2 6 7 9 2" xfId="2639"/>
    <cellStyle name="Cálculo 2 6 8" xfId="2640"/>
    <cellStyle name="Cálculo 2 6 8 2" xfId="2641"/>
    <cellStyle name="Cálculo 2 6 9" xfId="2642"/>
    <cellStyle name="Cálculo 2 6 9 2" xfId="2643"/>
    <cellStyle name="Cálculo 2 7" xfId="300"/>
    <cellStyle name="Cálculo 2 7 10" xfId="2644"/>
    <cellStyle name="Cálculo 2 7 10 2" xfId="2645"/>
    <cellStyle name="Cálculo 2 7 11" xfId="2646"/>
    <cellStyle name="Cálculo 2 7 11 2" xfId="2647"/>
    <cellStyle name="Cálculo 2 7 12" xfId="2648"/>
    <cellStyle name="Cálculo 2 7 12 2" xfId="2649"/>
    <cellStyle name="Cálculo 2 7 13" xfId="2650"/>
    <cellStyle name="Cálculo 2 7 13 2" xfId="2651"/>
    <cellStyle name="Cálculo 2 7 14" xfId="2652"/>
    <cellStyle name="Cálculo 2 7 14 2" xfId="2653"/>
    <cellStyle name="Cálculo 2 7 15" xfId="2654"/>
    <cellStyle name="Cálculo 2 7 15 2" xfId="2655"/>
    <cellStyle name="Cálculo 2 7 16" xfId="2656"/>
    <cellStyle name="Cálculo 2 7 16 2" xfId="2657"/>
    <cellStyle name="Cálculo 2 7 17" xfId="2658"/>
    <cellStyle name="Cálculo 2 7 17 2" xfId="2659"/>
    <cellStyle name="Cálculo 2 7 18" xfId="2660"/>
    <cellStyle name="Cálculo 2 7 18 2" xfId="2661"/>
    <cellStyle name="Cálculo 2 7 19" xfId="2662"/>
    <cellStyle name="Cálculo 2 7 19 2" xfId="2663"/>
    <cellStyle name="Cálculo 2 7 2" xfId="301"/>
    <cellStyle name="Cálculo 2 7 2 10" xfId="2664"/>
    <cellStyle name="Cálculo 2 7 2 10 2" xfId="2665"/>
    <cellStyle name="Cálculo 2 7 2 11" xfId="2666"/>
    <cellStyle name="Cálculo 2 7 2 11 2" xfId="2667"/>
    <cellStyle name="Cálculo 2 7 2 12" xfId="2668"/>
    <cellStyle name="Cálculo 2 7 2 12 2" xfId="2669"/>
    <cellStyle name="Cálculo 2 7 2 13" xfId="2670"/>
    <cellStyle name="Cálculo 2 7 2 13 2" xfId="2671"/>
    <cellStyle name="Cálculo 2 7 2 14" xfId="2672"/>
    <cellStyle name="Cálculo 2 7 2 14 2" xfId="2673"/>
    <cellStyle name="Cálculo 2 7 2 15" xfId="2674"/>
    <cellStyle name="Cálculo 2 7 2 15 2" xfId="2675"/>
    <cellStyle name="Cálculo 2 7 2 16" xfId="2676"/>
    <cellStyle name="Cálculo 2 7 2 17" xfId="14984"/>
    <cellStyle name="Cálculo 2 7 2 2" xfId="2677"/>
    <cellStyle name="Cálculo 2 7 2 2 10" xfId="2678"/>
    <cellStyle name="Cálculo 2 7 2 2 10 2" xfId="2679"/>
    <cellStyle name="Cálculo 2 7 2 2 11" xfId="2680"/>
    <cellStyle name="Cálculo 2 7 2 2 11 2" xfId="2681"/>
    <cellStyle name="Cálculo 2 7 2 2 12" xfId="2682"/>
    <cellStyle name="Cálculo 2 7 2 2 12 2" xfId="2683"/>
    <cellStyle name="Cálculo 2 7 2 2 13" xfId="2684"/>
    <cellStyle name="Cálculo 2 7 2 2 13 2" xfId="2685"/>
    <cellStyle name="Cálculo 2 7 2 2 14" xfId="2686"/>
    <cellStyle name="Cálculo 2 7 2 2 2" xfId="2687"/>
    <cellStyle name="Cálculo 2 7 2 2 2 2" xfId="2688"/>
    <cellStyle name="Cálculo 2 7 2 2 3" xfId="2689"/>
    <cellStyle name="Cálculo 2 7 2 2 3 2" xfId="2690"/>
    <cellStyle name="Cálculo 2 7 2 2 4" xfId="2691"/>
    <cellStyle name="Cálculo 2 7 2 2 4 2" xfId="2692"/>
    <cellStyle name="Cálculo 2 7 2 2 5" xfId="2693"/>
    <cellStyle name="Cálculo 2 7 2 2 5 2" xfId="2694"/>
    <cellStyle name="Cálculo 2 7 2 2 6" xfId="2695"/>
    <cellStyle name="Cálculo 2 7 2 2 6 2" xfId="2696"/>
    <cellStyle name="Cálculo 2 7 2 2 7" xfId="2697"/>
    <cellStyle name="Cálculo 2 7 2 2 7 2" xfId="2698"/>
    <cellStyle name="Cálculo 2 7 2 2 8" xfId="2699"/>
    <cellStyle name="Cálculo 2 7 2 2 8 2" xfId="2700"/>
    <cellStyle name="Cálculo 2 7 2 2 9" xfId="2701"/>
    <cellStyle name="Cálculo 2 7 2 2 9 2" xfId="2702"/>
    <cellStyle name="Cálculo 2 7 2 3" xfId="2703"/>
    <cellStyle name="Cálculo 2 7 2 3 10" xfId="2704"/>
    <cellStyle name="Cálculo 2 7 2 3 10 2" xfId="2705"/>
    <cellStyle name="Cálculo 2 7 2 3 11" xfId="2706"/>
    <cellStyle name="Cálculo 2 7 2 3 11 2" xfId="2707"/>
    <cellStyle name="Cálculo 2 7 2 3 12" xfId="2708"/>
    <cellStyle name="Cálculo 2 7 2 3 12 2" xfId="2709"/>
    <cellStyle name="Cálculo 2 7 2 3 13" xfId="2710"/>
    <cellStyle name="Cálculo 2 7 2 3 13 2" xfId="2711"/>
    <cellStyle name="Cálculo 2 7 2 3 14" xfId="2712"/>
    <cellStyle name="Cálculo 2 7 2 3 2" xfId="2713"/>
    <cellStyle name="Cálculo 2 7 2 3 2 2" xfId="2714"/>
    <cellStyle name="Cálculo 2 7 2 3 3" xfId="2715"/>
    <cellStyle name="Cálculo 2 7 2 3 3 2" xfId="2716"/>
    <cellStyle name="Cálculo 2 7 2 3 4" xfId="2717"/>
    <cellStyle name="Cálculo 2 7 2 3 4 2" xfId="2718"/>
    <cellStyle name="Cálculo 2 7 2 3 5" xfId="2719"/>
    <cellStyle name="Cálculo 2 7 2 3 5 2" xfId="2720"/>
    <cellStyle name="Cálculo 2 7 2 3 6" xfId="2721"/>
    <cellStyle name="Cálculo 2 7 2 3 6 2" xfId="2722"/>
    <cellStyle name="Cálculo 2 7 2 3 7" xfId="2723"/>
    <cellStyle name="Cálculo 2 7 2 3 7 2" xfId="2724"/>
    <cellStyle name="Cálculo 2 7 2 3 8" xfId="2725"/>
    <cellStyle name="Cálculo 2 7 2 3 8 2" xfId="2726"/>
    <cellStyle name="Cálculo 2 7 2 3 9" xfId="2727"/>
    <cellStyle name="Cálculo 2 7 2 3 9 2" xfId="2728"/>
    <cellStyle name="Cálculo 2 7 2 4" xfId="2729"/>
    <cellStyle name="Cálculo 2 7 2 4 2" xfId="2730"/>
    <cellStyle name="Cálculo 2 7 2 5" xfId="2731"/>
    <cellStyle name="Cálculo 2 7 2 5 2" xfId="2732"/>
    <cellStyle name="Cálculo 2 7 2 6" xfId="2733"/>
    <cellStyle name="Cálculo 2 7 2 6 2" xfId="2734"/>
    <cellStyle name="Cálculo 2 7 2 7" xfId="2735"/>
    <cellStyle name="Cálculo 2 7 2 7 2" xfId="2736"/>
    <cellStyle name="Cálculo 2 7 2 8" xfId="2737"/>
    <cellStyle name="Cálculo 2 7 2 8 2" xfId="2738"/>
    <cellStyle name="Cálculo 2 7 2 9" xfId="2739"/>
    <cellStyle name="Cálculo 2 7 2 9 2" xfId="2740"/>
    <cellStyle name="Cálculo 2 7 20" xfId="2741"/>
    <cellStyle name="Cálculo 2 7 21" xfId="14985"/>
    <cellStyle name="Cálculo 2 7 3" xfId="302"/>
    <cellStyle name="Cálculo 2 7 3 10" xfId="2742"/>
    <cellStyle name="Cálculo 2 7 3 10 2" xfId="2743"/>
    <cellStyle name="Cálculo 2 7 3 11" xfId="2744"/>
    <cellStyle name="Cálculo 2 7 3 11 2" xfId="2745"/>
    <cellStyle name="Cálculo 2 7 3 12" xfId="2746"/>
    <cellStyle name="Cálculo 2 7 3 12 2" xfId="2747"/>
    <cellStyle name="Cálculo 2 7 3 13" xfId="2748"/>
    <cellStyle name="Cálculo 2 7 3 13 2" xfId="2749"/>
    <cellStyle name="Cálculo 2 7 3 14" xfId="2750"/>
    <cellStyle name="Cálculo 2 7 3 14 2" xfId="2751"/>
    <cellStyle name="Cálculo 2 7 3 15" xfId="2752"/>
    <cellStyle name="Cálculo 2 7 3 15 2" xfId="2753"/>
    <cellStyle name="Cálculo 2 7 3 16" xfId="2754"/>
    <cellStyle name="Cálculo 2 7 3 2" xfId="2755"/>
    <cellStyle name="Cálculo 2 7 3 2 10" xfId="2756"/>
    <cellStyle name="Cálculo 2 7 3 2 10 2" xfId="2757"/>
    <cellStyle name="Cálculo 2 7 3 2 11" xfId="2758"/>
    <cellStyle name="Cálculo 2 7 3 2 11 2" xfId="2759"/>
    <cellStyle name="Cálculo 2 7 3 2 12" xfId="2760"/>
    <cellStyle name="Cálculo 2 7 3 2 12 2" xfId="2761"/>
    <cellStyle name="Cálculo 2 7 3 2 13" xfId="2762"/>
    <cellStyle name="Cálculo 2 7 3 2 13 2" xfId="2763"/>
    <cellStyle name="Cálculo 2 7 3 2 14" xfId="2764"/>
    <cellStyle name="Cálculo 2 7 3 2 2" xfId="2765"/>
    <cellStyle name="Cálculo 2 7 3 2 2 2" xfId="2766"/>
    <cellStyle name="Cálculo 2 7 3 2 3" xfId="2767"/>
    <cellStyle name="Cálculo 2 7 3 2 3 2" xfId="2768"/>
    <cellStyle name="Cálculo 2 7 3 2 4" xfId="2769"/>
    <cellStyle name="Cálculo 2 7 3 2 4 2" xfId="2770"/>
    <cellStyle name="Cálculo 2 7 3 2 5" xfId="2771"/>
    <cellStyle name="Cálculo 2 7 3 2 5 2" xfId="2772"/>
    <cellStyle name="Cálculo 2 7 3 2 6" xfId="2773"/>
    <cellStyle name="Cálculo 2 7 3 2 6 2" xfId="2774"/>
    <cellStyle name="Cálculo 2 7 3 2 7" xfId="2775"/>
    <cellStyle name="Cálculo 2 7 3 2 7 2" xfId="2776"/>
    <cellStyle name="Cálculo 2 7 3 2 8" xfId="2777"/>
    <cellStyle name="Cálculo 2 7 3 2 8 2" xfId="2778"/>
    <cellStyle name="Cálculo 2 7 3 2 9" xfId="2779"/>
    <cellStyle name="Cálculo 2 7 3 2 9 2" xfId="2780"/>
    <cellStyle name="Cálculo 2 7 3 3" xfId="2781"/>
    <cellStyle name="Cálculo 2 7 3 3 10" xfId="2782"/>
    <cellStyle name="Cálculo 2 7 3 3 10 2" xfId="2783"/>
    <cellStyle name="Cálculo 2 7 3 3 11" xfId="2784"/>
    <cellStyle name="Cálculo 2 7 3 3 11 2" xfId="2785"/>
    <cellStyle name="Cálculo 2 7 3 3 12" xfId="2786"/>
    <cellStyle name="Cálculo 2 7 3 3 12 2" xfId="2787"/>
    <cellStyle name="Cálculo 2 7 3 3 13" xfId="2788"/>
    <cellStyle name="Cálculo 2 7 3 3 13 2" xfId="2789"/>
    <cellStyle name="Cálculo 2 7 3 3 14" xfId="2790"/>
    <cellStyle name="Cálculo 2 7 3 3 2" xfId="2791"/>
    <cellStyle name="Cálculo 2 7 3 3 2 2" xfId="2792"/>
    <cellStyle name="Cálculo 2 7 3 3 3" xfId="2793"/>
    <cellStyle name="Cálculo 2 7 3 3 3 2" xfId="2794"/>
    <cellStyle name="Cálculo 2 7 3 3 4" xfId="2795"/>
    <cellStyle name="Cálculo 2 7 3 3 4 2" xfId="2796"/>
    <cellStyle name="Cálculo 2 7 3 3 5" xfId="2797"/>
    <cellStyle name="Cálculo 2 7 3 3 5 2" xfId="2798"/>
    <cellStyle name="Cálculo 2 7 3 3 6" xfId="2799"/>
    <cellStyle name="Cálculo 2 7 3 3 6 2" xfId="2800"/>
    <cellStyle name="Cálculo 2 7 3 3 7" xfId="2801"/>
    <cellStyle name="Cálculo 2 7 3 3 7 2" xfId="2802"/>
    <cellStyle name="Cálculo 2 7 3 3 8" xfId="2803"/>
    <cellStyle name="Cálculo 2 7 3 3 8 2" xfId="2804"/>
    <cellStyle name="Cálculo 2 7 3 3 9" xfId="2805"/>
    <cellStyle name="Cálculo 2 7 3 3 9 2" xfId="2806"/>
    <cellStyle name="Cálculo 2 7 3 4" xfId="2807"/>
    <cellStyle name="Cálculo 2 7 3 4 2" xfId="2808"/>
    <cellStyle name="Cálculo 2 7 3 5" xfId="2809"/>
    <cellStyle name="Cálculo 2 7 3 5 2" xfId="2810"/>
    <cellStyle name="Cálculo 2 7 3 6" xfId="2811"/>
    <cellStyle name="Cálculo 2 7 3 6 2" xfId="2812"/>
    <cellStyle name="Cálculo 2 7 3 7" xfId="2813"/>
    <cellStyle name="Cálculo 2 7 3 7 2" xfId="2814"/>
    <cellStyle name="Cálculo 2 7 3 8" xfId="2815"/>
    <cellStyle name="Cálculo 2 7 3 8 2" xfId="2816"/>
    <cellStyle name="Cálculo 2 7 3 9" xfId="2817"/>
    <cellStyle name="Cálculo 2 7 3 9 2" xfId="2818"/>
    <cellStyle name="Cálculo 2 7 4" xfId="303"/>
    <cellStyle name="Cálculo 2 7 4 10" xfId="2819"/>
    <cellStyle name="Cálculo 2 7 4 10 2" xfId="2820"/>
    <cellStyle name="Cálculo 2 7 4 11" xfId="2821"/>
    <cellStyle name="Cálculo 2 7 4 11 2" xfId="2822"/>
    <cellStyle name="Cálculo 2 7 4 12" xfId="2823"/>
    <cellStyle name="Cálculo 2 7 4 12 2" xfId="2824"/>
    <cellStyle name="Cálculo 2 7 4 13" xfId="2825"/>
    <cellStyle name="Cálculo 2 7 4 13 2" xfId="2826"/>
    <cellStyle name="Cálculo 2 7 4 14" xfId="2827"/>
    <cellStyle name="Cálculo 2 7 4 14 2" xfId="2828"/>
    <cellStyle name="Cálculo 2 7 4 15" xfId="2829"/>
    <cellStyle name="Cálculo 2 7 4 15 2" xfId="2830"/>
    <cellStyle name="Cálculo 2 7 4 16" xfId="2831"/>
    <cellStyle name="Cálculo 2 7 4 2" xfId="2832"/>
    <cellStyle name="Cálculo 2 7 4 2 10" xfId="2833"/>
    <cellStyle name="Cálculo 2 7 4 2 10 2" xfId="2834"/>
    <cellStyle name="Cálculo 2 7 4 2 11" xfId="2835"/>
    <cellStyle name="Cálculo 2 7 4 2 11 2" xfId="2836"/>
    <cellStyle name="Cálculo 2 7 4 2 12" xfId="2837"/>
    <cellStyle name="Cálculo 2 7 4 2 12 2" xfId="2838"/>
    <cellStyle name="Cálculo 2 7 4 2 13" xfId="2839"/>
    <cellStyle name="Cálculo 2 7 4 2 13 2" xfId="2840"/>
    <cellStyle name="Cálculo 2 7 4 2 14" xfId="2841"/>
    <cellStyle name="Cálculo 2 7 4 2 2" xfId="2842"/>
    <cellStyle name="Cálculo 2 7 4 2 2 2" xfId="2843"/>
    <cellStyle name="Cálculo 2 7 4 2 3" xfId="2844"/>
    <cellStyle name="Cálculo 2 7 4 2 3 2" xfId="2845"/>
    <cellStyle name="Cálculo 2 7 4 2 4" xfId="2846"/>
    <cellStyle name="Cálculo 2 7 4 2 4 2" xfId="2847"/>
    <cellStyle name="Cálculo 2 7 4 2 5" xfId="2848"/>
    <cellStyle name="Cálculo 2 7 4 2 5 2" xfId="2849"/>
    <cellStyle name="Cálculo 2 7 4 2 6" xfId="2850"/>
    <cellStyle name="Cálculo 2 7 4 2 6 2" xfId="2851"/>
    <cellStyle name="Cálculo 2 7 4 2 7" xfId="2852"/>
    <cellStyle name="Cálculo 2 7 4 2 7 2" xfId="2853"/>
    <cellStyle name="Cálculo 2 7 4 2 8" xfId="2854"/>
    <cellStyle name="Cálculo 2 7 4 2 8 2" xfId="2855"/>
    <cellStyle name="Cálculo 2 7 4 2 9" xfId="2856"/>
    <cellStyle name="Cálculo 2 7 4 2 9 2" xfId="2857"/>
    <cellStyle name="Cálculo 2 7 4 3" xfId="2858"/>
    <cellStyle name="Cálculo 2 7 4 3 10" xfId="2859"/>
    <cellStyle name="Cálculo 2 7 4 3 10 2" xfId="2860"/>
    <cellStyle name="Cálculo 2 7 4 3 11" xfId="2861"/>
    <cellStyle name="Cálculo 2 7 4 3 11 2" xfId="2862"/>
    <cellStyle name="Cálculo 2 7 4 3 12" xfId="2863"/>
    <cellStyle name="Cálculo 2 7 4 3 12 2" xfId="2864"/>
    <cellStyle name="Cálculo 2 7 4 3 13" xfId="2865"/>
    <cellStyle name="Cálculo 2 7 4 3 13 2" xfId="2866"/>
    <cellStyle name="Cálculo 2 7 4 3 14" xfId="2867"/>
    <cellStyle name="Cálculo 2 7 4 3 2" xfId="2868"/>
    <cellStyle name="Cálculo 2 7 4 3 2 2" xfId="2869"/>
    <cellStyle name="Cálculo 2 7 4 3 3" xfId="2870"/>
    <cellStyle name="Cálculo 2 7 4 3 3 2" xfId="2871"/>
    <cellStyle name="Cálculo 2 7 4 3 4" xfId="2872"/>
    <cellStyle name="Cálculo 2 7 4 3 4 2" xfId="2873"/>
    <cellStyle name="Cálculo 2 7 4 3 5" xfId="2874"/>
    <cellStyle name="Cálculo 2 7 4 3 5 2" xfId="2875"/>
    <cellStyle name="Cálculo 2 7 4 3 6" xfId="2876"/>
    <cellStyle name="Cálculo 2 7 4 3 6 2" xfId="2877"/>
    <cellStyle name="Cálculo 2 7 4 3 7" xfId="2878"/>
    <cellStyle name="Cálculo 2 7 4 3 7 2" xfId="2879"/>
    <cellStyle name="Cálculo 2 7 4 3 8" xfId="2880"/>
    <cellStyle name="Cálculo 2 7 4 3 8 2" xfId="2881"/>
    <cellStyle name="Cálculo 2 7 4 3 9" xfId="2882"/>
    <cellStyle name="Cálculo 2 7 4 3 9 2" xfId="2883"/>
    <cellStyle name="Cálculo 2 7 4 4" xfId="2884"/>
    <cellStyle name="Cálculo 2 7 4 4 2" xfId="2885"/>
    <cellStyle name="Cálculo 2 7 4 5" xfId="2886"/>
    <cellStyle name="Cálculo 2 7 4 5 2" xfId="2887"/>
    <cellStyle name="Cálculo 2 7 4 6" xfId="2888"/>
    <cellStyle name="Cálculo 2 7 4 6 2" xfId="2889"/>
    <cellStyle name="Cálculo 2 7 4 7" xfId="2890"/>
    <cellStyle name="Cálculo 2 7 4 7 2" xfId="2891"/>
    <cellStyle name="Cálculo 2 7 4 8" xfId="2892"/>
    <cellStyle name="Cálculo 2 7 4 8 2" xfId="2893"/>
    <cellStyle name="Cálculo 2 7 4 9" xfId="2894"/>
    <cellStyle name="Cálculo 2 7 4 9 2" xfId="2895"/>
    <cellStyle name="Cálculo 2 7 5" xfId="304"/>
    <cellStyle name="Cálculo 2 7 5 10" xfId="2896"/>
    <cellStyle name="Cálculo 2 7 5 10 2" xfId="2897"/>
    <cellStyle name="Cálculo 2 7 5 11" xfId="2898"/>
    <cellStyle name="Cálculo 2 7 5 11 2" xfId="2899"/>
    <cellStyle name="Cálculo 2 7 5 12" xfId="2900"/>
    <cellStyle name="Cálculo 2 7 5 12 2" xfId="2901"/>
    <cellStyle name="Cálculo 2 7 5 13" xfId="2902"/>
    <cellStyle name="Cálculo 2 7 5 13 2" xfId="2903"/>
    <cellStyle name="Cálculo 2 7 5 14" xfId="2904"/>
    <cellStyle name="Cálculo 2 7 5 14 2" xfId="2905"/>
    <cellStyle name="Cálculo 2 7 5 15" xfId="2906"/>
    <cellStyle name="Cálculo 2 7 5 15 2" xfId="2907"/>
    <cellStyle name="Cálculo 2 7 5 16" xfId="2908"/>
    <cellStyle name="Cálculo 2 7 5 2" xfId="2909"/>
    <cellStyle name="Cálculo 2 7 5 2 10" xfId="2910"/>
    <cellStyle name="Cálculo 2 7 5 2 10 2" xfId="2911"/>
    <cellStyle name="Cálculo 2 7 5 2 11" xfId="2912"/>
    <cellStyle name="Cálculo 2 7 5 2 11 2" xfId="2913"/>
    <cellStyle name="Cálculo 2 7 5 2 12" xfId="2914"/>
    <cellStyle name="Cálculo 2 7 5 2 12 2" xfId="2915"/>
    <cellStyle name="Cálculo 2 7 5 2 13" xfId="2916"/>
    <cellStyle name="Cálculo 2 7 5 2 13 2" xfId="2917"/>
    <cellStyle name="Cálculo 2 7 5 2 14" xfId="2918"/>
    <cellStyle name="Cálculo 2 7 5 2 2" xfId="2919"/>
    <cellStyle name="Cálculo 2 7 5 2 2 2" xfId="2920"/>
    <cellStyle name="Cálculo 2 7 5 2 3" xfId="2921"/>
    <cellStyle name="Cálculo 2 7 5 2 3 2" xfId="2922"/>
    <cellStyle name="Cálculo 2 7 5 2 4" xfId="2923"/>
    <cellStyle name="Cálculo 2 7 5 2 4 2" xfId="2924"/>
    <cellStyle name="Cálculo 2 7 5 2 5" xfId="2925"/>
    <cellStyle name="Cálculo 2 7 5 2 5 2" xfId="2926"/>
    <cellStyle name="Cálculo 2 7 5 2 6" xfId="2927"/>
    <cellStyle name="Cálculo 2 7 5 2 6 2" xfId="2928"/>
    <cellStyle name="Cálculo 2 7 5 2 7" xfId="2929"/>
    <cellStyle name="Cálculo 2 7 5 2 7 2" xfId="2930"/>
    <cellStyle name="Cálculo 2 7 5 2 8" xfId="2931"/>
    <cellStyle name="Cálculo 2 7 5 2 8 2" xfId="2932"/>
    <cellStyle name="Cálculo 2 7 5 2 9" xfId="2933"/>
    <cellStyle name="Cálculo 2 7 5 2 9 2" xfId="2934"/>
    <cellStyle name="Cálculo 2 7 5 3" xfId="2935"/>
    <cellStyle name="Cálculo 2 7 5 3 10" xfId="2936"/>
    <cellStyle name="Cálculo 2 7 5 3 10 2" xfId="2937"/>
    <cellStyle name="Cálculo 2 7 5 3 11" xfId="2938"/>
    <cellStyle name="Cálculo 2 7 5 3 11 2" xfId="2939"/>
    <cellStyle name="Cálculo 2 7 5 3 12" xfId="2940"/>
    <cellStyle name="Cálculo 2 7 5 3 12 2" xfId="2941"/>
    <cellStyle name="Cálculo 2 7 5 3 13" xfId="2942"/>
    <cellStyle name="Cálculo 2 7 5 3 13 2" xfId="2943"/>
    <cellStyle name="Cálculo 2 7 5 3 14" xfId="2944"/>
    <cellStyle name="Cálculo 2 7 5 3 2" xfId="2945"/>
    <cellStyle name="Cálculo 2 7 5 3 2 2" xfId="2946"/>
    <cellStyle name="Cálculo 2 7 5 3 3" xfId="2947"/>
    <cellStyle name="Cálculo 2 7 5 3 3 2" xfId="2948"/>
    <cellStyle name="Cálculo 2 7 5 3 4" xfId="2949"/>
    <cellStyle name="Cálculo 2 7 5 3 4 2" xfId="2950"/>
    <cellStyle name="Cálculo 2 7 5 3 5" xfId="2951"/>
    <cellStyle name="Cálculo 2 7 5 3 5 2" xfId="2952"/>
    <cellStyle name="Cálculo 2 7 5 3 6" xfId="2953"/>
    <cellStyle name="Cálculo 2 7 5 3 6 2" xfId="2954"/>
    <cellStyle name="Cálculo 2 7 5 3 7" xfId="2955"/>
    <cellStyle name="Cálculo 2 7 5 3 7 2" xfId="2956"/>
    <cellStyle name="Cálculo 2 7 5 3 8" xfId="2957"/>
    <cellStyle name="Cálculo 2 7 5 3 8 2" xfId="2958"/>
    <cellStyle name="Cálculo 2 7 5 3 9" xfId="2959"/>
    <cellStyle name="Cálculo 2 7 5 3 9 2" xfId="2960"/>
    <cellStyle name="Cálculo 2 7 5 4" xfId="2961"/>
    <cellStyle name="Cálculo 2 7 5 4 2" xfId="2962"/>
    <cellStyle name="Cálculo 2 7 5 5" xfId="2963"/>
    <cellStyle name="Cálculo 2 7 5 5 2" xfId="2964"/>
    <cellStyle name="Cálculo 2 7 5 6" xfId="2965"/>
    <cellStyle name="Cálculo 2 7 5 6 2" xfId="2966"/>
    <cellStyle name="Cálculo 2 7 5 7" xfId="2967"/>
    <cellStyle name="Cálculo 2 7 5 7 2" xfId="2968"/>
    <cellStyle name="Cálculo 2 7 5 8" xfId="2969"/>
    <cellStyle name="Cálculo 2 7 5 8 2" xfId="2970"/>
    <cellStyle name="Cálculo 2 7 5 9" xfId="2971"/>
    <cellStyle name="Cálculo 2 7 5 9 2" xfId="2972"/>
    <cellStyle name="Cálculo 2 7 6" xfId="2973"/>
    <cellStyle name="Cálculo 2 7 6 10" xfId="2974"/>
    <cellStyle name="Cálculo 2 7 6 10 2" xfId="2975"/>
    <cellStyle name="Cálculo 2 7 6 11" xfId="2976"/>
    <cellStyle name="Cálculo 2 7 6 11 2" xfId="2977"/>
    <cellStyle name="Cálculo 2 7 6 12" xfId="2978"/>
    <cellStyle name="Cálculo 2 7 6 12 2" xfId="2979"/>
    <cellStyle name="Cálculo 2 7 6 13" xfId="2980"/>
    <cellStyle name="Cálculo 2 7 6 13 2" xfId="2981"/>
    <cellStyle name="Cálculo 2 7 6 14" xfId="2982"/>
    <cellStyle name="Cálculo 2 7 6 2" xfId="2983"/>
    <cellStyle name="Cálculo 2 7 6 2 2" xfId="2984"/>
    <cellStyle name="Cálculo 2 7 6 3" xfId="2985"/>
    <cellStyle name="Cálculo 2 7 6 3 2" xfId="2986"/>
    <cellStyle name="Cálculo 2 7 6 4" xfId="2987"/>
    <cellStyle name="Cálculo 2 7 6 4 2" xfId="2988"/>
    <cellStyle name="Cálculo 2 7 6 5" xfId="2989"/>
    <cellStyle name="Cálculo 2 7 6 5 2" xfId="2990"/>
    <cellStyle name="Cálculo 2 7 6 6" xfId="2991"/>
    <cellStyle name="Cálculo 2 7 6 6 2" xfId="2992"/>
    <cellStyle name="Cálculo 2 7 6 7" xfId="2993"/>
    <cellStyle name="Cálculo 2 7 6 7 2" xfId="2994"/>
    <cellStyle name="Cálculo 2 7 6 8" xfId="2995"/>
    <cellStyle name="Cálculo 2 7 6 8 2" xfId="2996"/>
    <cellStyle name="Cálculo 2 7 6 9" xfId="2997"/>
    <cellStyle name="Cálculo 2 7 6 9 2" xfId="2998"/>
    <cellStyle name="Cálculo 2 7 7" xfId="2999"/>
    <cellStyle name="Cálculo 2 7 7 10" xfId="3000"/>
    <cellStyle name="Cálculo 2 7 7 10 2" xfId="3001"/>
    <cellStyle name="Cálculo 2 7 7 11" xfId="3002"/>
    <cellStyle name="Cálculo 2 7 7 11 2" xfId="3003"/>
    <cellStyle name="Cálculo 2 7 7 12" xfId="3004"/>
    <cellStyle name="Cálculo 2 7 7 12 2" xfId="3005"/>
    <cellStyle name="Cálculo 2 7 7 13" xfId="3006"/>
    <cellStyle name="Cálculo 2 7 7 13 2" xfId="3007"/>
    <cellStyle name="Cálculo 2 7 7 14" xfId="3008"/>
    <cellStyle name="Cálculo 2 7 7 2" xfId="3009"/>
    <cellStyle name="Cálculo 2 7 7 2 2" xfId="3010"/>
    <cellStyle name="Cálculo 2 7 7 3" xfId="3011"/>
    <cellStyle name="Cálculo 2 7 7 3 2" xfId="3012"/>
    <cellStyle name="Cálculo 2 7 7 4" xfId="3013"/>
    <cellStyle name="Cálculo 2 7 7 4 2" xfId="3014"/>
    <cellStyle name="Cálculo 2 7 7 5" xfId="3015"/>
    <cellStyle name="Cálculo 2 7 7 5 2" xfId="3016"/>
    <cellStyle name="Cálculo 2 7 7 6" xfId="3017"/>
    <cellStyle name="Cálculo 2 7 7 6 2" xfId="3018"/>
    <cellStyle name="Cálculo 2 7 7 7" xfId="3019"/>
    <cellStyle name="Cálculo 2 7 7 7 2" xfId="3020"/>
    <cellStyle name="Cálculo 2 7 7 8" xfId="3021"/>
    <cellStyle name="Cálculo 2 7 7 8 2" xfId="3022"/>
    <cellStyle name="Cálculo 2 7 7 9" xfId="3023"/>
    <cellStyle name="Cálculo 2 7 7 9 2" xfId="3024"/>
    <cellStyle name="Cálculo 2 7 8" xfId="3025"/>
    <cellStyle name="Cálculo 2 7 8 2" xfId="3026"/>
    <cellStyle name="Cálculo 2 7 9" xfId="3027"/>
    <cellStyle name="Cálculo 2 7 9 2" xfId="3028"/>
    <cellStyle name="Cálculo 2 8" xfId="3029"/>
    <cellStyle name="Cálculo 2 8 10" xfId="3030"/>
    <cellStyle name="Cálculo 2 8 10 2" xfId="3031"/>
    <cellStyle name="Cálculo 2 8 11" xfId="3032"/>
    <cellStyle name="Cálculo 2 8 11 2" xfId="3033"/>
    <cellStyle name="Cálculo 2 8 12" xfId="3034"/>
    <cellStyle name="Cálculo 2 8 12 2" xfId="3035"/>
    <cellStyle name="Cálculo 2 8 13" xfId="3036"/>
    <cellStyle name="Cálculo 2 8 13 2" xfId="3037"/>
    <cellStyle name="Cálculo 2 8 14" xfId="3038"/>
    <cellStyle name="Cálculo 2 8 2" xfId="3039"/>
    <cellStyle name="Cálculo 2 8 2 2" xfId="3040"/>
    <cellStyle name="Cálculo 2 8 3" xfId="3041"/>
    <cellStyle name="Cálculo 2 8 3 2" xfId="3042"/>
    <cellStyle name="Cálculo 2 8 4" xfId="3043"/>
    <cellStyle name="Cálculo 2 8 4 2" xfId="3044"/>
    <cellStyle name="Cálculo 2 8 5" xfId="3045"/>
    <cellStyle name="Cálculo 2 8 5 2" xfId="3046"/>
    <cellStyle name="Cálculo 2 8 6" xfId="3047"/>
    <cellStyle name="Cálculo 2 8 6 2" xfId="3048"/>
    <cellStyle name="Cálculo 2 8 7" xfId="3049"/>
    <cellStyle name="Cálculo 2 8 7 2" xfId="3050"/>
    <cellStyle name="Cálculo 2 8 8" xfId="3051"/>
    <cellStyle name="Cálculo 2 8 8 2" xfId="3052"/>
    <cellStyle name="Cálculo 2 8 9" xfId="3053"/>
    <cellStyle name="Cálculo 2 8 9 2" xfId="3054"/>
    <cellStyle name="Cálculo 2 9" xfId="3055"/>
    <cellStyle name="Cálculo 2 9 10" xfId="3056"/>
    <cellStyle name="Cálculo 2 9 10 2" xfId="3057"/>
    <cellStyle name="Cálculo 2 9 11" xfId="3058"/>
    <cellStyle name="Cálculo 2 9 11 2" xfId="3059"/>
    <cellStyle name="Cálculo 2 9 12" xfId="3060"/>
    <cellStyle name="Cálculo 2 9 12 2" xfId="3061"/>
    <cellStyle name="Cálculo 2 9 13" xfId="3062"/>
    <cellStyle name="Cálculo 2 9 13 2" xfId="3063"/>
    <cellStyle name="Cálculo 2 9 14" xfId="3064"/>
    <cellStyle name="Cálculo 2 9 2" xfId="3065"/>
    <cellStyle name="Cálculo 2 9 2 2" xfId="3066"/>
    <cellStyle name="Cálculo 2 9 3" xfId="3067"/>
    <cellStyle name="Cálculo 2 9 3 2" xfId="3068"/>
    <cellStyle name="Cálculo 2 9 4" xfId="3069"/>
    <cellStyle name="Cálculo 2 9 4 2" xfId="3070"/>
    <cellStyle name="Cálculo 2 9 5" xfId="3071"/>
    <cellStyle name="Cálculo 2 9 5 2" xfId="3072"/>
    <cellStyle name="Cálculo 2 9 6" xfId="3073"/>
    <cellStyle name="Cálculo 2 9 6 2" xfId="3074"/>
    <cellStyle name="Cálculo 2 9 7" xfId="3075"/>
    <cellStyle name="Cálculo 2 9 7 2" xfId="3076"/>
    <cellStyle name="Cálculo 2 9 8" xfId="3077"/>
    <cellStyle name="Cálculo 2 9 8 2" xfId="3078"/>
    <cellStyle name="Cálculo 2 9 9" xfId="3079"/>
    <cellStyle name="Cálculo 2 9 9 2" xfId="3080"/>
    <cellStyle name="Cálculo 3" xfId="14986"/>
    <cellStyle name="Cálculo 3 2" xfId="14987"/>
    <cellStyle name="Cálculo 3 3" xfId="14988"/>
    <cellStyle name="Cálculo 4" xfId="14989"/>
    <cellStyle name="Cálculo 4 2" xfId="14990"/>
    <cellStyle name="Cálculo 4 2 2" xfId="14991"/>
    <cellStyle name="Cálculo 4 2 3" xfId="14992"/>
    <cellStyle name="Cálculo 4 3" xfId="14993"/>
    <cellStyle name="Cálculo 4 3 2" xfId="14994"/>
    <cellStyle name="Cálculo 4 3 3" xfId="14995"/>
    <cellStyle name="Cálculo 4 4" xfId="14996"/>
    <cellStyle name="Cálculo 4 4 2" xfId="14997"/>
    <cellStyle name="Cálculo 4 4 3" xfId="14998"/>
    <cellStyle name="Cálculo 4 5" xfId="14999"/>
    <cellStyle name="Cálculo 4 5 2" xfId="15000"/>
    <cellStyle name="Cálculo 4 5 3" xfId="15001"/>
    <cellStyle name="Cálculo 4 6" xfId="15002"/>
    <cellStyle name="Cálculo 4 6 2" xfId="15003"/>
    <cellStyle name="Cálculo 4 6 3" xfId="15004"/>
    <cellStyle name="Cálculo 4 7" xfId="15005"/>
    <cellStyle name="Cálculo 4 8" xfId="15006"/>
    <cellStyle name="Cálculo 5" xfId="15007"/>
    <cellStyle name="Cálculo 6" xfId="15008"/>
    <cellStyle name="Cálculo 7" xfId="15009"/>
    <cellStyle name="Cálculo 8" xfId="15010"/>
    <cellStyle name="Cálculo 9" xfId="15011"/>
    <cellStyle name="Cambiar to&amp;do" xfId="15012"/>
    <cellStyle name="Cancel" xfId="15013"/>
    <cellStyle name="Celda de comprobación" xfId="15014"/>
    <cellStyle name="Celda vinculada" xfId="15015"/>
    <cellStyle name="Célula de Verificação 10" xfId="15016"/>
    <cellStyle name="Célula de Verificação 2" xfId="305"/>
    <cellStyle name="Célula de Verificação 2 2" xfId="306"/>
    <cellStyle name="Célula de Verificação 2 3" xfId="307"/>
    <cellStyle name="Célula de Verificação 2 4" xfId="308"/>
    <cellStyle name="Célula de Verificação 2 5" xfId="309"/>
    <cellStyle name="Célula de Verificação 2 6" xfId="310"/>
    <cellStyle name="Célula de Verificação 2 7" xfId="311"/>
    <cellStyle name="Célula de Verificação 2 8" xfId="15017"/>
    <cellStyle name="Célula de Verificação 3" xfId="312"/>
    <cellStyle name="Célula de Verificação 4" xfId="313"/>
    <cellStyle name="Célula de Verificação 4 2" xfId="15018"/>
    <cellStyle name="Célula de Verificação 4 3" xfId="15019"/>
    <cellStyle name="Célula de Verificação 4 4" xfId="15020"/>
    <cellStyle name="Célula de Verificação 4 5" xfId="15021"/>
    <cellStyle name="Célula de Verificação 4 6" xfId="15022"/>
    <cellStyle name="Célula de Verificação 5" xfId="314"/>
    <cellStyle name="Célula de Verificação 6" xfId="15023"/>
    <cellStyle name="Célula de Verificação 7" xfId="15024"/>
    <cellStyle name="Célula de Verificação 8" xfId="15025"/>
    <cellStyle name="Célula de Verificação 9" xfId="15026"/>
    <cellStyle name="Célula Vinculada 10" xfId="15027"/>
    <cellStyle name="Célula Vinculada 2" xfId="315"/>
    <cellStyle name="Célula Vinculada 2 2" xfId="316"/>
    <cellStyle name="Célula Vinculada 2 3" xfId="317"/>
    <cellStyle name="Célula Vinculada 2 4" xfId="318"/>
    <cellStyle name="Célula Vinculada 2 5" xfId="319"/>
    <cellStyle name="Célula Vinculada 2 6" xfId="320"/>
    <cellStyle name="Célula Vinculada 2 7" xfId="321"/>
    <cellStyle name="Célula Vinculada 2 8" xfId="15028"/>
    <cellStyle name="Célula Vinculada 3" xfId="322"/>
    <cellStyle name="Célula Vinculada 4" xfId="323"/>
    <cellStyle name="Célula Vinculada 4 2" xfId="15029"/>
    <cellStyle name="Célula Vinculada 4 3" xfId="15030"/>
    <cellStyle name="Célula Vinculada 4 4" xfId="15031"/>
    <cellStyle name="Célula Vinculada 4 5" xfId="15032"/>
    <cellStyle name="Célula Vinculada 4 6" xfId="15033"/>
    <cellStyle name="Célula Vinculada 5" xfId="324"/>
    <cellStyle name="Célula Vinculada 6" xfId="15034"/>
    <cellStyle name="Célula Vinculada 7" xfId="15035"/>
    <cellStyle name="Célula Vinculada 8" xfId="15036"/>
    <cellStyle name="Célula Vinculada 9" xfId="15037"/>
    <cellStyle name="Centrado" xfId="15038"/>
    <cellStyle name="Comma" xfId="15039"/>
    <cellStyle name="Comma [0] 2" xfId="15040"/>
    <cellStyle name="Comma [0] 2 2" xfId="15041"/>
    <cellStyle name="Comma [0] 3" xfId="15042"/>
    <cellStyle name="Comma [0] 4" xfId="15043"/>
    <cellStyle name="Comma [00]" xfId="15044"/>
    <cellStyle name="Comma 0" xfId="15045"/>
    <cellStyle name="Comma 0 2" xfId="15046"/>
    <cellStyle name="Comma 0 3" xfId="15047"/>
    <cellStyle name="Comma 0*" xfId="15048"/>
    <cellStyle name="Comma 0* 2" xfId="15049"/>
    <cellStyle name="Comma 0* 3" xfId="15050"/>
    <cellStyle name="Comma 0_Bancolat_Arturo's Model - WACC1" xfId="15051"/>
    <cellStyle name="Comma 10" xfId="15052"/>
    <cellStyle name="Comma 11" xfId="15053"/>
    <cellStyle name="Comma 15" xfId="15054"/>
    <cellStyle name="Comma 2" xfId="15055"/>
    <cellStyle name="Comma 2 10" xfId="15056"/>
    <cellStyle name="Comma 2 11" xfId="15057"/>
    <cellStyle name="Comma 2 12" xfId="15058"/>
    <cellStyle name="Comma 2 13" xfId="15059"/>
    <cellStyle name="Comma 2 14" xfId="15060"/>
    <cellStyle name="Comma 2 15" xfId="15061"/>
    <cellStyle name="Comma 2 16" xfId="15062"/>
    <cellStyle name="Comma 2 17" xfId="15063"/>
    <cellStyle name="Comma 2 18" xfId="15064"/>
    <cellStyle name="Comma 2 19" xfId="15065"/>
    <cellStyle name="Comma 2 2" xfId="15066"/>
    <cellStyle name="Comma 2 2 2" xfId="15067"/>
    <cellStyle name="Comma 2 20" xfId="15068"/>
    <cellStyle name="Comma 2 21" xfId="15069"/>
    <cellStyle name="Comma 2 3" xfId="15070"/>
    <cellStyle name="Comma 2 4" xfId="15071"/>
    <cellStyle name="Comma 2 5" xfId="15072"/>
    <cellStyle name="Comma 2 6" xfId="15073"/>
    <cellStyle name="Comma 2 7" xfId="15074"/>
    <cellStyle name="Comma 2 8" xfId="15075"/>
    <cellStyle name="Comma 2 9" xfId="15076"/>
    <cellStyle name="Comma 3" xfId="15077"/>
    <cellStyle name="Comma 3 2" xfId="15078"/>
    <cellStyle name="Comma 4" xfId="15079"/>
    <cellStyle name="Comma 4 2" xfId="15080"/>
    <cellStyle name="Comma 5" xfId="15081"/>
    <cellStyle name="Comma 6" xfId="15082"/>
    <cellStyle name="Comma 7" xfId="15083"/>
    <cellStyle name="Comma 8" xfId="15084"/>
    <cellStyle name="Comma 9" xfId="15085"/>
    <cellStyle name="Comma0" xfId="3081"/>
    <cellStyle name="Comma0 - Style1" xfId="15086"/>
    <cellStyle name="Comma0 - Style2" xfId="15087"/>
    <cellStyle name="Comma0 - Style3" xfId="15088"/>
    <cellStyle name="Comma0 2" xfId="15089"/>
    <cellStyle name="Comma0 3" xfId="15090"/>
    <cellStyle name="Comma0 4" xfId="15091"/>
    <cellStyle name="Comma0 5" xfId="15092"/>
    <cellStyle name="Comma1 - Style1" xfId="15093"/>
    <cellStyle name="Comma1 - Style2" xfId="15094"/>
    <cellStyle name="Copied" xfId="15095"/>
    <cellStyle name="Corpo" xfId="15096"/>
    <cellStyle name="Corpo 2" xfId="15097"/>
    <cellStyle name="Corpo 2 2" xfId="15098"/>
    <cellStyle name="Corpo_Consolidado Angola_Mineração_SDM" xfId="15099"/>
    <cellStyle name="Currency [0]_353HHC" xfId="15100"/>
    <cellStyle name="Currency [00]" xfId="15101"/>
    <cellStyle name="Currency [1]" xfId="15102"/>
    <cellStyle name="Currency [1] 10" xfId="15103"/>
    <cellStyle name="Currency [1] 11" xfId="15104"/>
    <cellStyle name="Currency [1] 12" xfId="15105"/>
    <cellStyle name="Currency [1] 13" xfId="15106"/>
    <cellStyle name="Currency [1] 14" xfId="15107"/>
    <cellStyle name="Currency [1] 15" xfId="15108"/>
    <cellStyle name="Currency [1] 16" xfId="15109"/>
    <cellStyle name="Currency [1] 17" xfId="15110"/>
    <cellStyle name="Currency [1] 18" xfId="15111"/>
    <cellStyle name="Currency [1] 19" xfId="15112"/>
    <cellStyle name="Currency [1] 2" xfId="15113"/>
    <cellStyle name="Currency [1] 20" xfId="15114"/>
    <cellStyle name="Currency [1] 21" xfId="15115"/>
    <cellStyle name="Currency [1] 22" xfId="15116"/>
    <cellStyle name="Currency [1] 23" xfId="15117"/>
    <cellStyle name="Currency [1] 24" xfId="15118"/>
    <cellStyle name="Currency [1] 25" xfId="15119"/>
    <cellStyle name="Currency [1] 26" xfId="15120"/>
    <cellStyle name="Currency [1] 27" xfId="15121"/>
    <cellStyle name="Currency [1] 28" xfId="15122"/>
    <cellStyle name="Currency [1] 29" xfId="15123"/>
    <cellStyle name="Currency [1] 3" xfId="15124"/>
    <cellStyle name="Currency [1] 30" xfId="15125"/>
    <cellStyle name="Currency [1] 31" xfId="15126"/>
    <cellStyle name="Currency [1] 32" xfId="15127"/>
    <cellStyle name="Currency [1] 33" xfId="15128"/>
    <cellStyle name="Currency [1] 34" xfId="15129"/>
    <cellStyle name="Currency [1] 35" xfId="15130"/>
    <cellStyle name="Currency [1] 36" xfId="15131"/>
    <cellStyle name="Currency [1] 37" xfId="15132"/>
    <cellStyle name="Currency [1] 38" xfId="15133"/>
    <cellStyle name="Currency [1] 39" xfId="15134"/>
    <cellStyle name="Currency [1] 4" xfId="15135"/>
    <cellStyle name="Currency [1] 40" xfId="15136"/>
    <cellStyle name="Currency [1] 41" xfId="15137"/>
    <cellStyle name="Currency [1] 42" xfId="15138"/>
    <cellStyle name="Currency [1] 5" xfId="15139"/>
    <cellStyle name="Currency [1] 6" xfId="15140"/>
    <cellStyle name="Currency [1] 7" xfId="15141"/>
    <cellStyle name="Currency [1] 8" xfId="15142"/>
    <cellStyle name="Currency [1] 9" xfId="15143"/>
    <cellStyle name="Currency [2]" xfId="15144"/>
    <cellStyle name="Currency 0" xfId="15145"/>
    <cellStyle name="Currency 0 2" xfId="15146"/>
    <cellStyle name="Currency 0 3" xfId="15147"/>
    <cellStyle name="Currency 2" xfId="15148"/>
    <cellStyle name="Currency 2 2" xfId="15149"/>
    <cellStyle name="Currency 2 3" xfId="15150"/>
    <cellStyle name="Currency 3" xfId="15151"/>
    <cellStyle name="Currency_353HHC" xfId="15152"/>
    <cellStyle name="Currency0" xfId="3082"/>
    <cellStyle name="Cur㟲ency_DemFin Cesp 99 0600 Legis_OPPV28" xfId="15153"/>
    <cellStyle name="Dash" xfId="15154"/>
    <cellStyle name="Data" xfId="15155"/>
    <cellStyle name="data 2" xfId="15156"/>
    <cellStyle name="data 3" xfId="15157"/>
    <cellStyle name="Date" xfId="3083"/>
    <cellStyle name="Date [d-mmm-yy]" xfId="15158"/>
    <cellStyle name="Date [mm-d-yy]" xfId="15159"/>
    <cellStyle name="Date [mm-d-yyyy]" xfId="15160"/>
    <cellStyle name="Date [mm-d-yyyy] 2" xfId="15161"/>
    <cellStyle name="Date [mm-d-yyyy] 2 2" xfId="15162"/>
    <cellStyle name="Date [mmm-d-yyyy]" xfId="15163"/>
    <cellStyle name="Date [mmm-d-yyyy] 10" xfId="15164"/>
    <cellStyle name="Date [mmm-d-yyyy] 11" xfId="15165"/>
    <cellStyle name="Date [mmm-d-yyyy] 12" xfId="15166"/>
    <cellStyle name="Date [mmm-d-yyyy] 13" xfId="15167"/>
    <cellStyle name="Date [mmm-d-yyyy] 14" xfId="15168"/>
    <cellStyle name="Date [mmm-d-yyyy] 15" xfId="15169"/>
    <cellStyle name="Date [mmm-d-yyyy] 16" xfId="15170"/>
    <cellStyle name="Date [mmm-d-yyyy] 17" xfId="15171"/>
    <cellStyle name="Date [mmm-d-yyyy] 18" xfId="15172"/>
    <cellStyle name="Date [mmm-d-yyyy] 19" xfId="15173"/>
    <cellStyle name="Date [mmm-d-yyyy] 2" xfId="15174"/>
    <cellStyle name="Date [mmm-d-yyyy] 20" xfId="15175"/>
    <cellStyle name="Date [mmm-d-yyyy] 21" xfId="15176"/>
    <cellStyle name="Date [mmm-d-yyyy] 22" xfId="15177"/>
    <cellStyle name="Date [mmm-d-yyyy] 23" xfId="15178"/>
    <cellStyle name="Date [mmm-d-yyyy] 24" xfId="15179"/>
    <cellStyle name="Date [mmm-d-yyyy] 25" xfId="15180"/>
    <cellStyle name="Date [mmm-d-yyyy] 26" xfId="15181"/>
    <cellStyle name="Date [mmm-d-yyyy] 27" xfId="15182"/>
    <cellStyle name="Date [mmm-d-yyyy] 28" xfId="15183"/>
    <cellStyle name="Date [mmm-d-yyyy] 29" xfId="15184"/>
    <cellStyle name="Date [mmm-d-yyyy] 3" xfId="15185"/>
    <cellStyle name="Date [mmm-d-yyyy] 30" xfId="15186"/>
    <cellStyle name="Date [mmm-d-yyyy] 31" xfId="15187"/>
    <cellStyle name="Date [mmm-d-yyyy] 32" xfId="15188"/>
    <cellStyle name="Date [mmm-d-yyyy] 33" xfId="15189"/>
    <cellStyle name="Date [mmm-d-yyyy] 34" xfId="15190"/>
    <cellStyle name="Date [mmm-d-yyyy] 35" xfId="15191"/>
    <cellStyle name="Date [mmm-d-yyyy] 36" xfId="15192"/>
    <cellStyle name="Date [mmm-d-yyyy] 37" xfId="15193"/>
    <cellStyle name="Date [mmm-d-yyyy] 38" xfId="15194"/>
    <cellStyle name="Date [mmm-d-yyyy] 39" xfId="15195"/>
    <cellStyle name="Date [mmm-d-yyyy] 4" xfId="15196"/>
    <cellStyle name="Date [mmm-d-yyyy] 40" xfId="15197"/>
    <cellStyle name="Date [mmm-d-yyyy] 41" xfId="15198"/>
    <cellStyle name="Date [mmm-d-yyyy] 42" xfId="15199"/>
    <cellStyle name="Date [mmm-d-yyyy] 5" xfId="15200"/>
    <cellStyle name="Date [mmm-d-yyyy] 6" xfId="15201"/>
    <cellStyle name="Date [mmm-d-yyyy] 7" xfId="15202"/>
    <cellStyle name="Date [mmm-d-yyyy] 8" xfId="15203"/>
    <cellStyle name="Date [mmm-d-yyyy] 9" xfId="15204"/>
    <cellStyle name="Date [mmm-yy]" xfId="15205"/>
    <cellStyle name="Date [mmm-yyyy]" xfId="15206"/>
    <cellStyle name="Date [mmm-yyyy] 2" xfId="15207"/>
    <cellStyle name="Date [mmm-yyyy] 2 2" xfId="15208"/>
    <cellStyle name="Date [mmm-yyyy] 2 2 2" xfId="15209"/>
    <cellStyle name="Date [mmm-yyyy] 2 3" xfId="15210"/>
    <cellStyle name="Date [mmm-yyyy] 2 3 2" xfId="15211"/>
    <cellStyle name="Date [mmm-yyyy] 2 4" xfId="15212"/>
    <cellStyle name="Date [mmm-yyyy] 2 4 2" xfId="15213"/>
    <cellStyle name="Date [mmm-yyyy] 2 5" xfId="15214"/>
    <cellStyle name="Date [mmm-yyyy] 3" xfId="15215"/>
    <cellStyle name="Date [mmm-yyyy] 3 2" xfId="15216"/>
    <cellStyle name="Date [mmm-yyyy] 4" xfId="15217"/>
    <cellStyle name="Date [mmm-yyyy] 4 2" xfId="15218"/>
    <cellStyle name="Date [mmm-yyyy] 5" xfId="15219"/>
    <cellStyle name="Date [mmm-yyyy] 5 2" xfId="15220"/>
    <cellStyle name="Date [mmm-yyyy] 6" xfId="15221"/>
    <cellStyle name="Date Aligned" xfId="15222"/>
    <cellStyle name="Date Aligned 2" xfId="15223"/>
    <cellStyle name="Date Aligned 3" xfId="15224"/>
    <cellStyle name="Date Short" xfId="15225"/>
    <cellStyle name="Date_Valuation Negocio PET_ posCE18_04_06" xfId="15226"/>
    <cellStyle name="Date2" xfId="15227"/>
    <cellStyle name="Date2h" xfId="15228"/>
    <cellStyle name="Date2h 10" xfId="15229"/>
    <cellStyle name="Date2h 11" xfId="15230"/>
    <cellStyle name="Date2h 12" xfId="15231"/>
    <cellStyle name="Date2h 13" xfId="15232"/>
    <cellStyle name="Date2h 14" xfId="15233"/>
    <cellStyle name="Date2h 15" xfId="15234"/>
    <cellStyle name="Date2h 16" xfId="15235"/>
    <cellStyle name="Date2h 17" xfId="15236"/>
    <cellStyle name="Date2h 18" xfId="15237"/>
    <cellStyle name="Date2h 19" xfId="15238"/>
    <cellStyle name="Date2h 2" xfId="15239"/>
    <cellStyle name="Date2h 20" xfId="15240"/>
    <cellStyle name="Date2h 21" xfId="15241"/>
    <cellStyle name="Date2h 22" xfId="15242"/>
    <cellStyle name="Date2h 23" xfId="15243"/>
    <cellStyle name="Date2h 24" xfId="15244"/>
    <cellStyle name="Date2h 25" xfId="15245"/>
    <cellStyle name="Date2h 26" xfId="15246"/>
    <cellStyle name="Date2h 27" xfId="15247"/>
    <cellStyle name="Date2h 28" xfId="15248"/>
    <cellStyle name="Date2h 29" xfId="15249"/>
    <cellStyle name="Date2h 3" xfId="15250"/>
    <cellStyle name="Date2h 30" xfId="15251"/>
    <cellStyle name="Date2h 31" xfId="15252"/>
    <cellStyle name="Date2h 32" xfId="15253"/>
    <cellStyle name="Date2h 33" xfId="15254"/>
    <cellStyle name="Date2h 34" xfId="15255"/>
    <cellStyle name="Date2h 35" xfId="15256"/>
    <cellStyle name="Date2h 36" xfId="15257"/>
    <cellStyle name="Date2h 37" xfId="15258"/>
    <cellStyle name="Date2h 38" xfId="15259"/>
    <cellStyle name="Date2h 39" xfId="15260"/>
    <cellStyle name="Date2h 4" xfId="15261"/>
    <cellStyle name="Date2h 40" xfId="15262"/>
    <cellStyle name="Date2h 41" xfId="15263"/>
    <cellStyle name="Date2h 42" xfId="15264"/>
    <cellStyle name="Date2h 5" xfId="15265"/>
    <cellStyle name="Date2h 6" xfId="15266"/>
    <cellStyle name="Date2h 7" xfId="15267"/>
    <cellStyle name="Date2h 8" xfId="15268"/>
    <cellStyle name="Date2h 9" xfId="15269"/>
    <cellStyle name="DateLong" xfId="15270"/>
    <cellStyle name="DateShort" xfId="15271"/>
    <cellStyle name="Design" xfId="15272"/>
    <cellStyle name="Dezimal [0]_Anlagenbuchhaltung" xfId="15273"/>
    <cellStyle name="Dezimal_Anlagenbuchhaltung" xfId="15274"/>
    <cellStyle name="DOLARPONTA" xfId="15275"/>
    <cellStyle name="dollars" xfId="15276"/>
    <cellStyle name="dollars 10" xfId="15277"/>
    <cellStyle name="dollars 11" xfId="15278"/>
    <cellStyle name="dollars 12" xfId="15279"/>
    <cellStyle name="dollars 13" xfId="15280"/>
    <cellStyle name="dollars 14" xfId="15281"/>
    <cellStyle name="dollars 15" xfId="15282"/>
    <cellStyle name="dollars 16" xfId="15283"/>
    <cellStyle name="dollars 17" xfId="15284"/>
    <cellStyle name="dollars 18" xfId="15285"/>
    <cellStyle name="dollars 19" xfId="15286"/>
    <cellStyle name="dollars 2" xfId="15287"/>
    <cellStyle name="dollars 20" xfId="15288"/>
    <cellStyle name="dollars 21" xfId="15289"/>
    <cellStyle name="dollars 22" xfId="15290"/>
    <cellStyle name="dollars 23" xfId="15291"/>
    <cellStyle name="dollars 24" xfId="15292"/>
    <cellStyle name="dollars 25" xfId="15293"/>
    <cellStyle name="dollars 26" xfId="15294"/>
    <cellStyle name="dollars 27" xfId="15295"/>
    <cellStyle name="dollars 28" xfId="15296"/>
    <cellStyle name="dollars 29" xfId="15297"/>
    <cellStyle name="dollars 3" xfId="15298"/>
    <cellStyle name="dollars 30" xfId="15299"/>
    <cellStyle name="dollars 31" xfId="15300"/>
    <cellStyle name="dollars 32" xfId="15301"/>
    <cellStyle name="dollars 33" xfId="15302"/>
    <cellStyle name="dollars 34" xfId="15303"/>
    <cellStyle name="dollars 35" xfId="15304"/>
    <cellStyle name="dollars 36" xfId="15305"/>
    <cellStyle name="dollars 37" xfId="15306"/>
    <cellStyle name="dollars 38" xfId="15307"/>
    <cellStyle name="dollars 39" xfId="15308"/>
    <cellStyle name="dollars 4" xfId="15309"/>
    <cellStyle name="dollars 40" xfId="15310"/>
    <cellStyle name="dollars 41" xfId="15311"/>
    <cellStyle name="dollars 42" xfId="15312"/>
    <cellStyle name="dollars 5" xfId="15313"/>
    <cellStyle name="dollars 6" xfId="15314"/>
    <cellStyle name="dollars 7" xfId="15315"/>
    <cellStyle name="dollars 8" xfId="15316"/>
    <cellStyle name="dollars 9" xfId="15317"/>
    <cellStyle name="Dotted Line" xfId="15318"/>
    <cellStyle name="Dotted Line 2" xfId="15319"/>
    <cellStyle name="Dotted Line 3" xfId="15320"/>
    <cellStyle name="Emphasis 1" xfId="15321"/>
    <cellStyle name="Emphasis 2" xfId="15322"/>
    <cellStyle name="Emphasis 3" xfId="15323"/>
    <cellStyle name="Encabezado 4" xfId="15324"/>
    <cellStyle name="Ênfase1 10" xfId="15325"/>
    <cellStyle name="Ênfase1 2" xfId="325"/>
    <cellStyle name="Ênfase1 2 2" xfId="326"/>
    <cellStyle name="Ênfase1 2 3" xfId="327"/>
    <cellStyle name="Ênfase1 2 4" xfId="328"/>
    <cellStyle name="Ênfase1 2 5" xfId="329"/>
    <cellStyle name="Ênfase1 2 6" xfId="330"/>
    <cellStyle name="Ênfase1 2 7" xfId="331"/>
    <cellStyle name="Ênfase1 2 8" xfId="15326"/>
    <cellStyle name="Ênfase1 3" xfId="332"/>
    <cellStyle name="Ênfase1 4" xfId="333"/>
    <cellStyle name="Ênfase1 4 2" xfId="15327"/>
    <cellStyle name="Ênfase1 4 3" xfId="15328"/>
    <cellStyle name="Ênfase1 4 4" xfId="15329"/>
    <cellStyle name="Ênfase1 4 5" xfId="15330"/>
    <cellStyle name="Ênfase1 4 6" xfId="15331"/>
    <cellStyle name="Ênfase1 5" xfId="334"/>
    <cellStyle name="Ênfase1 6" xfId="15332"/>
    <cellStyle name="Ênfase1 7" xfId="15333"/>
    <cellStyle name="Ênfase1 8" xfId="15334"/>
    <cellStyle name="Ênfase1 9" xfId="15335"/>
    <cellStyle name="Ênfase2 10" xfId="15336"/>
    <cellStyle name="Ênfase2 2" xfId="335"/>
    <cellStyle name="Ênfase2 2 2" xfId="336"/>
    <cellStyle name="Ênfase2 2 3" xfId="337"/>
    <cellStyle name="Ênfase2 2 4" xfId="338"/>
    <cellStyle name="Ênfase2 2 5" xfId="339"/>
    <cellStyle name="Ênfase2 2 6" xfId="340"/>
    <cellStyle name="Ênfase2 2 7" xfId="341"/>
    <cellStyle name="Ênfase2 2 8" xfId="15337"/>
    <cellStyle name="Ênfase2 3" xfId="342"/>
    <cellStyle name="Ênfase2 4" xfId="343"/>
    <cellStyle name="Ênfase2 4 2" xfId="15338"/>
    <cellStyle name="Ênfase2 4 3" xfId="15339"/>
    <cellStyle name="Ênfase2 4 4" xfId="15340"/>
    <cellStyle name="Ênfase2 4 5" xfId="15341"/>
    <cellStyle name="Ênfase2 4 6" xfId="15342"/>
    <cellStyle name="Ênfase2 5" xfId="344"/>
    <cellStyle name="Ênfase2 6" xfId="15343"/>
    <cellStyle name="Ênfase2 7" xfId="15344"/>
    <cellStyle name="Ênfase2 8" xfId="15345"/>
    <cellStyle name="Ênfase2 9" xfId="15346"/>
    <cellStyle name="Ênfase3 10" xfId="15347"/>
    <cellStyle name="Ênfase3 2" xfId="345"/>
    <cellStyle name="Ênfase3 2 2" xfId="346"/>
    <cellStyle name="Ênfase3 2 3" xfId="347"/>
    <cellStyle name="Ênfase3 2 4" xfId="348"/>
    <cellStyle name="Ênfase3 2 5" xfId="349"/>
    <cellStyle name="Ênfase3 2 6" xfId="350"/>
    <cellStyle name="Ênfase3 2 7" xfId="351"/>
    <cellStyle name="Ênfase3 2 8" xfId="15348"/>
    <cellStyle name="Ênfase3 3" xfId="352"/>
    <cellStyle name="Ênfase3 4" xfId="353"/>
    <cellStyle name="Ênfase3 4 2" xfId="15349"/>
    <cellStyle name="Ênfase3 4 3" xfId="15350"/>
    <cellStyle name="Ênfase3 4 4" xfId="15351"/>
    <cellStyle name="Ênfase3 4 5" xfId="15352"/>
    <cellStyle name="Ênfase3 4 6" xfId="15353"/>
    <cellStyle name="Ênfase3 5" xfId="354"/>
    <cellStyle name="Ênfase3 6" xfId="15354"/>
    <cellStyle name="Ênfase3 7" xfId="15355"/>
    <cellStyle name="Ênfase3 8" xfId="15356"/>
    <cellStyle name="Ênfase3 9" xfId="15357"/>
    <cellStyle name="Ênfase4 10" xfId="15358"/>
    <cellStyle name="Ênfase4 2" xfId="355"/>
    <cellStyle name="Ênfase4 2 2" xfId="356"/>
    <cellStyle name="Ênfase4 2 3" xfId="357"/>
    <cellStyle name="Ênfase4 2 4" xfId="358"/>
    <cellStyle name="Ênfase4 2 5" xfId="359"/>
    <cellStyle name="Ênfase4 2 6" xfId="360"/>
    <cellStyle name="Ênfase4 2 7" xfId="361"/>
    <cellStyle name="Ênfase4 2 8" xfId="15359"/>
    <cellStyle name="Ênfase4 3" xfId="362"/>
    <cellStyle name="Ênfase4 4" xfId="363"/>
    <cellStyle name="Ênfase4 4 2" xfId="15360"/>
    <cellStyle name="Ênfase4 4 3" xfId="15361"/>
    <cellStyle name="Ênfase4 4 4" xfId="15362"/>
    <cellStyle name="Ênfase4 4 5" xfId="15363"/>
    <cellStyle name="Ênfase4 4 6" xfId="15364"/>
    <cellStyle name="Ênfase4 5" xfId="364"/>
    <cellStyle name="Ênfase4 6" xfId="15365"/>
    <cellStyle name="Ênfase4 7" xfId="15366"/>
    <cellStyle name="Ênfase4 8" xfId="15367"/>
    <cellStyle name="Ênfase4 9" xfId="15368"/>
    <cellStyle name="Ênfase5 10" xfId="15369"/>
    <cellStyle name="Ênfase5 2" xfId="365"/>
    <cellStyle name="Ênfase5 2 2" xfId="366"/>
    <cellStyle name="Ênfase5 2 3" xfId="367"/>
    <cellStyle name="Ênfase5 2 4" xfId="368"/>
    <cellStyle name="Ênfase5 2 5" xfId="369"/>
    <cellStyle name="Ênfase5 2 6" xfId="370"/>
    <cellStyle name="Ênfase5 2 7" xfId="371"/>
    <cellStyle name="Ênfase5 2 8" xfId="15370"/>
    <cellStyle name="Ênfase5 3" xfId="372"/>
    <cellStyle name="Ênfase5 4" xfId="373"/>
    <cellStyle name="Ênfase5 4 2" xfId="15371"/>
    <cellStyle name="Ênfase5 4 3" xfId="15372"/>
    <cellStyle name="Ênfase5 4 4" xfId="15373"/>
    <cellStyle name="Ênfase5 4 5" xfId="15374"/>
    <cellStyle name="Ênfase5 4 6" xfId="15375"/>
    <cellStyle name="Ênfase5 5" xfId="374"/>
    <cellStyle name="Ênfase5 6" xfId="15376"/>
    <cellStyle name="Ênfase5 7" xfId="15377"/>
    <cellStyle name="Ênfase5 8" xfId="15378"/>
    <cellStyle name="Ênfase5 9" xfId="15379"/>
    <cellStyle name="Ênfase6 10" xfId="15380"/>
    <cellStyle name="Ênfase6 2" xfId="375"/>
    <cellStyle name="Ênfase6 2 2" xfId="376"/>
    <cellStyle name="Ênfase6 2 3" xfId="377"/>
    <cellStyle name="Ênfase6 2 4" xfId="378"/>
    <cellStyle name="Ênfase6 2 5" xfId="379"/>
    <cellStyle name="Ênfase6 2 6" xfId="380"/>
    <cellStyle name="Ênfase6 2 7" xfId="381"/>
    <cellStyle name="Ênfase6 2 8" xfId="15381"/>
    <cellStyle name="Ênfase6 3" xfId="382"/>
    <cellStyle name="Ênfase6 4" xfId="383"/>
    <cellStyle name="Ênfase6 4 2" xfId="15382"/>
    <cellStyle name="Ênfase6 4 3" xfId="15383"/>
    <cellStyle name="Ênfase6 4 4" xfId="15384"/>
    <cellStyle name="Ênfase6 4 5" xfId="15385"/>
    <cellStyle name="Ênfase6 4 6" xfId="15386"/>
    <cellStyle name="Ênfase6 5" xfId="384"/>
    <cellStyle name="Ênfase6 6" xfId="15387"/>
    <cellStyle name="Ênfase6 7" xfId="15388"/>
    <cellStyle name="Ênfase6 8" xfId="15389"/>
    <cellStyle name="Ênfase6 9" xfId="15390"/>
    <cellStyle name="Énfasis1" xfId="15391"/>
    <cellStyle name="Énfasis2" xfId="15392"/>
    <cellStyle name="Énfasis3" xfId="15393"/>
    <cellStyle name="Énfasis4" xfId="15394"/>
    <cellStyle name="Énfasis5" xfId="15395"/>
    <cellStyle name="Énfasis6" xfId="15396"/>
    <cellStyle name="Enter Currency (0)" xfId="15397"/>
    <cellStyle name="Enter Currency (2)" xfId="15398"/>
    <cellStyle name="Enter Units (0)" xfId="15399"/>
    <cellStyle name="Enter Units (1)" xfId="15400"/>
    <cellStyle name="Enter Units (2)" xfId="15401"/>
    <cellStyle name="Entered" xfId="15402"/>
    <cellStyle name="Entrada 10" xfId="15403"/>
    <cellStyle name="Entrada 2" xfId="385"/>
    <cellStyle name="Entrada 2 10" xfId="3084"/>
    <cellStyle name="Entrada 2 10 2" xfId="3085"/>
    <cellStyle name="Entrada 2 11" xfId="3086"/>
    <cellStyle name="Entrada 2 11 2" xfId="3087"/>
    <cellStyle name="Entrada 2 12" xfId="3088"/>
    <cellStyle name="Entrada 2 12 2" xfId="3089"/>
    <cellStyle name="Entrada 2 13" xfId="3090"/>
    <cellStyle name="Entrada 2 13 2" xfId="3091"/>
    <cellStyle name="Entrada 2 14" xfId="3092"/>
    <cellStyle name="Entrada 2 14 2" xfId="3093"/>
    <cellStyle name="Entrada 2 15" xfId="3094"/>
    <cellStyle name="Entrada 2 15 2" xfId="3095"/>
    <cellStyle name="Entrada 2 16" xfId="3096"/>
    <cellStyle name="Entrada 2 16 2" xfId="3097"/>
    <cellStyle name="Entrada 2 17" xfId="3098"/>
    <cellStyle name="Entrada 2 17 2" xfId="3099"/>
    <cellStyle name="Entrada 2 18" xfId="3100"/>
    <cellStyle name="Entrada 2 18 2" xfId="3101"/>
    <cellStyle name="Entrada 2 19" xfId="3102"/>
    <cellStyle name="Entrada 2 19 2" xfId="3103"/>
    <cellStyle name="Entrada 2 2" xfId="386"/>
    <cellStyle name="Entrada 2 2 10" xfId="3104"/>
    <cellStyle name="Entrada 2 2 10 2" xfId="3105"/>
    <cellStyle name="Entrada 2 2 11" xfId="3106"/>
    <cellStyle name="Entrada 2 2 11 2" xfId="3107"/>
    <cellStyle name="Entrada 2 2 12" xfId="3108"/>
    <cellStyle name="Entrada 2 2 12 2" xfId="3109"/>
    <cellStyle name="Entrada 2 2 13" xfId="3110"/>
    <cellStyle name="Entrada 2 2 13 2" xfId="3111"/>
    <cellStyle name="Entrada 2 2 14" xfId="3112"/>
    <cellStyle name="Entrada 2 2 14 2" xfId="3113"/>
    <cellStyle name="Entrada 2 2 15" xfId="3114"/>
    <cellStyle name="Entrada 2 2 15 2" xfId="3115"/>
    <cellStyle name="Entrada 2 2 16" xfId="3116"/>
    <cellStyle name="Entrada 2 2 16 2" xfId="3117"/>
    <cellStyle name="Entrada 2 2 17" xfId="3118"/>
    <cellStyle name="Entrada 2 2 17 2" xfId="3119"/>
    <cellStyle name="Entrada 2 2 18" xfId="3120"/>
    <cellStyle name="Entrada 2 2 18 2" xfId="3121"/>
    <cellStyle name="Entrada 2 2 19" xfId="3122"/>
    <cellStyle name="Entrada 2 2 19 2" xfId="3123"/>
    <cellStyle name="Entrada 2 2 2" xfId="387"/>
    <cellStyle name="Entrada 2 2 2 10" xfId="3124"/>
    <cellStyle name="Entrada 2 2 2 10 2" xfId="3125"/>
    <cellStyle name="Entrada 2 2 2 11" xfId="3126"/>
    <cellStyle name="Entrada 2 2 2 11 2" xfId="3127"/>
    <cellStyle name="Entrada 2 2 2 12" xfId="3128"/>
    <cellStyle name="Entrada 2 2 2 12 2" xfId="3129"/>
    <cellStyle name="Entrada 2 2 2 13" xfId="3130"/>
    <cellStyle name="Entrada 2 2 2 13 2" xfId="3131"/>
    <cellStyle name="Entrada 2 2 2 14" xfId="3132"/>
    <cellStyle name="Entrada 2 2 2 14 2" xfId="3133"/>
    <cellStyle name="Entrada 2 2 2 15" xfId="3134"/>
    <cellStyle name="Entrada 2 2 2 15 2" xfId="3135"/>
    <cellStyle name="Entrada 2 2 2 16" xfId="3136"/>
    <cellStyle name="Entrada 2 2 2 17" xfId="15404"/>
    <cellStyle name="Entrada 2 2 2 2" xfId="3137"/>
    <cellStyle name="Entrada 2 2 2 2 10" xfId="3138"/>
    <cellStyle name="Entrada 2 2 2 2 10 2" xfId="3139"/>
    <cellStyle name="Entrada 2 2 2 2 11" xfId="3140"/>
    <cellStyle name="Entrada 2 2 2 2 11 2" xfId="3141"/>
    <cellStyle name="Entrada 2 2 2 2 12" xfId="3142"/>
    <cellStyle name="Entrada 2 2 2 2 12 2" xfId="3143"/>
    <cellStyle name="Entrada 2 2 2 2 13" xfId="3144"/>
    <cellStyle name="Entrada 2 2 2 2 13 2" xfId="3145"/>
    <cellStyle name="Entrada 2 2 2 2 14" xfId="3146"/>
    <cellStyle name="Entrada 2 2 2 2 2" xfId="3147"/>
    <cellStyle name="Entrada 2 2 2 2 2 2" xfId="3148"/>
    <cellStyle name="Entrada 2 2 2 2 3" xfId="3149"/>
    <cellStyle name="Entrada 2 2 2 2 3 2" xfId="3150"/>
    <cellStyle name="Entrada 2 2 2 2 4" xfId="3151"/>
    <cellStyle name="Entrada 2 2 2 2 4 2" xfId="3152"/>
    <cellStyle name="Entrada 2 2 2 2 5" xfId="3153"/>
    <cellStyle name="Entrada 2 2 2 2 5 2" xfId="3154"/>
    <cellStyle name="Entrada 2 2 2 2 6" xfId="3155"/>
    <cellStyle name="Entrada 2 2 2 2 6 2" xfId="3156"/>
    <cellStyle name="Entrada 2 2 2 2 7" xfId="3157"/>
    <cellStyle name="Entrada 2 2 2 2 7 2" xfId="3158"/>
    <cellStyle name="Entrada 2 2 2 2 8" xfId="3159"/>
    <cellStyle name="Entrada 2 2 2 2 8 2" xfId="3160"/>
    <cellStyle name="Entrada 2 2 2 2 9" xfId="3161"/>
    <cellStyle name="Entrada 2 2 2 2 9 2" xfId="3162"/>
    <cellStyle name="Entrada 2 2 2 3" xfId="3163"/>
    <cellStyle name="Entrada 2 2 2 3 10" xfId="3164"/>
    <cellStyle name="Entrada 2 2 2 3 10 2" xfId="3165"/>
    <cellStyle name="Entrada 2 2 2 3 11" xfId="3166"/>
    <cellStyle name="Entrada 2 2 2 3 11 2" xfId="3167"/>
    <cellStyle name="Entrada 2 2 2 3 12" xfId="3168"/>
    <cellStyle name="Entrada 2 2 2 3 12 2" xfId="3169"/>
    <cellStyle name="Entrada 2 2 2 3 13" xfId="3170"/>
    <cellStyle name="Entrada 2 2 2 3 13 2" xfId="3171"/>
    <cellStyle name="Entrada 2 2 2 3 14" xfId="3172"/>
    <cellStyle name="Entrada 2 2 2 3 2" xfId="3173"/>
    <cellStyle name="Entrada 2 2 2 3 2 2" xfId="3174"/>
    <cellStyle name="Entrada 2 2 2 3 3" xfId="3175"/>
    <cellStyle name="Entrada 2 2 2 3 3 2" xfId="3176"/>
    <cellStyle name="Entrada 2 2 2 3 4" xfId="3177"/>
    <cellStyle name="Entrada 2 2 2 3 4 2" xfId="3178"/>
    <cellStyle name="Entrada 2 2 2 3 5" xfId="3179"/>
    <cellStyle name="Entrada 2 2 2 3 5 2" xfId="3180"/>
    <cellStyle name="Entrada 2 2 2 3 6" xfId="3181"/>
    <cellStyle name="Entrada 2 2 2 3 6 2" xfId="3182"/>
    <cellStyle name="Entrada 2 2 2 3 7" xfId="3183"/>
    <cellStyle name="Entrada 2 2 2 3 7 2" xfId="3184"/>
    <cellStyle name="Entrada 2 2 2 3 8" xfId="3185"/>
    <cellStyle name="Entrada 2 2 2 3 8 2" xfId="3186"/>
    <cellStyle name="Entrada 2 2 2 3 9" xfId="3187"/>
    <cellStyle name="Entrada 2 2 2 3 9 2" xfId="3188"/>
    <cellStyle name="Entrada 2 2 2 4" xfId="3189"/>
    <cellStyle name="Entrada 2 2 2 4 2" xfId="3190"/>
    <cellStyle name="Entrada 2 2 2 5" xfId="3191"/>
    <cellStyle name="Entrada 2 2 2 5 2" xfId="3192"/>
    <cellStyle name="Entrada 2 2 2 6" xfId="3193"/>
    <cellStyle name="Entrada 2 2 2 6 2" xfId="3194"/>
    <cellStyle name="Entrada 2 2 2 7" xfId="3195"/>
    <cellStyle name="Entrada 2 2 2 7 2" xfId="3196"/>
    <cellStyle name="Entrada 2 2 2 8" xfId="3197"/>
    <cellStyle name="Entrada 2 2 2 8 2" xfId="3198"/>
    <cellStyle name="Entrada 2 2 2 9" xfId="3199"/>
    <cellStyle name="Entrada 2 2 2 9 2" xfId="3200"/>
    <cellStyle name="Entrada 2 2 20" xfId="3201"/>
    <cellStyle name="Entrada 2 2 21" xfId="15405"/>
    <cellStyle name="Entrada 2 2 3" xfId="388"/>
    <cellStyle name="Entrada 2 2 3 10" xfId="3202"/>
    <cellStyle name="Entrada 2 2 3 10 2" xfId="3203"/>
    <cellStyle name="Entrada 2 2 3 11" xfId="3204"/>
    <cellStyle name="Entrada 2 2 3 11 2" xfId="3205"/>
    <cellStyle name="Entrada 2 2 3 12" xfId="3206"/>
    <cellStyle name="Entrada 2 2 3 12 2" xfId="3207"/>
    <cellStyle name="Entrada 2 2 3 13" xfId="3208"/>
    <cellStyle name="Entrada 2 2 3 13 2" xfId="3209"/>
    <cellStyle name="Entrada 2 2 3 14" xfId="3210"/>
    <cellStyle name="Entrada 2 2 3 14 2" xfId="3211"/>
    <cellStyle name="Entrada 2 2 3 15" xfId="3212"/>
    <cellStyle name="Entrada 2 2 3 15 2" xfId="3213"/>
    <cellStyle name="Entrada 2 2 3 16" xfId="3214"/>
    <cellStyle name="Entrada 2 2 3 2" xfId="3215"/>
    <cellStyle name="Entrada 2 2 3 2 10" xfId="3216"/>
    <cellStyle name="Entrada 2 2 3 2 10 2" xfId="3217"/>
    <cellStyle name="Entrada 2 2 3 2 11" xfId="3218"/>
    <cellStyle name="Entrada 2 2 3 2 11 2" xfId="3219"/>
    <cellStyle name="Entrada 2 2 3 2 12" xfId="3220"/>
    <cellStyle name="Entrada 2 2 3 2 12 2" xfId="3221"/>
    <cellStyle name="Entrada 2 2 3 2 13" xfId="3222"/>
    <cellStyle name="Entrada 2 2 3 2 13 2" xfId="3223"/>
    <cellStyle name="Entrada 2 2 3 2 14" xfId="3224"/>
    <cellStyle name="Entrada 2 2 3 2 2" xfId="3225"/>
    <cellStyle name="Entrada 2 2 3 2 2 2" xfId="3226"/>
    <cellStyle name="Entrada 2 2 3 2 3" xfId="3227"/>
    <cellStyle name="Entrada 2 2 3 2 3 2" xfId="3228"/>
    <cellStyle name="Entrada 2 2 3 2 4" xfId="3229"/>
    <cellStyle name="Entrada 2 2 3 2 4 2" xfId="3230"/>
    <cellStyle name="Entrada 2 2 3 2 5" xfId="3231"/>
    <cellStyle name="Entrada 2 2 3 2 5 2" xfId="3232"/>
    <cellStyle name="Entrada 2 2 3 2 6" xfId="3233"/>
    <cellStyle name="Entrada 2 2 3 2 6 2" xfId="3234"/>
    <cellStyle name="Entrada 2 2 3 2 7" xfId="3235"/>
    <cellStyle name="Entrada 2 2 3 2 7 2" xfId="3236"/>
    <cellStyle name="Entrada 2 2 3 2 8" xfId="3237"/>
    <cellStyle name="Entrada 2 2 3 2 8 2" xfId="3238"/>
    <cellStyle name="Entrada 2 2 3 2 9" xfId="3239"/>
    <cellStyle name="Entrada 2 2 3 2 9 2" xfId="3240"/>
    <cellStyle name="Entrada 2 2 3 3" xfId="3241"/>
    <cellStyle name="Entrada 2 2 3 3 10" xfId="3242"/>
    <cellStyle name="Entrada 2 2 3 3 10 2" xfId="3243"/>
    <cellStyle name="Entrada 2 2 3 3 11" xfId="3244"/>
    <cellStyle name="Entrada 2 2 3 3 11 2" xfId="3245"/>
    <cellStyle name="Entrada 2 2 3 3 12" xfId="3246"/>
    <cellStyle name="Entrada 2 2 3 3 12 2" xfId="3247"/>
    <cellStyle name="Entrada 2 2 3 3 13" xfId="3248"/>
    <cellStyle name="Entrada 2 2 3 3 13 2" xfId="3249"/>
    <cellStyle name="Entrada 2 2 3 3 14" xfId="3250"/>
    <cellStyle name="Entrada 2 2 3 3 2" xfId="3251"/>
    <cellStyle name="Entrada 2 2 3 3 2 2" xfId="3252"/>
    <cellStyle name="Entrada 2 2 3 3 3" xfId="3253"/>
    <cellStyle name="Entrada 2 2 3 3 3 2" xfId="3254"/>
    <cellStyle name="Entrada 2 2 3 3 4" xfId="3255"/>
    <cellStyle name="Entrada 2 2 3 3 4 2" xfId="3256"/>
    <cellStyle name="Entrada 2 2 3 3 5" xfId="3257"/>
    <cellStyle name="Entrada 2 2 3 3 5 2" xfId="3258"/>
    <cellStyle name="Entrada 2 2 3 3 6" xfId="3259"/>
    <cellStyle name="Entrada 2 2 3 3 6 2" xfId="3260"/>
    <cellStyle name="Entrada 2 2 3 3 7" xfId="3261"/>
    <cellStyle name="Entrada 2 2 3 3 7 2" xfId="3262"/>
    <cellStyle name="Entrada 2 2 3 3 8" xfId="3263"/>
    <cellStyle name="Entrada 2 2 3 3 8 2" xfId="3264"/>
    <cellStyle name="Entrada 2 2 3 3 9" xfId="3265"/>
    <cellStyle name="Entrada 2 2 3 3 9 2" xfId="3266"/>
    <cellStyle name="Entrada 2 2 3 4" xfId="3267"/>
    <cellStyle name="Entrada 2 2 3 4 2" xfId="3268"/>
    <cellStyle name="Entrada 2 2 3 5" xfId="3269"/>
    <cellStyle name="Entrada 2 2 3 5 2" xfId="3270"/>
    <cellStyle name="Entrada 2 2 3 6" xfId="3271"/>
    <cellStyle name="Entrada 2 2 3 6 2" xfId="3272"/>
    <cellStyle name="Entrada 2 2 3 7" xfId="3273"/>
    <cellStyle name="Entrada 2 2 3 7 2" xfId="3274"/>
    <cellStyle name="Entrada 2 2 3 8" xfId="3275"/>
    <cellStyle name="Entrada 2 2 3 8 2" xfId="3276"/>
    <cellStyle name="Entrada 2 2 3 9" xfId="3277"/>
    <cellStyle name="Entrada 2 2 3 9 2" xfId="3278"/>
    <cellStyle name="Entrada 2 2 4" xfId="389"/>
    <cellStyle name="Entrada 2 2 4 10" xfId="3279"/>
    <cellStyle name="Entrada 2 2 4 10 2" xfId="3280"/>
    <cellStyle name="Entrada 2 2 4 11" xfId="3281"/>
    <cellStyle name="Entrada 2 2 4 11 2" xfId="3282"/>
    <cellStyle name="Entrada 2 2 4 12" xfId="3283"/>
    <cellStyle name="Entrada 2 2 4 12 2" xfId="3284"/>
    <cellStyle name="Entrada 2 2 4 13" xfId="3285"/>
    <cellStyle name="Entrada 2 2 4 13 2" xfId="3286"/>
    <cellStyle name="Entrada 2 2 4 14" xfId="3287"/>
    <cellStyle name="Entrada 2 2 4 14 2" xfId="3288"/>
    <cellStyle name="Entrada 2 2 4 15" xfId="3289"/>
    <cellStyle name="Entrada 2 2 4 15 2" xfId="3290"/>
    <cellStyle name="Entrada 2 2 4 16" xfId="3291"/>
    <cellStyle name="Entrada 2 2 4 2" xfId="3292"/>
    <cellStyle name="Entrada 2 2 4 2 10" xfId="3293"/>
    <cellStyle name="Entrada 2 2 4 2 10 2" xfId="3294"/>
    <cellStyle name="Entrada 2 2 4 2 11" xfId="3295"/>
    <cellStyle name="Entrada 2 2 4 2 11 2" xfId="3296"/>
    <cellStyle name="Entrada 2 2 4 2 12" xfId="3297"/>
    <cellStyle name="Entrada 2 2 4 2 12 2" xfId="3298"/>
    <cellStyle name="Entrada 2 2 4 2 13" xfId="3299"/>
    <cellStyle name="Entrada 2 2 4 2 13 2" xfId="3300"/>
    <cellStyle name="Entrada 2 2 4 2 14" xfId="3301"/>
    <cellStyle name="Entrada 2 2 4 2 2" xfId="3302"/>
    <cellStyle name="Entrada 2 2 4 2 2 2" xfId="3303"/>
    <cellStyle name="Entrada 2 2 4 2 3" xfId="3304"/>
    <cellStyle name="Entrada 2 2 4 2 3 2" xfId="3305"/>
    <cellStyle name="Entrada 2 2 4 2 4" xfId="3306"/>
    <cellStyle name="Entrada 2 2 4 2 4 2" xfId="3307"/>
    <cellStyle name="Entrada 2 2 4 2 5" xfId="3308"/>
    <cellStyle name="Entrada 2 2 4 2 5 2" xfId="3309"/>
    <cellStyle name="Entrada 2 2 4 2 6" xfId="3310"/>
    <cellStyle name="Entrada 2 2 4 2 6 2" xfId="3311"/>
    <cellStyle name="Entrada 2 2 4 2 7" xfId="3312"/>
    <cellStyle name="Entrada 2 2 4 2 7 2" xfId="3313"/>
    <cellStyle name="Entrada 2 2 4 2 8" xfId="3314"/>
    <cellStyle name="Entrada 2 2 4 2 8 2" xfId="3315"/>
    <cellStyle name="Entrada 2 2 4 2 9" xfId="3316"/>
    <cellStyle name="Entrada 2 2 4 2 9 2" xfId="3317"/>
    <cellStyle name="Entrada 2 2 4 3" xfId="3318"/>
    <cellStyle name="Entrada 2 2 4 3 10" xfId="3319"/>
    <cellStyle name="Entrada 2 2 4 3 10 2" xfId="3320"/>
    <cellStyle name="Entrada 2 2 4 3 11" xfId="3321"/>
    <cellStyle name="Entrada 2 2 4 3 11 2" xfId="3322"/>
    <cellStyle name="Entrada 2 2 4 3 12" xfId="3323"/>
    <cellStyle name="Entrada 2 2 4 3 12 2" xfId="3324"/>
    <cellStyle name="Entrada 2 2 4 3 13" xfId="3325"/>
    <cellStyle name="Entrada 2 2 4 3 13 2" xfId="3326"/>
    <cellStyle name="Entrada 2 2 4 3 14" xfId="3327"/>
    <cellStyle name="Entrada 2 2 4 3 2" xfId="3328"/>
    <cellStyle name="Entrada 2 2 4 3 2 2" xfId="3329"/>
    <cellStyle name="Entrada 2 2 4 3 3" xfId="3330"/>
    <cellStyle name="Entrada 2 2 4 3 3 2" xfId="3331"/>
    <cellStyle name="Entrada 2 2 4 3 4" xfId="3332"/>
    <cellStyle name="Entrada 2 2 4 3 4 2" xfId="3333"/>
    <cellStyle name="Entrada 2 2 4 3 5" xfId="3334"/>
    <cellStyle name="Entrada 2 2 4 3 5 2" xfId="3335"/>
    <cellStyle name="Entrada 2 2 4 3 6" xfId="3336"/>
    <cellStyle name="Entrada 2 2 4 3 6 2" xfId="3337"/>
    <cellStyle name="Entrada 2 2 4 3 7" xfId="3338"/>
    <cellStyle name="Entrada 2 2 4 3 7 2" xfId="3339"/>
    <cellStyle name="Entrada 2 2 4 3 8" xfId="3340"/>
    <cellStyle name="Entrada 2 2 4 3 8 2" xfId="3341"/>
    <cellStyle name="Entrada 2 2 4 3 9" xfId="3342"/>
    <cellStyle name="Entrada 2 2 4 3 9 2" xfId="3343"/>
    <cellStyle name="Entrada 2 2 4 4" xfId="3344"/>
    <cellStyle name="Entrada 2 2 4 4 2" xfId="3345"/>
    <cellStyle name="Entrada 2 2 4 5" xfId="3346"/>
    <cellStyle name="Entrada 2 2 4 5 2" xfId="3347"/>
    <cellStyle name="Entrada 2 2 4 6" xfId="3348"/>
    <cellStyle name="Entrada 2 2 4 6 2" xfId="3349"/>
    <cellStyle name="Entrada 2 2 4 7" xfId="3350"/>
    <cellStyle name="Entrada 2 2 4 7 2" xfId="3351"/>
    <cellStyle name="Entrada 2 2 4 8" xfId="3352"/>
    <cellStyle name="Entrada 2 2 4 8 2" xfId="3353"/>
    <cellStyle name="Entrada 2 2 4 9" xfId="3354"/>
    <cellStyle name="Entrada 2 2 4 9 2" xfId="3355"/>
    <cellStyle name="Entrada 2 2 5" xfId="390"/>
    <cellStyle name="Entrada 2 2 5 10" xfId="3356"/>
    <cellStyle name="Entrada 2 2 5 10 2" xfId="3357"/>
    <cellStyle name="Entrada 2 2 5 11" xfId="3358"/>
    <cellStyle name="Entrada 2 2 5 11 2" xfId="3359"/>
    <cellStyle name="Entrada 2 2 5 12" xfId="3360"/>
    <cellStyle name="Entrada 2 2 5 12 2" xfId="3361"/>
    <cellStyle name="Entrada 2 2 5 13" xfId="3362"/>
    <cellStyle name="Entrada 2 2 5 13 2" xfId="3363"/>
    <cellStyle name="Entrada 2 2 5 14" xfId="3364"/>
    <cellStyle name="Entrada 2 2 5 14 2" xfId="3365"/>
    <cellStyle name="Entrada 2 2 5 15" xfId="3366"/>
    <cellStyle name="Entrada 2 2 5 15 2" xfId="3367"/>
    <cellStyle name="Entrada 2 2 5 16" xfId="3368"/>
    <cellStyle name="Entrada 2 2 5 2" xfId="3369"/>
    <cellStyle name="Entrada 2 2 5 2 10" xfId="3370"/>
    <cellStyle name="Entrada 2 2 5 2 10 2" xfId="3371"/>
    <cellStyle name="Entrada 2 2 5 2 11" xfId="3372"/>
    <cellStyle name="Entrada 2 2 5 2 11 2" xfId="3373"/>
    <cellStyle name="Entrada 2 2 5 2 12" xfId="3374"/>
    <cellStyle name="Entrada 2 2 5 2 12 2" xfId="3375"/>
    <cellStyle name="Entrada 2 2 5 2 13" xfId="3376"/>
    <cellStyle name="Entrada 2 2 5 2 13 2" xfId="3377"/>
    <cellStyle name="Entrada 2 2 5 2 14" xfId="3378"/>
    <cellStyle name="Entrada 2 2 5 2 2" xfId="3379"/>
    <cellStyle name="Entrada 2 2 5 2 2 2" xfId="3380"/>
    <cellStyle name="Entrada 2 2 5 2 3" xfId="3381"/>
    <cellStyle name="Entrada 2 2 5 2 3 2" xfId="3382"/>
    <cellStyle name="Entrada 2 2 5 2 4" xfId="3383"/>
    <cellStyle name="Entrada 2 2 5 2 4 2" xfId="3384"/>
    <cellStyle name="Entrada 2 2 5 2 5" xfId="3385"/>
    <cellStyle name="Entrada 2 2 5 2 5 2" xfId="3386"/>
    <cellStyle name="Entrada 2 2 5 2 6" xfId="3387"/>
    <cellStyle name="Entrada 2 2 5 2 6 2" xfId="3388"/>
    <cellStyle name="Entrada 2 2 5 2 7" xfId="3389"/>
    <cellStyle name="Entrada 2 2 5 2 7 2" xfId="3390"/>
    <cellStyle name="Entrada 2 2 5 2 8" xfId="3391"/>
    <cellStyle name="Entrada 2 2 5 2 8 2" xfId="3392"/>
    <cellStyle name="Entrada 2 2 5 2 9" xfId="3393"/>
    <cellStyle name="Entrada 2 2 5 2 9 2" xfId="3394"/>
    <cellStyle name="Entrada 2 2 5 3" xfId="3395"/>
    <cellStyle name="Entrada 2 2 5 3 10" xfId="3396"/>
    <cellStyle name="Entrada 2 2 5 3 10 2" xfId="3397"/>
    <cellStyle name="Entrada 2 2 5 3 11" xfId="3398"/>
    <cellStyle name="Entrada 2 2 5 3 11 2" xfId="3399"/>
    <cellStyle name="Entrada 2 2 5 3 12" xfId="3400"/>
    <cellStyle name="Entrada 2 2 5 3 12 2" xfId="3401"/>
    <cellStyle name="Entrada 2 2 5 3 13" xfId="3402"/>
    <cellStyle name="Entrada 2 2 5 3 13 2" xfId="3403"/>
    <cellStyle name="Entrada 2 2 5 3 14" xfId="3404"/>
    <cellStyle name="Entrada 2 2 5 3 2" xfId="3405"/>
    <cellStyle name="Entrada 2 2 5 3 2 2" xfId="3406"/>
    <cellStyle name="Entrada 2 2 5 3 3" xfId="3407"/>
    <cellStyle name="Entrada 2 2 5 3 3 2" xfId="3408"/>
    <cellStyle name="Entrada 2 2 5 3 4" xfId="3409"/>
    <cellStyle name="Entrada 2 2 5 3 4 2" xfId="3410"/>
    <cellStyle name="Entrada 2 2 5 3 5" xfId="3411"/>
    <cellStyle name="Entrada 2 2 5 3 5 2" xfId="3412"/>
    <cellStyle name="Entrada 2 2 5 3 6" xfId="3413"/>
    <cellStyle name="Entrada 2 2 5 3 6 2" xfId="3414"/>
    <cellStyle name="Entrada 2 2 5 3 7" xfId="3415"/>
    <cellStyle name="Entrada 2 2 5 3 7 2" xfId="3416"/>
    <cellStyle name="Entrada 2 2 5 3 8" xfId="3417"/>
    <cellStyle name="Entrada 2 2 5 3 8 2" xfId="3418"/>
    <cellStyle name="Entrada 2 2 5 3 9" xfId="3419"/>
    <cellStyle name="Entrada 2 2 5 3 9 2" xfId="3420"/>
    <cellStyle name="Entrada 2 2 5 4" xfId="3421"/>
    <cellStyle name="Entrada 2 2 5 4 2" xfId="3422"/>
    <cellStyle name="Entrada 2 2 5 5" xfId="3423"/>
    <cellStyle name="Entrada 2 2 5 5 2" xfId="3424"/>
    <cellStyle name="Entrada 2 2 5 6" xfId="3425"/>
    <cellStyle name="Entrada 2 2 5 6 2" xfId="3426"/>
    <cellStyle name="Entrada 2 2 5 7" xfId="3427"/>
    <cellStyle name="Entrada 2 2 5 7 2" xfId="3428"/>
    <cellStyle name="Entrada 2 2 5 8" xfId="3429"/>
    <cellStyle name="Entrada 2 2 5 8 2" xfId="3430"/>
    <cellStyle name="Entrada 2 2 5 9" xfId="3431"/>
    <cellStyle name="Entrada 2 2 5 9 2" xfId="3432"/>
    <cellStyle name="Entrada 2 2 6" xfId="3433"/>
    <cellStyle name="Entrada 2 2 6 10" xfId="3434"/>
    <cellStyle name="Entrada 2 2 6 10 2" xfId="3435"/>
    <cellStyle name="Entrada 2 2 6 11" xfId="3436"/>
    <cellStyle name="Entrada 2 2 6 11 2" xfId="3437"/>
    <cellStyle name="Entrada 2 2 6 12" xfId="3438"/>
    <cellStyle name="Entrada 2 2 6 12 2" xfId="3439"/>
    <cellStyle name="Entrada 2 2 6 13" xfId="3440"/>
    <cellStyle name="Entrada 2 2 6 13 2" xfId="3441"/>
    <cellStyle name="Entrada 2 2 6 14" xfId="3442"/>
    <cellStyle name="Entrada 2 2 6 2" xfId="3443"/>
    <cellStyle name="Entrada 2 2 6 2 2" xfId="3444"/>
    <cellStyle name="Entrada 2 2 6 3" xfId="3445"/>
    <cellStyle name="Entrada 2 2 6 3 2" xfId="3446"/>
    <cellStyle name="Entrada 2 2 6 4" xfId="3447"/>
    <cellStyle name="Entrada 2 2 6 4 2" xfId="3448"/>
    <cellStyle name="Entrada 2 2 6 5" xfId="3449"/>
    <cellStyle name="Entrada 2 2 6 5 2" xfId="3450"/>
    <cellStyle name="Entrada 2 2 6 6" xfId="3451"/>
    <cellStyle name="Entrada 2 2 6 6 2" xfId="3452"/>
    <cellStyle name="Entrada 2 2 6 7" xfId="3453"/>
    <cellStyle name="Entrada 2 2 6 7 2" xfId="3454"/>
    <cellStyle name="Entrada 2 2 6 8" xfId="3455"/>
    <cellStyle name="Entrada 2 2 6 8 2" xfId="3456"/>
    <cellStyle name="Entrada 2 2 6 9" xfId="3457"/>
    <cellStyle name="Entrada 2 2 6 9 2" xfId="3458"/>
    <cellStyle name="Entrada 2 2 7" xfId="3459"/>
    <cellStyle name="Entrada 2 2 7 10" xfId="3460"/>
    <cellStyle name="Entrada 2 2 7 10 2" xfId="3461"/>
    <cellStyle name="Entrada 2 2 7 11" xfId="3462"/>
    <cellStyle name="Entrada 2 2 7 11 2" xfId="3463"/>
    <cellStyle name="Entrada 2 2 7 12" xfId="3464"/>
    <cellStyle name="Entrada 2 2 7 12 2" xfId="3465"/>
    <cellStyle name="Entrada 2 2 7 13" xfId="3466"/>
    <cellStyle name="Entrada 2 2 7 13 2" xfId="3467"/>
    <cellStyle name="Entrada 2 2 7 14" xfId="3468"/>
    <cellStyle name="Entrada 2 2 7 2" xfId="3469"/>
    <cellStyle name="Entrada 2 2 7 2 2" xfId="3470"/>
    <cellStyle name="Entrada 2 2 7 3" xfId="3471"/>
    <cellStyle name="Entrada 2 2 7 3 2" xfId="3472"/>
    <cellStyle name="Entrada 2 2 7 4" xfId="3473"/>
    <cellStyle name="Entrada 2 2 7 4 2" xfId="3474"/>
    <cellStyle name="Entrada 2 2 7 5" xfId="3475"/>
    <cellStyle name="Entrada 2 2 7 5 2" xfId="3476"/>
    <cellStyle name="Entrada 2 2 7 6" xfId="3477"/>
    <cellStyle name="Entrada 2 2 7 6 2" xfId="3478"/>
    <cellStyle name="Entrada 2 2 7 7" xfId="3479"/>
    <cellStyle name="Entrada 2 2 7 7 2" xfId="3480"/>
    <cellStyle name="Entrada 2 2 7 8" xfId="3481"/>
    <cellStyle name="Entrada 2 2 7 8 2" xfId="3482"/>
    <cellStyle name="Entrada 2 2 7 9" xfId="3483"/>
    <cellStyle name="Entrada 2 2 7 9 2" xfId="3484"/>
    <cellStyle name="Entrada 2 2 8" xfId="3485"/>
    <cellStyle name="Entrada 2 2 8 2" xfId="3486"/>
    <cellStyle name="Entrada 2 2 9" xfId="3487"/>
    <cellStyle name="Entrada 2 2 9 2" xfId="3488"/>
    <cellStyle name="Entrada 2 20" xfId="3489"/>
    <cellStyle name="Entrada 2 20 2" xfId="3490"/>
    <cellStyle name="Entrada 2 21" xfId="3491"/>
    <cellStyle name="Entrada 2 21 2" xfId="3492"/>
    <cellStyle name="Entrada 2 22" xfId="3493"/>
    <cellStyle name="Entrada 2 23" xfId="15406"/>
    <cellStyle name="Entrada 2 3" xfId="391"/>
    <cellStyle name="Entrada 2 3 10" xfId="3494"/>
    <cellStyle name="Entrada 2 3 10 2" xfId="3495"/>
    <cellStyle name="Entrada 2 3 11" xfId="3496"/>
    <cellStyle name="Entrada 2 3 11 2" xfId="3497"/>
    <cellStyle name="Entrada 2 3 12" xfId="3498"/>
    <cellStyle name="Entrada 2 3 12 2" xfId="3499"/>
    <cellStyle name="Entrada 2 3 13" xfId="3500"/>
    <cellStyle name="Entrada 2 3 13 2" xfId="3501"/>
    <cellStyle name="Entrada 2 3 14" xfId="3502"/>
    <cellStyle name="Entrada 2 3 14 2" xfId="3503"/>
    <cellStyle name="Entrada 2 3 15" xfId="3504"/>
    <cellStyle name="Entrada 2 3 15 2" xfId="3505"/>
    <cellStyle name="Entrada 2 3 16" xfId="3506"/>
    <cellStyle name="Entrada 2 3 16 2" xfId="3507"/>
    <cellStyle name="Entrada 2 3 17" xfId="3508"/>
    <cellStyle name="Entrada 2 3 17 2" xfId="3509"/>
    <cellStyle name="Entrada 2 3 18" xfId="3510"/>
    <cellStyle name="Entrada 2 3 18 2" xfId="3511"/>
    <cellStyle name="Entrada 2 3 19" xfId="3512"/>
    <cellStyle name="Entrada 2 3 19 2" xfId="3513"/>
    <cellStyle name="Entrada 2 3 2" xfId="392"/>
    <cellStyle name="Entrada 2 3 2 10" xfId="3514"/>
    <cellStyle name="Entrada 2 3 2 10 2" xfId="3515"/>
    <cellStyle name="Entrada 2 3 2 11" xfId="3516"/>
    <cellStyle name="Entrada 2 3 2 11 2" xfId="3517"/>
    <cellStyle name="Entrada 2 3 2 12" xfId="3518"/>
    <cellStyle name="Entrada 2 3 2 12 2" xfId="3519"/>
    <cellStyle name="Entrada 2 3 2 13" xfId="3520"/>
    <cellStyle name="Entrada 2 3 2 13 2" xfId="3521"/>
    <cellStyle name="Entrada 2 3 2 14" xfId="3522"/>
    <cellStyle name="Entrada 2 3 2 14 2" xfId="3523"/>
    <cellStyle name="Entrada 2 3 2 15" xfId="3524"/>
    <cellStyle name="Entrada 2 3 2 15 2" xfId="3525"/>
    <cellStyle name="Entrada 2 3 2 16" xfId="3526"/>
    <cellStyle name="Entrada 2 3 2 17" xfId="15407"/>
    <cellStyle name="Entrada 2 3 2 2" xfId="3527"/>
    <cellStyle name="Entrada 2 3 2 2 10" xfId="3528"/>
    <cellStyle name="Entrada 2 3 2 2 10 2" xfId="3529"/>
    <cellStyle name="Entrada 2 3 2 2 11" xfId="3530"/>
    <cellStyle name="Entrada 2 3 2 2 11 2" xfId="3531"/>
    <cellStyle name="Entrada 2 3 2 2 12" xfId="3532"/>
    <cellStyle name="Entrada 2 3 2 2 12 2" xfId="3533"/>
    <cellStyle name="Entrada 2 3 2 2 13" xfId="3534"/>
    <cellStyle name="Entrada 2 3 2 2 13 2" xfId="3535"/>
    <cellStyle name="Entrada 2 3 2 2 14" xfId="3536"/>
    <cellStyle name="Entrada 2 3 2 2 2" xfId="3537"/>
    <cellStyle name="Entrada 2 3 2 2 2 2" xfId="3538"/>
    <cellStyle name="Entrada 2 3 2 2 3" xfId="3539"/>
    <cellStyle name="Entrada 2 3 2 2 3 2" xfId="3540"/>
    <cellStyle name="Entrada 2 3 2 2 4" xfId="3541"/>
    <cellStyle name="Entrada 2 3 2 2 4 2" xfId="3542"/>
    <cellStyle name="Entrada 2 3 2 2 5" xfId="3543"/>
    <cellStyle name="Entrada 2 3 2 2 5 2" xfId="3544"/>
    <cellStyle name="Entrada 2 3 2 2 6" xfId="3545"/>
    <cellStyle name="Entrada 2 3 2 2 6 2" xfId="3546"/>
    <cellStyle name="Entrada 2 3 2 2 7" xfId="3547"/>
    <cellStyle name="Entrada 2 3 2 2 7 2" xfId="3548"/>
    <cellStyle name="Entrada 2 3 2 2 8" xfId="3549"/>
    <cellStyle name="Entrada 2 3 2 2 8 2" xfId="3550"/>
    <cellStyle name="Entrada 2 3 2 2 9" xfId="3551"/>
    <cellStyle name="Entrada 2 3 2 2 9 2" xfId="3552"/>
    <cellStyle name="Entrada 2 3 2 3" xfId="3553"/>
    <cellStyle name="Entrada 2 3 2 3 10" xfId="3554"/>
    <cellStyle name="Entrada 2 3 2 3 10 2" xfId="3555"/>
    <cellStyle name="Entrada 2 3 2 3 11" xfId="3556"/>
    <cellStyle name="Entrada 2 3 2 3 11 2" xfId="3557"/>
    <cellStyle name="Entrada 2 3 2 3 12" xfId="3558"/>
    <cellStyle name="Entrada 2 3 2 3 12 2" xfId="3559"/>
    <cellStyle name="Entrada 2 3 2 3 13" xfId="3560"/>
    <cellStyle name="Entrada 2 3 2 3 13 2" xfId="3561"/>
    <cellStyle name="Entrada 2 3 2 3 14" xfId="3562"/>
    <cellStyle name="Entrada 2 3 2 3 2" xfId="3563"/>
    <cellStyle name="Entrada 2 3 2 3 2 2" xfId="3564"/>
    <cellStyle name="Entrada 2 3 2 3 3" xfId="3565"/>
    <cellStyle name="Entrada 2 3 2 3 3 2" xfId="3566"/>
    <cellStyle name="Entrada 2 3 2 3 4" xfId="3567"/>
    <cellStyle name="Entrada 2 3 2 3 4 2" xfId="3568"/>
    <cellStyle name="Entrada 2 3 2 3 5" xfId="3569"/>
    <cellStyle name="Entrada 2 3 2 3 5 2" xfId="3570"/>
    <cellStyle name="Entrada 2 3 2 3 6" xfId="3571"/>
    <cellStyle name="Entrada 2 3 2 3 6 2" xfId="3572"/>
    <cellStyle name="Entrada 2 3 2 3 7" xfId="3573"/>
    <cellStyle name="Entrada 2 3 2 3 7 2" xfId="3574"/>
    <cellStyle name="Entrada 2 3 2 3 8" xfId="3575"/>
    <cellStyle name="Entrada 2 3 2 3 8 2" xfId="3576"/>
    <cellStyle name="Entrada 2 3 2 3 9" xfId="3577"/>
    <cellStyle name="Entrada 2 3 2 3 9 2" xfId="3578"/>
    <cellStyle name="Entrada 2 3 2 4" xfId="3579"/>
    <cellStyle name="Entrada 2 3 2 4 2" xfId="3580"/>
    <cellStyle name="Entrada 2 3 2 5" xfId="3581"/>
    <cellStyle name="Entrada 2 3 2 5 2" xfId="3582"/>
    <cellStyle name="Entrada 2 3 2 6" xfId="3583"/>
    <cellStyle name="Entrada 2 3 2 6 2" xfId="3584"/>
    <cellStyle name="Entrada 2 3 2 7" xfId="3585"/>
    <cellStyle name="Entrada 2 3 2 7 2" xfId="3586"/>
    <cellStyle name="Entrada 2 3 2 8" xfId="3587"/>
    <cellStyle name="Entrada 2 3 2 8 2" xfId="3588"/>
    <cellStyle name="Entrada 2 3 2 9" xfId="3589"/>
    <cellStyle name="Entrada 2 3 2 9 2" xfId="3590"/>
    <cellStyle name="Entrada 2 3 20" xfId="3591"/>
    <cellStyle name="Entrada 2 3 21" xfId="15408"/>
    <cellStyle name="Entrada 2 3 3" xfId="393"/>
    <cellStyle name="Entrada 2 3 3 10" xfId="3592"/>
    <cellStyle name="Entrada 2 3 3 10 2" xfId="3593"/>
    <cellStyle name="Entrada 2 3 3 11" xfId="3594"/>
    <cellStyle name="Entrada 2 3 3 11 2" xfId="3595"/>
    <cellStyle name="Entrada 2 3 3 12" xfId="3596"/>
    <cellStyle name="Entrada 2 3 3 12 2" xfId="3597"/>
    <cellStyle name="Entrada 2 3 3 13" xfId="3598"/>
    <cellStyle name="Entrada 2 3 3 13 2" xfId="3599"/>
    <cellStyle name="Entrada 2 3 3 14" xfId="3600"/>
    <cellStyle name="Entrada 2 3 3 14 2" xfId="3601"/>
    <cellStyle name="Entrada 2 3 3 15" xfId="3602"/>
    <cellStyle name="Entrada 2 3 3 15 2" xfId="3603"/>
    <cellStyle name="Entrada 2 3 3 16" xfId="3604"/>
    <cellStyle name="Entrada 2 3 3 2" xfId="3605"/>
    <cellStyle name="Entrada 2 3 3 2 10" xfId="3606"/>
    <cellStyle name="Entrada 2 3 3 2 10 2" xfId="3607"/>
    <cellStyle name="Entrada 2 3 3 2 11" xfId="3608"/>
    <cellStyle name="Entrada 2 3 3 2 11 2" xfId="3609"/>
    <cellStyle name="Entrada 2 3 3 2 12" xfId="3610"/>
    <cellStyle name="Entrada 2 3 3 2 12 2" xfId="3611"/>
    <cellStyle name="Entrada 2 3 3 2 13" xfId="3612"/>
    <cellStyle name="Entrada 2 3 3 2 13 2" xfId="3613"/>
    <cellStyle name="Entrada 2 3 3 2 14" xfId="3614"/>
    <cellStyle name="Entrada 2 3 3 2 2" xfId="3615"/>
    <cellStyle name="Entrada 2 3 3 2 2 2" xfId="3616"/>
    <cellStyle name="Entrada 2 3 3 2 3" xfId="3617"/>
    <cellStyle name="Entrada 2 3 3 2 3 2" xfId="3618"/>
    <cellStyle name="Entrada 2 3 3 2 4" xfId="3619"/>
    <cellStyle name="Entrada 2 3 3 2 4 2" xfId="3620"/>
    <cellStyle name="Entrada 2 3 3 2 5" xfId="3621"/>
    <cellStyle name="Entrada 2 3 3 2 5 2" xfId="3622"/>
    <cellStyle name="Entrada 2 3 3 2 6" xfId="3623"/>
    <cellStyle name="Entrada 2 3 3 2 6 2" xfId="3624"/>
    <cellStyle name="Entrada 2 3 3 2 7" xfId="3625"/>
    <cellStyle name="Entrada 2 3 3 2 7 2" xfId="3626"/>
    <cellStyle name="Entrada 2 3 3 2 8" xfId="3627"/>
    <cellStyle name="Entrada 2 3 3 2 8 2" xfId="3628"/>
    <cellStyle name="Entrada 2 3 3 2 9" xfId="3629"/>
    <cellStyle name="Entrada 2 3 3 2 9 2" xfId="3630"/>
    <cellStyle name="Entrada 2 3 3 3" xfId="3631"/>
    <cellStyle name="Entrada 2 3 3 3 10" xfId="3632"/>
    <cellStyle name="Entrada 2 3 3 3 10 2" xfId="3633"/>
    <cellStyle name="Entrada 2 3 3 3 11" xfId="3634"/>
    <cellStyle name="Entrada 2 3 3 3 11 2" xfId="3635"/>
    <cellStyle name="Entrada 2 3 3 3 12" xfId="3636"/>
    <cellStyle name="Entrada 2 3 3 3 12 2" xfId="3637"/>
    <cellStyle name="Entrada 2 3 3 3 13" xfId="3638"/>
    <cellStyle name="Entrada 2 3 3 3 13 2" xfId="3639"/>
    <cellStyle name="Entrada 2 3 3 3 14" xfId="3640"/>
    <cellStyle name="Entrada 2 3 3 3 2" xfId="3641"/>
    <cellStyle name="Entrada 2 3 3 3 2 2" xfId="3642"/>
    <cellStyle name="Entrada 2 3 3 3 3" xfId="3643"/>
    <cellStyle name="Entrada 2 3 3 3 3 2" xfId="3644"/>
    <cellStyle name="Entrada 2 3 3 3 4" xfId="3645"/>
    <cellStyle name="Entrada 2 3 3 3 4 2" xfId="3646"/>
    <cellStyle name="Entrada 2 3 3 3 5" xfId="3647"/>
    <cellStyle name="Entrada 2 3 3 3 5 2" xfId="3648"/>
    <cellStyle name="Entrada 2 3 3 3 6" xfId="3649"/>
    <cellStyle name="Entrada 2 3 3 3 6 2" xfId="3650"/>
    <cellStyle name="Entrada 2 3 3 3 7" xfId="3651"/>
    <cellStyle name="Entrada 2 3 3 3 7 2" xfId="3652"/>
    <cellStyle name="Entrada 2 3 3 3 8" xfId="3653"/>
    <cellStyle name="Entrada 2 3 3 3 8 2" xfId="3654"/>
    <cellStyle name="Entrada 2 3 3 3 9" xfId="3655"/>
    <cellStyle name="Entrada 2 3 3 3 9 2" xfId="3656"/>
    <cellStyle name="Entrada 2 3 3 4" xfId="3657"/>
    <cellStyle name="Entrada 2 3 3 4 2" xfId="3658"/>
    <cellStyle name="Entrada 2 3 3 5" xfId="3659"/>
    <cellStyle name="Entrada 2 3 3 5 2" xfId="3660"/>
    <cellStyle name="Entrada 2 3 3 6" xfId="3661"/>
    <cellStyle name="Entrada 2 3 3 6 2" xfId="3662"/>
    <cellStyle name="Entrada 2 3 3 7" xfId="3663"/>
    <cellStyle name="Entrada 2 3 3 7 2" xfId="3664"/>
    <cellStyle name="Entrada 2 3 3 8" xfId="3665"/>
    <cellStyle name="Entrada 2 3 3 8 2" xfId="3666"/>
    <cellStyle name="Entrada 2 3 3 9" xfId="3667"/>
    <cellStyle name="Entrada 2 3 3 9 2" xfId="3668"/>
    <cellStyle name="Entrada 2 3 4" xfId="394"/>
    <cellStyle name="Entrada 2 3 4 10" xfId="3669"/>
    <cellStyle name="Entrada 2 3 4 10 2" xfId="3670"/>
    <cellStyle name="Entrada 2 3 4 11" xfId="3671"/>
    <cellStyle name="Entrada 2 3 4 11 2" xfId="3672"/>
    <cellStyle name="Entrada 2 3 4 12" xfId="3673"/>
    <cellStyle name="Entrada 2 3 4 12 2" xfId="3674"/>
    <cellStyle name="Entrada 2 3 4 13" xfId="3675"/>
    <cellStyle name="Entrada 2 3 4 13 2" xfId="3676"/>
    <cellStyle name="Entrada 2 3 4 14" xfId="3677"/>
    <cellStyle name="Entrada 2 3 4 14 2" xfId="3678"/>
    <cellStyle name="Entrada 2 3 4 15" xfId="3679"/>
    <cellStyle name="Entrada 2 3 4 15 2" xfId="3680"/>
    <cellStyle name="Entrada 2 3 4 16" xfId="3681"/>
    <cellStyle name="Entrada 2 3 4 2" xfId="3682"/>
    <cellStyle name="Entrada 2 3 4 2 10" xfId="3683"/>
    <cellStyle name="Entrada 2 3 4 2 10 2" xfId="3684"/>
    <cellStyle name="Entrada 2 3 4 2 11" xfId="3685"/>
    <cellStyle name="Entrada 2 3 4 2 11 2" xfId="3686"/>
    <cellStyle name="Entrada 2 3 4 2 12" xfId="3687"/>
    <cellStyle name="Entrada 2 3 4 2 12 2" xfId="3688"/>
    <cellStyle name="Entrada 2 3 4 2 13" xfId="3689"/>
    <cellStyle name="Entrada 2 3 4 2 13 2" xfId="3690"/>
    <cellStyle name="Entrada 2 3 4 2 14" xfId="3691"/>
    <cellStyle name="Entrada 2 3 4 2 2" xfId="3692"/>
    <cellStyle name="Entrada 2 3 4 2 2 2" xfId="3693"/>
    <cellStyle name="Entrada 2 3 4 2 3" xfId="3694"/>
    <cellStyle name="Entrada 2 3 4 2 3 2" xfId="3695"/>
    <cellStyle name="Entrada 2 3 4 2 4" xfId="3696"/>
    <cellStyle name="Entrada 2 3 4 2 4 2" xfId="3697"/>
    <cellStyle name="Entrada 2 3 4 2 5" xfId="3698"/>
    <cellStyle name="Entrada 2 3 4 2 5 2" xfId="3699"/>
    <cellStyle name="Entrada 2 3 4 2 6" xfId="3700"/>
    <cellStyle name="Entrada 2 3 4 2 6 2" xfId="3701"/>
    <cellStyle name="Entrada 2 3 4 2 7" xfId="3702"/>
    <cellStyle name="Entrada 2 3 4 2 7 2" xfId="3703"/>
    <cellStyle name="Entrada 2 3 4 2 8" xfId="3704"/>
    <cellStyle name="Entrada 2 3 4 2 8 2" xfId="3705"/>
    <cellStyle name="Entrada 2 3 4 2 9" xfId="3706"/>
    <cellStyle name="Entrada 2 3 4 2 9 2" xfId="3707"/>
    <cellStyle name="Entrada 2 3 4 3" xfId="3708"/>
    <cellStyle name="Entrada 2 3 4 3 10" xfId="3709"/>
    <cellStyle name="Entrada 2 3 4 3 10 2" xfId="3710"/>
    <cellStyle name="Entrada 2 3 4 3 11" xfId="3711"/>
    <cellStyle name="Entrada 2 3 4 3 11 2" xfId="3712"/>
    <cellStyle name="Entrada 2 3 4 3 12" xfId="3713"/>
    <cellStyle name="Entrada 2 3 4 3 12 2" xfId="3714"/>
    <cellStyle name="Entrada 2 3 4 3 13" xfId="3715"/>
    <cellStyle name="Entrada 2 3 4 3 13 2" xfId="3716"/>
    <cellStyle name="Entrada 2 3 4 3 14" xfId="3717"/>
    <cellStyle name="Entrada 2 3 4 3 2" xfId="3718"/>
    <cellStyle name="Entrada 2 3 4 3 2 2" xfId="3719"/>
    <cellStyle name="Entrada 2 3 4 3 3" xfId="3720"/>
    <cellStyle name="Entrada 2 3 4 3 3 2" xfId="3721"/>
    <cellStyle name="Entrada 2 3 4 3 4" xfId="3722"/>
    <cellStyle name="Entrada 2 3 4 3 4 2" xfId="3723"/>
    <cellStyle name="Entrada 2 3 4 3 5" xfId="3724"/>
    <cellStyle name="Entrada 2 3 4 3 5 2" xfId="3725"/>
    <cellStyle name="Entrada 2 3 4 3 6" xfId="3726"/>
    <cellStyle name="Entrada 2 3 4 3 6 2" xfId="3727"/>
    <cellStyle name="Entrada 2 3 4 3 7" xfId="3728"/>
    <cellStyle name="Entrada 2 3 4 3 7 2" xfId="3729"/>
    <cellStyle name="Entrada 2 3 4 3 8" xfId="3730"/>
    <cellStyle name="Entrada 2 3 4 3 8 2" xfId="3731"/>
    <cellStyle name="Entrada 2 3 4 3 9" xfId="3732"/>
    <cellStyle name="Entrada 2 3 4 3 9 2" xfId="3733"/>
    <cellStyle name="Entrada 2 3 4 4" xfId="3734"/>
    <cellStyle name="Entrada 2 3 4 4 2" xfId="3735"/>
    <cellStyle name="Entrada 2 3 4 5" xfId="3736"/>
    <cellStyle name="Entrada 2 3 4 5 2" xfId="3737"/>
    <cellStyle name="Entrada 2 3 4 6" xfId="3738"/>
    <cellStyle name="Entrada 2 3 4 6 2" xfId="3739"/>
    <cellStyle name="Entrada 2 3 4 7" xfId="3740"/>
    <cellStyle name="Entrada 2 3 4 7 2" xfId="3741"/>
    <cellStyle name="Entrada 2 3 4 8" xfId="3742"/>
    <cellStyle name="Entrada 2 3 4 8 2" xfId="3743"/>
    <cellStyle name="Entrada 2 3 4 9" xfId="3744"/>
    <cellStyle name="Entrada 2 3 4 9 2" xfId="3745"/>
    <cellStyle name="Entrada 2 3 5" xfId="395"/>
    <cellStyle name="Entrada 2 3 5 10" xfId="3746"/>
    <cellStyle name="Entrada 2 3 5 10 2" xfId="3747"/>
    <cellStyle name="Entrada 2 3 5 11" xfId="3748"/>
    <cellStyle name="Entrada 2 3 5 11 2" xfId="3749"/>
    <cellStyle name="Entrada 2 3 5 12" xfId="3750"/>
    <cellStyle name="Entrada 2 3 5 12 2" xfId="3751"/>
    <cellStyle name="Entrada 2 3 5 13" xfId="3752"/>
    <cellStyle name="Entrada 2 3 5 13 2" xfId="3753"/>
    <cellStyle name="Entrada 2 3 5 14" xfId="3754"/>
    <cellStyle name="Entrada 2 3 5 14 2" xfId="3755"/>
    <cellStyle name="Entrada 2 3 5 15" xfId="3756"/>
    <cellStyle name="Entrada 2 3 5 15 2" xfId="3757"/>
    <cellStyle name="Entrada 2 3 5 16" xfId="3758"/>
    <cellStyle name="Entrada 2 3 5 2" xfId="3759"/>
    <cellStyle name="Entrada 2 3 5 2 10" xfId="3760"/>
    <cellStyle name="Entrada 2 3 5 2 10 2" xfId="3761"/>
    <cellStyle name="Entrada 2 3 5 2 11" xfId="3762"/>
    <cellStyle name="Entrada 2 3 5 2 11 2" xfId="3763"/>
    <cellStyle name="Entrada 2 3 5 2 12" xfId="3764"/>
    <cellStyle name="Entrada 2 3 5 2 12 2" xfId="3765"/>
    <cellStyle name="Entrada 2 3 5 2 13" xfId="3766"/>
    <cellStyle name="Entrada 2 3 5 2 13 2" xfId="3767"/>
    <cellStyle name="Entrada 2 3 5 2 14" xfId="3768"/>
    <cellStyle name="Entrada 2 3 5 2 2" xfId="3769"/>
    <cellStyle name="Entrada 2 3 5 2 2 2" xfId="3770"/>
    <cellStyle name="Entrada 2 3 5 2 3" xfId="3771"/>
    <cellStyle name="Entrada 2 3 5 2 3 2" xfId="3772"/>
    <cellStyle name="Entrada 2 3 5 2 4" xfId="3773"/>
    <cellStyle name="Entrada 2 3 5 2 4 2" xfId="3774"/>
    <cellStyle name="Entrada 2 3 5 2 5" xfId="3775"/>
    <cellStyle name="Entrada 2 3 5 2 5 2" xfId="3776"/>
    <cellStyle name="Entrada 2 3 5 2 6" xfId="3777"/>
    <cellStyle name="Entrada 2 3 5 2 6 2" xfId="3778"/>
    <cellStyle name="Entrada 2 3 5 2 7" xfId="3779"/>
    <cellStyle name="Entrada 2 3 5 2 7 2" xfId="3780"/>
    <cellStyle name="Entrada 2 3 5 2 8" xfId="3781"/>
    <cellStyle name="Entrada 2 3 5 2 8 2" xfId="3782"/>
    <cellStyle name="Entrada 2 3 5 2 9" xfId="3783"/>
    <cellStyle name="Entrada 2 3 5 2 9 2" xfId="3784"/>
    <cellStyle name="Entrada 2 3 5 3" xfId="3785"/>
    <cellStyle name="Entrada 2 3 5 3 10" xfId="3786"/>
    <cellStyle name="Entrada 2 3 5 3 10 2" xfId="3787"/>
    <cellStyle name="Entrada 2 3 5 3 11" xfId="3788"/>
    <cellStyle name="Entrada 2 3 5 3 11 2" xfId="3789"/>
    <cellStyle name="Entrada 2 3 5 3 12" xfId="3790"/>
    <cellStyle name="Entrada 2 3 5 3 12 2" xfId="3791"/>
    <cellStyle name="Entrada 2 3 5 3 13" xfId="3792"/>
    <cellStyle name="Entrada 2 3 5 3 13 2" xfId="3793"/>
    <cellStyle name="Entrada 2 3 5 3 14" xfId="3794"/>
    <cellStyle name="Entrada 2 3 5 3 2" xfId="3795"/>
    <cellStyle name="Entrada 2 3 5 3 2 2" xfId="3796"/>
    <cellStyle name="Entrada 2 3 5 3 3" xfId="3797"/>
    <cellStyle name="Entrada 2 3 5 3 3 2" xfId="3798"/>
    <cellStyle name="Entrada 2 3 5 3 4" xfId="3799"/>
    <cellStyle name="Entrada 2 3 5 3 4 2" xfId="3800"/>
    <cellStyle name="Entrada 2 3 5 3 5" xfId="3801"/>
    <cellStyle name="Entrada 2 3 5 3 5 2" xfId="3802"/>
    <cellStyle name="Entrada 2 3 5 3 6" xfId="3803"/>
    <cellStyle name="Entrada 2 3 5 3 6 2" xfId="3804"/>
    <cellStyle name="Entrada 2 3 5 3 7" xfId="3805"/>
    <cellStyle name="Entrada 2 3 5 3 7 2" xfId="3806"/>
    <cellStyle name="Entrada 2 3 5 3 8" xfId="3807"/>
    <cellStyle name="Entrada 2 3 5 3 8 2" xfId="3808"/>
    <cellStyle name="Entrada 2 3 5 3 9" xfId="3809"/>
    <cellStyle name="Entrada 2 3 5 3 9 2" xfId="3810"/>
    <cellStyle name="Entrada 2 3 5 4" xfId="3811"/>
    <cellStyle name="Entrada 2 3 5 4 2" xfId="3812"/>
    <cellStyle name="Entrada 2 3 5 5" xfId="3813"/>
    <cellStyle name="Entrada 2 3 5 5 2" xfId="3814"/>
    <cellStyle name="Entrada 2 3 5 6" xfId="3815"/>
    <cellStyle name="Entrada 2 3 5 6 2" xfId="3816"/>
    <cellStyle name="Entrada 2 3 5 7" xfId="3817"/>
    <cellStyle name="Entrada 2 3 5 7 2" xfId="3818"/>
    <cellStyle name="Entrada 2 3 5 8" xfId="3819"/>
    <cellStyle name="Entrada 2 3 5 8 2" xfId="3820"/>
    <cellStyle name="Entrada 2 3 5 9" xfId="3821"/>
    <cellStyle name="Entrada 2 3 5 9 2" xfId="3822"/>
    <cellStyle name="Entrada 2 3 6" xfId="3823"/>
    <cellStyle name="Entrada 2 3 6 10" xfId="3824"/>
    <cellStyle name="Entrada 2 3 6 10 2" xfId="3825"/>
    <cellStyle name="Entrada 2 3 6 11" xfId="3826"/>
    <cellStyle name="Entrada 2 3 6 11 2" xfId="3827"/>
    <cellStyle name="Entrada 2 3 6 12" xfId="3828"/>
    <cellStyle name="Entrada 2 3 6 12 2" xfId="3829"/>
    <cellStyle name="Entrada 2 3 6 13" xfId="3830"/>
    <cellStyle name="Entrada 2 3 6 13 2" xfId="3831"/>
    <cellStyle name="Entrada 2 3 6 14" xfId="3832"/>
    <cellStyle name="Entrada 2 3 6 2" xfId="3833"/>
    <cellStyle name="Entrada 2 3 6 2 2" xfId="3834"/>
    <cellStyle name="Entrada 2 3 6 3" xfId="3835"/>
    <cellStyle name="Entrada 2 3 6 3 2" xfId="3836"/>
    <cellStyle name="Entrada 2 3 6 4" xfId="3837"/>
    <cellStyle name="Entrada 2 3 6 4 2" xfId="3838"/>
    <cellStyle name="Entrada 2 3 6 5" xfId="3839"/>
    <cellStyle name="Entrada 2 3 6 5 2" xfId="3840"/>
    <cellStyle name="Entrada 2 3 6 6" xfId="3841"/>
    <cellStyle name="Entrada 2 3 6 6 2" xfId="3842"/>
    <cellStyle name="Entrada 2 3 6 7" xfId="3843"/>
    <cellStyle name="Entrada 2 3 6 7 2" xfId="3844"/>
    <cellStyle name="Entrada 2 3 6 8" xfId="3845"/>
    <cellStyle name="Entrada 2 3 6 8 2" xfId="3846"/>
    <cellStyle name="Entrada 2 3 6 9" xfId="3847"/>
    <cellStyle name="Entrada 2 3 6 9 2" xfId="3848"/>
    <cellStyle name="Entrada 2 3 7" xfId="3849"/>
    <cellStyle name="Entrada 2 3 7 10" xfId="3850"/>
    <cellStyle name="Entrada 2 3 7 10 2" xfId="3851"/>
    <cellStyle name="Entrada 2 3 7 11" xfId="3852"/>
    <cellStyle name="Entrada 2 3 7 11 2" xfId="3853"/>
    <cellStyle name="Entrada 2 3 7 12" xfId="3854"/>
    <cellStyle name="Entrada 2 3 7 12 2" xfId="3855"/>
    <cellStyle name="Entrada 2 3 7 13" xfId="3856"/>
    <cellStyle name="Entrada 2 3 7 13 2" xfId="3857"/>
    <cellStyle name="Entrada 2 3 7 14" xfId="3858"/>
    <cellStyle name="Entrada 2 3 7 2" xfId="3859"/>
    <cellStyle name="Entrada 2 3 7 2 2" xfId="3860"/>
    <cellStyle name="Entrada 2 3 7 3" xfId="3861"/>
    <cellStyle name="Entrada 2 3 7 3 2" xfId="3862"/>
    <cellStyle name="Entrada 2 3 7 4" xfId="3863"/>
    <cellStyle name="Entrada 2 3 7 4 2" xfId="3864"/>
    <cellStyle name="Entrada 2 3 7 5" xfId="3865"/>
    <cellStyle name="Entrada 2 3 7 5 2" xfId="3866"/>
    <cellStyle name="Entrada 2 3 7 6" xfId="3867"/>
    <cellStyle name="Entrada 2 3 7 6 2" xfId="3868"/>
    <cellStyle name="Entrada 2 3 7 7" xfId="3869"/>
    <cellStyle name="Entrada 2 3 7 7 2" xfId="3870"/>
    <cellStyle name="Entrada 2 3 7 8" xfId="3871"/>
    <cellStyle name="Entrada 2 3 7 8 2" xfId="3872"/>
    <cellStyle name="Entrada 2 3 7 9" xfId="3873"/>
    <cellStyle name="Entrada 2 3 7 9 2" xfId="3874"/>
    <cellStyle name="Entrada 2 3 8" xfId="3875"/>
    <cellStyle name="Entrada 2 3 8 2" xfId="3876"/>
    <cellStyle name="Entrada 2 3 9" xfId="3877"/>
    <cellStyle name="Entrada 2 3 9 2" xfId="3878"/>
    <cellStyle name="Entrada 2 4" xfId="396"/>
    <cellStyle name="Entrada 2 4 10" xfId="3879"/>
    <cellStyle name="Entrada 2 4 10 2" xfId="3880"/>
    <cellStyle name="Entrada 2 4 11" xfId="3881"/>
    <cellStyle name="Entrada 2 4 11 2" xfId="3882"/>
    <cellStyle name="Entrada 2 4 12" xfId="3883"/>
    <cellStyle name="Entrada 2 4 12 2" xfId="3884"/>
    <cellStyle name="Entrada 2 4 13" xfId="3885"/>
    <cellStyle name="Entrada 2 4 13 2" xfId="3886"/>
    <cellStyle name="Entrada 2 4 14" xfId="3887"/>
    <cellStyle name="Entrada 2 4 14 2" xfId="3888"/>
    <cellStyle name="Entrada 2 4 15" xfId="3889"/>
    <cellStyle name="Entrada 2 4 15 2" xfId="3890"/>
    <cellStyle name="Entrada 2 4 16" xfId="3891"/>
    <cellStyle name="Entrada 2 4 16 2" xfId="3892"/>
    <cellStyle name="Entrada 2 4 17" xfId="3893"/>
    <cellStyle name="Entrada 2 4 17 2" xfId="3894"/>
    <cellStyle name="Entrada 2 4 18" xfId="3895"/>
    <cellStyle name="Entrada 2 4 18 2" xfId="3896"/>
    <cellStyle name="Entrada 2 4 19" xfId="3897"/>
    <cellStyle name="Entrada 2 4 19 2" xfId="3898"/>
    <cellStyle name="Entrada 2 4 2" xfId="397"/>
    <cellStyle name="Entrada 2 4 2 10" xfId="3899"/>
    <cellStyle name="Entrada 2 4 2 10 2" xfId="3900"/>
    <cellStyle name="Entrada 2 4 2 11" xfId="3901"/>
    <cellStyle name="Entrada 2 4 2 11 2" xfId="3902"/>
    <cellStyle name="Entrada 2 4 2 12" xfId="3903"/>
    <cellStyle name="Entrada 2 4 2 12 2" xfId="3904"/>
    <cellStyle name="Entrada 2 4 2 13" xfId="3905"/>
    <cellStyle name="Entrada 2 4 2 13 2" xfId="3906"/>
    <cellStyle name="Entrada 2 4 2 14" xfId="3907"/>
    <cellStyle name="Entrada 2 4 2 14 2" xfId="3908"/>
    <cellStyle name="Entrada 2 4 2 15" xfId="3909"/>
    <cellStyle name="Entrada 2 4 2 15 2" xfId="3910"/>
    <cellStyle name="Entrada 2 4 2 16" xfId="3911"/>
    <cellStyle name="Entrada 2 4 2 17" xfId="15409"/>
    <cellStyle name="Entrada 2 4 2 2" xfId="3912"/>
    <cellStyle name="Entrada 2 4 2 2 10" xfId="3913"/>
    <cellStyle name="Entrada 2 4 2 2 10 2" xfId="3914"/>
    <cellStyle name="Entrada 2 4 2 2 11" xfId="3915"/>
    <cellStyle name="Entrada 2 4 2 2 11 2" xfId="3916"/>
    <cellStyle name="Entrada 2 4 2 2 12" xfId="3917"/>
    <cellStyle name="Entrada 2 4 2 2 12 2" xfId="3918"/>
    <cellStyle name="Entrada 2 4 2 2 13" xfId="3919"/>
    <cellStyle name="Entrada 2 4 2 2 13 2" xfId="3920"/>
    <cellStyle name="Entrada 2 4 2 2 14" xfId="3921"/>
    <cellStyle name="Entrada 2 4 2 2 2" xfId="3922"/>
    <cellStyle name="Entrada 2 4 2 2 2 2" xfId="3923"/>
    <cellStyle name="Entrada 2 4 2 2 3" xfId="3924"/>
    <cellStyle name="Entrada 2 4 2 2 3 2" xfId="3925"/>
    <cellStyle name="Entrada 2 4 2 2 4" xfId="3926"/>
    <cellStyle name="Entrada 2 4 2 2 4 2" xfId="3927"/>
    <cellStyle name="Entrada 2 4 2 2 5" xfId="3928"/>
    <cellStyle name="Entrada 2 4 2 2 5 2" xfId="3929"/>
    <cellStyle name="Entrada 2 4 2 2 6" xfId="3930"/>
    <cellStyle name="Entrada 2 4 2 2 6 2" xfId="3931"/>
    <cellStyle name="Entrada 2 4 2 2 7" xfId="3932"/>
    <cellStyle name="Entrada 2 4 2 2 7 2" xfId="3933"/>
    <cellStyle name="Entrada 2 4 2 2 8" xfId="3934"/>
    <cellStyle name="Entrada 2 4 2 2 8 2" xfId="3935"/>
    <cellStyle name="Entrada 2 4 2 2 9" xfId="3936"/>
    <cellStyle name="Entrada 2 4 2 2 9 2" xfId="3937"/>
    <cellStyle name="Entrada 2 4 2 3" xfId="3938"/>
    <cellStyle name="Entrada 2 4 2 3 10" xfId="3939"/>
    <cellStyle name="Entrada 2 4 2 3 10 2" xfId="3940"/>
    <cellStyle name="Entrada 2 4 2 3 11" xfId="3941"/>
    <cellStyle name="Entrada 2 4 2 3 11 2" xfId="3942"/>
    <cellStyle name="Entrada 2 4 2 3 12" xfId="3943"/>
    <cellStyle name="Entrada 2 4 2 3 12 2" xfId="3944"/>
    <cellStyle name="Entrada 2 4 2 3 13" xfId="3945"/>
    <cellStyle name="Entrada 2 4 2 3 13 2" xfId="3946"/>
    <cellStyle name="Entrada 2 4 2 3 14" xfId="3947"/>
    <cellStyle name="Entrada 2 4 2 3 2" xfId="3948"/>
    <cellStyle name="Entrada 2 4 2 3 2 2" xfId="3949"/>
    <cellStyle name="Entrada 2 4 2 3 3" xfId="3950"/>
    <cellStyle name="Entrada 2 4 2 3 3 2" xfId="3951"/>
    <cellStyle name="Entrada 2 4 2 3 4" xfId="3952"/>
    <cellStyle name="Entrada 2 4 2 3 4 2" xfId="3953"/>
    <cellStyle name="Entrada 2 4 2 3 5" xfId="3954"/>
    <cellStyle name="Entrada 2 4 2 3 5 2" xfId="3955"/>
    <cellStyle name="Entrada 2 4 2 3 6" xfId="3956"/>
    <cellStyle name="Entrada 2 4 2 3 6 2" xfId="3957"/>
    <cellStyle name="Entrada 2 4 2 3 7" xfId="3958"/>
    <cellStyle name="Entrada 2 4 2 3 7 2" xfId="3959"/>
    <cellStyle name="Entrada 2 4 2 3 8" xfId="3960"/>
    <cellStyle name="Entrada 2 4 2 3 8 2" xfId="3961"/>
    <cellStyle name="Entrada 2 4 2 3 9" xfId="3962"/>
    <cellStyle name="Entrada 2 4 2 3 9 2" xfId="3963"/>
    <cellStyle name="Entrada 2 4 2 4" xfId="3964"/>
    <cellStyle name="Entrada 2 4 2 4 2" xfId="3965"/>
    <cellStyle name="Entrada 2 4 2 5" xfId="3966"/>
    <cellStyle name="Entrada 2 4 2 5 2" xfId="3967"/>
    <cellStyle name="Entrada 2 4 2 6" xfId="3968"/>
    <cellStyle name="Entrada 2 4 2 6 2" xfId="3969"/>
    <cellStyle name="Entrada 2 4 2 7" xfId="3970"/>
    <cellStyle name="Entrada 2 4 2 7 2" xfId="3971"/>
    <cellStyle name="Entrada 2 4 2 8" xfId="3972"/>
    <cellStyle name="Entrada 2 4 2 8 2" xfId="3973"/>
    <cellStyle name="Entrada 2 4 2 9" xfId="3974"/>
    <cellStyle name="Entrada 2 4 2 9 2" xfId="3975"/>
    <cellStyle name="Entrada 2 4 20" xfId="3976"/>
    <cellStyle name="Entrada 2 4 21" xfId="15410"/>
    <cellStyle name="Entrada 2 4 3" xfId="398"/>
    <cellStyle name="Entrada 2 4 3 10" xfId="3977"/>
    <cellStyle name="Entrada 2 4 3 10 2" xfId="3978"/>
    <cellStyle name="Entrada 2 4 3 11" xfId="3979"/>
    <cellStyle name="Entrada 2 4 3 11 2" xfId="3980"/>
    <cellStyle name="Entrada 2 4 3 12" xfId="3981"/>
    <cellStyle name="Entrada 2 4 3 12 2" xfId="3982"/>
    <cellStyle name="Entrada 2 4 3 13" xfId="3983"/>
    <cellStyle name="Entrada 2 4 3 13 2" xfId="3984"/>
    <cellStyle name="Entrada 2 4 3 14" xfId="3985"/>
    <cellStyle name="Entrada 2 4 3 14 2" xfId="3986"/>
    <cellStyle name="Entrada 2 4 3 15" xfId="3987"/>
    <cellStyle name="Entrada 2 4 3 15 2" xfId="3988"/>
    <cellStyle name="Entrada 2 4 3 16" xfId="3989"/>
    <cellStyle name="Entrada 2 4 3 2" xfId="3990"/>
    <cellStyle name="Entrada 2 4 3 2 10" xfId="3991"/>
    <cellStyle name="Entrada 2 4 3 2 10 2" xfId="3992"/>
    <cellStyle name="Entrada 2 4 3 2 11" xfId="3993"/>
    <cellStyle name="Entrada 2 4 3 2 11 2" xfId="3994"/>
    <cellStyle name="Entrada 2 4 3 2 12" xfId="3995"/>
    <cellStyle name="Entrada 2 4 3 2 12 2" xfId="3996"/>
    <cellStyle name="Entrada 2 4 3 2 13" xfId="3997"/>
    <cellStyle name="Entrada 2 4 3 2 13 2" xfId="3998"/>
    <cellStyle name="Entrada 2 4 3 2 14" xfId="3999"/>
    <cellStyle name="Entrada 2 4 3 2 2" xfId="4000"/>
    <cellStyle name="Entrada 2 4 3 2 2 2" xfId="4001"/>
    <cellStyle name="Entrada 2 4 3 2 3" xfId="4002"/>
    <cellStyle name="Entrada 2 4 3 2 3 2" xfId="4003"/>
    <cellStyle name="Entrada 2 4 3 2 4" xfId="4004"/>
    <cellStyle name="Entrada 2 4 3 2 4 2" xfId="4005"/>
    <cellStyle name="Entrada 2 4 3 2 5" xfId="4006"/>
    <cellStyle name="Entrada 2 4 3 2 5 2" xfId="4007"/>
    <cellStyle name="Entrada 2 4 3 2 6" xfId="4008"/>
    <cellStyle name="Entrada 2 4 3 2 6 2" xfId="4009"/>
    <cellStyle name="Entrada 2 4 3 2 7" xfId="4010"/>
    <cellStyle name="Entrada 2 4 3 2 7 2" xfId="4011"/>
    <cellStyle name="Entrada 2 4 3 2 8" xfId="4012"/>
    <cellStyle name="Entrada 2 4 3 2 8 2" xfId="4013"/>
    <cellStyle name="Entrada 2 4 3 2 9" xfId="4014"/>
    <cellStyle name="Entrada 2 4 3 2 9 2" xfId="4015"/>
    <cellStyle name="Entrada 2 4 3 3" xfId="4016"/>
    <cellStyle name="Entrada 2 4 3 3 10" xfId="4017"/>
    <cellStyle name="Entrada 2 4 3 3 10 2" xfId="4018"/>
    <cellStyle name="Entrada 2 4 3 3 11" xfId="4019"/>
    <cellStyle name="Entrada 2 4 3 3 11 2" xfId="4020"/>
    <cellStyle name="Entrada 2 4 3 3 12" xfId="4021"/>
    <cellStyle name="Entrada 2 4 3 3 12 2" xfId="4022"/>
    <cellStyle name="Entrada 2 4 3 3 13" xfId="4023"/>
    <cellStyle name="Entrada 2 4 3 3 13 2" xfId="4024"/>
    <cellStyle name="Entrada 2 4 3 3 14" xfId="4025"/>
    <cellStyle name="Entrada 2 4 3 3 2" xfId="4026"/>
    <cellStyle name="Entrada 2 4 3 3 2 2" xfId="4027"/>
    <cellStyle name="Entrada 2 4 3 3 3" xfId="4028"/>
    <cellStyle name="Entrada 2 4 3 3 3 2" xfId="4029"/>
    <cellStyle name="Entrada 2 4 3 3 4" xfId="4030"/>
    <cellStyle name="Entrada 2 4 3 3 4 2" xfId="4031"/>
    <cellStyle name="Entrada 2 4 3 3 5" xfId="4032"/>
    <cellStyle name="Entrada 2 4 3 3 5 2" xfId="4033"/>
    <cellStyle name="Entrada 2 4 3 3 6" xfId="4034"/>
    <cellStyle name="Entrada 2 4 3 3 6 2" xfId="4035"/>
    <cellStyle name="Entrada 2 4 3 3 7" xfId="4036"/>
    <cellStyle name="Entrada 2 4 3 3 7 2" xfId="4037"/>
    <cellStyle name="Entrada 2 4 3 3 8" xfId="4038"/>
    <cellStyle name="Entrada 2 4 3 3 8 2" xfId="4039"/>
    <cellStyle name="Entrada 2 4 3 3 9" xfId="4040"/>
    <cellStyle name="Entrada 2 4 3 3 9 2" xfId="4041"/>
    <cellStyle name="Entrada 2 4 3 4" xfId="4042"/>
    <cellStyle name="Entrada 2 4 3 4 2" xfId="4043"/>
    <cellStyle name="Entrada 2 4 3 5" xfId="4044"/>
    <cellStyle name="Entrada 2 4 3 5 2" xfId="4045"/>
    <cellStyle name="Entrada 2 4 3 6" xfId="4046"/>
    <cellStyle name="Entrada 2 4 3 6 2" xfId="4047"/>
    <cellStyle name="Entrada 2 4 3 7" xfId="4048"/>
    <cellStyle name="Entrada 2 4 3 7 2" xfId="4049"/>
    <cellStyle name="Entrada 2 4 3 8" xfId="4050"/>
    <cellStyle name="Entrada 2 4 3 8 2" xfId="4051"/>
    <cellStyle name="Entrada 2 4 3 9" xfId="4052"/>
    <cellStyle name="Entrada 2 4 3 9 2" xfId="4053"/>
    <cellStyle name="Entrada 2 4 4" xfId="399"/>
    <cellStyle name="Entrada 2 4 4 10" xfId="4054"/>
    <cellStyle name="Entrada 2 4 4 10 2" xfId="4055"/>
    <cellStyle name="Entrada 2 4 4 11" xfId="4056"/>
    <cellStyle name="Entrada 2 4 4 11 2" xfId="4057"/>
    <cellStyle name="Entrada 2 4 4 12" xfId="4058"/>
    <cellStyle name="Entrada 2 4 4 12 2" xfId="4059"/>
    <cellStyle name="Entrada 2 4 4 13" xfId="4060"/>
    <cellStyle name="Entrada 2 4 4 13 2" xfId="4061"/>
    <cellStyle name="Entrada 2 4 4 14" xfId="4062"/>
    <cellStyle name="Entrada 2 4 4 14 2" xfId="4063"/>
    <cellStyle name="Entrada 2 4 4 15" xfId="4064"/>
    <cellStyle name="Entrada 2 4 4 15 2" xfId="4065"/>
    <cellStyle name="Entrada 2 4 4 16" xfId="4066"/>
    <cellStyle name="Entrada 2 4 4 2" xfId="4067"/>
    <cellStyle name="Entrada 2 4 4 2 10" xfId="4068"/>
    <cellStyle name="Entrada 2 4 4 2 10 2" xfId="4069"/>
    <cellStyle name="Entrada 2 4 4 2 11" xfId="4070"/>
    <cellStyle name="Entrada 2 4 4 2 11 2" xfId="4071"/>
    <cellStyle name="Entrada 2 4 4 2 12" xfId="4072"/>
    <cellStyle name="Entrada 2 4 4 2 12 2" xfId="4073"/>
    <cellStyle name="Entrada 2 4 4 2 13" xfId="4074"/>
    <cellStyle name="Entrada 2 4 4 2 13 2" xfId="4075"/>
    <cellStyle name="Entrada 2 4 4 2 14" xfId="4076"/>
    <cellStyle name="Entrada 2 4 4 2 2" xfId="4077"/>
    <cellStyle name="Entrada 2 4 4 2 2 2" xfId="4078"/>
    <cellStyle name="Entrada 2 4 4 2 3" xfId="4079"/>
    <cellStyle name="Entrada 2 4 4 2 3 2" xfId="4080"/>
    <cellStyle name="Entrada 2 4 4 2 4" xfId="4081"/>
    <cellStyle name="Entrada 2 4 4 2 4 2" xfId="4082"/>
    <cellStyle name="Entrada 2 4 4 2 5" xfId="4083"/>
    <cellStyle name="Entrada 2 4 4 2 5 2" xfId="4084"/>
    <cellStyle name="Entrada 2 4 4 2 6" xfId="4085"/>
    <cellStyle name="Entrada 2 4 4 2 6 2" xfId="4086"/>
    <cellStyle name="Entrada 2 4 4 2 7" xfId="4087"/>
    <cellStyle name="Entrada 2 4 4 2 7 2" xfId="4088"/>
    <cellStyle name="Entrada 2 4 4 2 8" xfId="4089"/>
    <cellStyle name="Entrada 2 4 4 2 8 2" xfId="4090"/>
    <cellStyle name="Entrada 2 4 4 2 9" xfId="4091"/>
    <cellStyle name="Entrada 2 4 4 2 9 2" xfId="4092"/>
    <cellStyle name="Entrada 2 4 4 3" xfId="4093"/>
    <cellStyle name="Entrada 2 4 4 3 10" xfId="4094"/>
    <cellStyle name="Entrada 2 4 4 3 10 2" xfId="4095"/>
    <cellStyle name="Entrada 2 4 4 3 11" xfId="4096"/>
    <cellStyle name="Entrada 2 4 4 3 11 2" xfId="4097"/>
    <cellStyle name="Entrada 2 4 4 3 12" xfId="4098"/>
    <cellStyle name="Entrada 2 4 4 3 12 2" xfId="4099"/>
    <cellStyle name="Entrada 2 4 4 3 13" xfId="4100"/>
    <cellStyle name="Entrada 2 4 4 3 13 2" xfId="4101"/>
    <cellStyle name="Entrada 2 4 4 3 14" xfId="4102"/>
    <cellStyle name="Entrada 2 4 4 3 2" xfId="4103"/>
    <cellStyle name="Entrada 2 4 4 3 2 2" xfId="4104"/>
    <cellStyle name="Entrada 2 4 4 3 3" xfId="4105"/>
    <cellStyle name="Entrada 2 4 4 3 3 2" xfId="4106"/>
    <cellStyle name="Entrada 2 4 4 3 4" xfId="4107"/>
    <cellStyle name="Entrada 2 4 4 3 4 2" xfId="4108"/>
    <cellStyle name="Entrada 2 4 4 3 5" xfId="4109"/>
    <cellStyle name="Entrada 2 4 4 3 5 2" xfId="4110"/>
    <cellStyle name="Entrada 2 4 4 3 6" xfId="4111"/>
    <cellStyle name="Entrada 2 4 4 3 6 2" xfId="4112"/>
    <cellStyle name="Entrada 2 4 4 3 7" xfId="4113"/>
    <cellStyle name="Entrada 2 4 4 3 7 2" xfId="4114"/>
    <cellStyle name="Entrada 2 4 4 3 8" xfId="4115"/>
    <cellStyle name="Entrada 2 4 4 3 8 2" xfId="4116"/>
    <cellStyle name="Entrada 2 4 4 3 9" xfId="4117"/>
    <cellStyle name="Entrada 2 4 4 3 9 2" xfId="4118"/>
    <cellStyle name="Entrada 2 4 4 4" xfId="4119"/>
    <cellStyle name="Entrada 2 4 4 4 2" xfId="4120"/>
    <cellStyle name="Entrada 2 4 4 5" xfId="4121"/>
    <cellStyle name="Entrada 2 4 4 5 2" xfId="4122"/>
    <cellStyle name="Entrada 2 4 4 6" xfId="4123"/>
    <cellStyle name="Entrada 2 4 4 6 2" xfId="4124"/>
    <cellStyle name="Entrada 2 4 4 7" xfId="4125"/>
    <cellStyle name="Entrada 2 4 4 7 2" xfId="4126"/>
    <cellStyle name="Entrada 2 4 4 8" xfId="4127"/>
    <cellStyle name="Entrada 2 4 4 8 2" xfId="4128"/>
    <cellStyle name="Entrada 2 4 4 9" xfId="4129"/>
    <cellStyle name="Entrada 2 4 4 9 2" xfId="4130"/>
    <cellStyle name="Entrada 2 4 5" xfId="400"/>
    <cellStyle name="Entrada 2 4 5 10" xfId="4131"/>
    <cellStyle name="Entrada 2 4 5 10 2" xfId="4132"/>
    <cellStyle name="Entrada 2 4 5 11" xfId="4133"/>
    <cellStyle name="Entrada 2 4 5 11 2" xfId="4134"/>
    <cellStyle name="Entrada 2 4 5 12" xfId="4135"/>
    <cellStyle name="Entrada 2 4 5 12 2" xfId="4136"/>
    <cellStyle name="Entrada 2 4 5 13" xfId="4137"/>
    <cellStyle name="Entrada 2 4 5 13 2" xfId="4138"/>
    <cellStyle name="Entrada 2 4 5 14" xfId="4139"/>
    <cellStyle name="Entrada 2 4 5 14 2" xfId="4140"/>
    <cellStyle name="Entrada 2 4 5 15" xfId="4141"/>
    <cellStyle name="Entrada 2 4 5 15 2" xfId="4142"/>
    <cellStyle name="Entrada 2 4 5 16" xfId="4143"/>
    <cellStyle name="Entrada 2 4 5 2" xfId="4144"/>
    <cellStyle name="Entrada 2 4 5 2 10" xfId="4145"/>
    <cellStyle name="Entrada 2 4 5 2 10 2" xfId="4146"/>
    <cellStyle name="Entrada 2 4 5 2 11" xfId="4147"/>
    <cellStyle name="Entrada 2 4 5 2 11 2" xfId="4148"/>
    <cellStyle name="Entrada 2 4 5 2 12" xfId="4149"/>
    <cellStyle name="Entrada 2 4 5 2 12 2" xfId="4150"/>
    <cellStyle name="Entrada 2 4 5 2 13" xfId="4151"/>
    <cellStyle name="Entrada 2 4 5 2 13 2" xfId="4152"/>
    <cellStyle name="Entrada 2 4 5 2 14" xfId="4153"/>
    <cellStyle name="Entrada 2 4 5 2 2" xfId="4154"/>
    <cellStyle name="Entrada 2 4 5 2 2 2" xfId="4155"/>
    <cellStyle name="Entrada 2 4 5 2 3" xfId="4156"/>
    <cellStyle name="Entrada 2 4 5 2 3 2" xfId="4157"/>
    <cellStyle name="Entrada 2 4 5 2 4" xfId="4158"/>
    <cellStyle name="Entrada 2 4 5 2 4 2" xfId="4159"/>
    <cellStyle name="Entrada 2 4 5 2 5" xfId="4160"/>
    <cellStyle name="Entrada 2 4 5 2 5 2" xfId="4161"/>
    <cellStyle name="Entrada 2 4 5 2 6" xfId="4162"/>
    <cellStyle name="Entrada 2 4 5 2 6 2" xfId="4163"/>
    <cellStyle name="Entrada 2 4 5 2 7" xfId="4164"/>
    <cellStyle name="Entrada 2 4 5 2 7 2" xfId="4165"/>
    <cellStyle name="Entrada 2 4 5 2 8" xfId="4166"/>
    <cellStyle name="Entrada 2 4 5 2 8 2" xfId="4167"/>
    <cellStyle name="Entrada 2 4 5 2 9" xfId="4168"/>
    <cellStyle name="Entrada 2 4 5 2 9 2" xfId="4169"/>
    <cellStyle name="Entrada 2 4 5 3" xfId="4170"/>
    <cellStyle name="Entrada 2 4 5 3 10" xfId="4171"/>
    <cellStyle name="Entrada 2 4 5 3 10 2" xfId="4172"/>
    <cellStyle name="Entrada 2 4 5 3 11" xfId="4173"/>
    <cellStyle name="Entrada 2 4 5 3 11 2" xfId="4174"/>
    <cellStyle name="Entrada 2 4 5 3 12" xfId="4175"/>
    <cellStyle name="Entrada 2 4 5 3 12 2" xfId="4176"/>
    <cellStyle name="Entrada 2 4 5 3 13" xfId="4177"/>
    <cellStyle name="Entrada 2 4 5 3 13 2" xfId="4178"/>
    <cellStyle name="Entrada 2 4 5 3 14" xfId="4179"/>
    <cellStyle name="Entrada 2 4 5 3 2" xfId="4180"/>
    <cellStyle name="Entrada 2 4 5 3 2 2" xfId="4181"/>
    <cellStyle name="Entrada 2 4 5 3 3" xfId="4182"/>
    <cellStyle name="Entrada 2 4 5 3 3 2" xfId="4183"/>
    <cellStyle name="Entrada 2 4 5 3 4" xfId="4184"/>
    <cellStyle name="Entrada 2 4 5 3 4 2" xfId="4185"/>
    <cellStyle name="Entrada 2 4 5 3 5" xfId="4186"/>
    <cellStyle name="Entrada 2 4 5 3 5 2" xfId="4187"/>
    <cellStyle name="Entrada 2 4 5 3 6" xfId="4188"/>
    <cellStyle name="Entrada 2 4 5 3 6 2" xfId="4189"/>
    <cellStyle name="Entrada 2 4 5 3 7" xfId="4190"/>
    <cellStyle name="Entrada 2 4 5 3 7 2" xfId="4191"/>
    <cellStyle name="Entrada 2 4 5 3 8" xfId="4192"/>
    <cellStyle name="Entrada 2 4 5 3 8 2" xfId="4193"/>
    <cellStyle name="Entrada 2 4 5 3 9" xfId="4194"/>
    <cellStyle name="Entrada 2 4 5 3 9 2" xfId="4195"/>
    <cellStyle name="Entrada 2 4 5 4" xfId="4196"/>
    <cellStyle name="Entrada 2 4 5 4 2" xfId="4197"/>
    <cellStyle name="Entrada 2 4 5 5" xfId="4198"/>
    <cellStyle name="Entrada 2 4 5 5 2" xfId="4199"/>
    <cellStyle name="Entrada 2 4 5 6" xfId="4200"/>
    <cellStyle name="Entrada 2 4 5 6 2" xfId="4201"/>
    <cellStyle name="Entrada 2 4 5 7" xfId="4202"/>
    <cellStyle name="Entrada 2 4 5 7 2" xfId="4203"/>
    <cellStyle name="Entrada 2 4 5 8" xfId="4204"/>
    <cellStyle name="Entrada 2 4 5 8 2" xfId="4205"/>
    <cellStyle name="Entrada 2 4 5 9" xfId="4206"/>
    <cellStyle name="Entrada 2 4 5 9 2" xfId="4207"/>
    <cellStyle name="Entrada 2 4 6" xfId="4208"/>
    <cellStyle name="Entrada 2 4 6 10" xfId="4209"/>
    <cellStyle name="Entrada 2 4 6 10 2" xfId="4210"/>
    <cellStyle name="Entrada 2 4 6 11" xfId="4211"/>
    <cellStyle name="Entrada 2 4 6 11 2" xfId="4212"/>
    <cellStyle name="Entrada 2 4 6 12" xfId="4213"/>
    <cellStyle name="Entrada 2 4 6 12 2" xfId="4214"/>
    <cellStyle name="Entrada 2 4 6 13" xfId="4215"/>
    <cellStyle name="Entrada 2 4 6 13 2" xfId="4216"/>
    <cellStyle name="Entrada 2 4 6 14" xfId="4217"/>
    <cellStyle name="Entrada 2 4 6 2" xfId="4218"/>
    <cellStyle name="Entrada 2 4 6 2 2" xfId="4219"/>
    <cellStyle name="Entrada 2 4 6 3" xfId="4220"/>
    <cellStyle name="Entrada 2 4 6 3 2" xfId="4221"/>
    <cellStyle name="Entrada 2 4 6 4" xfId="4222"/>
    <cellStyle name="Entrada 2 4 6 4 2" xfId="4223"/>
    <cellStyle name="Entrada 2 4 6 5" xfId="4224"/>
    <cellStyle name="Entrada 2 4 6 5 2" xfId="4225"/>
    <cellStyle name="Entrada 2 4 6 6" xfId="4226"/>
    <cellStyle name="Entrada 2 4 6 6 2" xfId="4227"/>
    <cellStyle name="Entrada 2 4 6 7" xfId="4228"/>
    <cellStyle name="Entrada 2 4 6 7 2" xfId="4229"/>
    <cellStyle name="Entrada 2 4 6 8" xfId="4230"/>
    <cellStyle name="Entrada 2 4 6 8 2" xfId="4231"/>
    <cellStyle name="Entrada 2 4 6 9" xfId="4232"/>
    <cellStyle name="Entrada 2 4 6 9 2" xfId="4233"/>
    <cellStyle name="Entrada 2 4 7" xfId="4234"/>
    <cellStyle name="Entrada 2 4 7 10" xfId="4235"/>
    <cellStyle name="Entrada 2 4 7 10 2" xfId="4236"/>
    <cellStyle name="Entrada 2 4 7 11" xfId="4237"/>
    <cellStyle name="Entrada 2 4 7 11 2" xfId="4238"/>
    <cellStyle name="Entrada 2 4 7 12" xfId="4239"/>
    <cellStyle name="Entrada 2 4 7 12 2" xfId="4240"/>
    <cellStyle name="Entrada 2 4 7 13" xfId="4241"/>
    <cellStyle name="Entrada 2 4 7 13 2" xfId="4242"/>
    <cellStyle name="Entrada 2 4 7 14" xfId="4243"/>
    <cellStyle name="Entrada 2 4 7 2" xfId="4244"/>
    <cellStyle name="Entrada 2 4 7 2 2" xfId="4245"/>
    <cellStyle name="Entrada 2 4 7 3" xfId="4246"/>
    <cellStyle name="Entrada 2 4 7 3 2" xfId="4247"/>
    <cellStyle name="Entrada 2 4 7 4" xfId="4248"/>
    <cellStyle name="Entrada 2 4 7 4 2" xfId="4249"/>
    <cellStyle name="Entrada 2 4 7 5" xfId="4250"/>
    <cellStyle name="Entrada 2 4 7 5 2" xfId="4251"/>
    <cellStyle name="Entrada 2 4 7 6" xfId="4252"/>
    <cellStyle name="Entrada 2 4 7 6 2" xfId="4253"/>
    <cellStyle name="Entrada 2 4 7 7" xfId="4254"/>
    <cellStyle name="Entrada 2 4 7 7 2" xfId="4255"/>
    <cellStyle name="Entrada 2 4 7 8" xfId="4256"/>
    <cellStyle name="Entrada 2 4 7 8 2" xfId="4257"/>
    <cellStyle name="Entrada 2 4 7 9" xfId="4258"/>
    <cellStyle name="Entrada 2 4 7 9 2" xfId="4259"/>
    <cellStyle name="Entrada 2 4 8" xfId="4260"/>
    <cellStyle name="Entrada 2 4 8 2" xfId="4261"/>
    <cellStyle name="Entrada 2 4 9" xfId="4262"/>
    <cellStyle name="Entrada 2 4 9 2" xfId="4263"/>
    <cellStyle name="Entrada 2 5" xfId="401"/>
    <cellStyle name="Entrada 2 5 10" xfId="4264"/>
    <cellStyle name="Entrada 2 5 10 2" xfId="4265"/>
    <cellStyle name="Entrada 2 5 11" xfId="4266"/>
    <cellStyle name="Entrada 2 5 11 2" xfId="4267"/>
    <cellStyle name="Entrada 2 5 12" xfId="4268"/>
    <cellStyle name="Entrada 2 5 12 2" xfId="4269"/>
    <cellStyle name="Entrada 2 5 13" xfId="4270"/>
    <cellStyle name="Entrada 2 5 13 2" xfId="4271"/>
    <cellStyle name="Entrada 2 5 14" xfId="4272"/>
    <cellStyle name="Entrada 2 5 14 2" xfId="4273"/>
    <cellStyle name="Entrada 2 5 15" xfId="4274"/>
    <cellStyle name="Entrada 2 5 15 2" xfId="4275"/>
    <cellStyle name="Entrada 2 5 16" xfId="4276"/>
    <cellStyle name="Entrada 2 5 16 2" xfId="4277"/>
    <cellStyle name="Entrada 2 5 17" xfId="4278"/>
    <cellStyle name="Entrada 2 5 17 2" xfId="4279"/>
    <cellStyle name="Entrada 2 5 18" xfId="4280"/>
    <cellStyle name="Entrada 2 5 18 2" xfId="4281"/>
    <cellStyle name="Entrada 2 5 19" xfId="4282"/>
    <cellStyle name="Entrada 2 5 19 2" xfId="4283"/>
    <cellStyle name="Entrada 2 5 2" xfId="402"/>
    <cellStyle name="Entrada 2 5 2 10" xfId="4284"/>
    <cellStyle name="Entrada 2 5 2 10 2" xfId="4285"/>
    <cellStyle name="Entrada 2 5 2 11" xfId="4286"/>
    <cellStyle name="Entrada 2 5 2 11 2" xfId="4287"/>
    <cellStyle name="Entrada 2 5 2 12" xfId="4288"/>
    <cellStyle name="Entrada 2 5 2 12 2" xfId="4289"/>
    <cellStyle name="Entrada 2 5 2 13" xfId="4290"/>
    <cellStyle name="Entrada 2 5 2 13 2" xfId="4291"/>
    <cellStyle name="Entrada 2 5 2 14" xfId="4292"/>
    <cellStyle name="Entrada 2 5 2 14 2" xfId="4293"/>
    <cellStyle name="Entrada 2 5 2 15" xfId="4294"/>
    <cellStyle name="Entrada 2 5 2 15 2" xfId="4295"/>
    <cellStyle name="Entrada 2 5 2 16" xfId="4296"/>
    <cellStyle name="Entrada 2 5 2 17" xfId="15411"/>
    <cellStyle name="Entrada 2 5 2 2" xfId="4297"/>
    <cellStyle name="Entrada 2 5 2 2 10" xfId="4298"/>
    <cellStyle name="Entrada 2 5 2 2 10 2" xfId="4299"/>
    <cellStyle name="Entrada 2 5 2 2 11" xfId="4300"/>
    <cellStyle name="Entrada 2 5 2 2 11 2" xfId="4301"/>
    <cellStyle name="Entrada 2 5 2 2 12" xfId="4302"/>
    <cellStyle name="Entrada 2 5 2 2 12 2" xfId="4303"/>
    <cellStyle name="Entrada 2 5 2 2 13" xfId="4304"/>
    <cellStyle name="Entrada 2 5 2 2 13 2" xfId="4305"/>
    <cellStyle name="Entrada 2 5 2 2 14" xfId="4306"/>
    <cellStyle name="Entrada 2 5 2 2 2" xfId="4307"/>
    <cellStyle name="Entrada 2 5 2 2 2 2" xfId="4308"/>
    <cellStyle name="Entrada 2 5 2 2 3" xfId="4309"/>
    <cellStyle name="Entrada 2 5 2 2 3 2" xfId="4310"/>
    <cellStyle name="Entrada 2 5 2 2 4" xfId="4311"/>
    <cellStyle name="Entrada 2 5 2 2 4 2" xfId="4312"/>
    <cellStyle name="Entrada 2 5 2 2 5" xfId="4313"/>
    <cellStyle name="Entrada 2 5 2 2 5 2" xfId="4314"/>
    <cellStyle name="Entrada 2 5 2 2 6" xfId="4315"/>
    <cellStyle name="Entrada 2 5 2 2 6 2" xfId="4316"/>
    <cellStyle name="Entrada 2 5 2 2 7" xfId="4317"/>
    <cellStyle name="Entrada 2 5 2 2 7 2" xfId="4318"/>
    <cellStyle name="Entrada 2 5 2 2 8" xfId="4319"/>
    <cellStyle name="Entrada 2 5 2 2 8 2" xfId="4320"/>
    <cellStyle name="Entrada 2 5 2 2 9" xfId="4321"/>
    <cellStyle name="Entrada 2 5 2 2 9 2" xfId="4322"/>
    <cellStyle name="Entrada 2 5 2 3" xfId="4323"/>
    <cellStyle name="Entrada 2 5 2 3 10" xfId="4324"/>
    <cellStyle name="Entrada 2 5 2 3 10 2" xfId="4325"/>
    <cellStyle name="Entrada 2 5 2 3 11" xfId="4326"/>
    <cellStyle name="Entrada 2 5 2 3 11 2" xfId="4327"/>
    <cellStyle name="Entrada 2 5 2 3 12" xfId="4328"/>
    <cellStyle name="Entrada 2 5 2 3 12 2" xfId="4329"/>
    <cellStyle name="Entrada 2 5 2 3 13" xfId="4330"/>
    <cellStyle name="Entrada 2 5 2 3 13 2" xfId="4331"/>
    <cellStyle name="Entrada 2 5 2 3 14" xfId="4332"/>
    <cellStyle name="Entrada 2 5 2 3 2" xfId="4333"/>
    <cellStyle name="Entrada 2 5 2 3 2 2" xfId="4334"/>
    <cellStyle name="Entrada 2 5 2 3 3" xfId="4335"/>
    <cellStyle name="Entrada 2 5 2 3 3 2" xfId="4336"/>
    <cellStyle name="Entrada 2 5 2 3 4" xfId="4337"/>
    <cellStyle name="Entrada 2 5 2 3 4 2" xfId="4338"/>
    <cellStyle name="Entrada 2 5 2 3 5" xfId="4339"/>
    <cellStyle name="Entrada 2 5 2 3 5 2" xfId="4340"/>
    <cellStyle name="Entrada 2 5 2 3 6" xfId="4341"/>
    <cellStyle name="Entrada 2 5 2 3 6 2" xfId="4342"/>
    <cellStyle name="Entrada 2 5 2 3 7" xfId="4343"/>
    <cellStyle name="Entrada 2 5 2 3 7 2" xfId="4344"/>
    <cellStyle name="Entrada 2 5 2 3 8" xfId="4345"/>
    <cellStyle name="Entrada 2 5 2 3 8 2" xfId="4346"/>
    <cellStyle name="Entrada 2 5 2 3 9" xfId="4347"/>
    <cellStyle name="Entrada 2 5 2 3 9 2" xfId="4348"/>
    <cellStyle name="Entrada 2 5 2 4" xfId="4349"/>
    <cellStyle name="Entrada 2 5 2 4 2" xfId="4350"/>
    <cellStyle name="Entrada 2 5 2 5" xfId="4351"/>
    <cellStyle name="Entrada 2 5 2 5 2" xfId="4352"/>
    <cellStyle name="Entrada 2 5 2 6" xfId="4353"/>
    <cellStyle name="Entrada 2 5 2 6 2" xfId="4354"/>
    <cellStyle name="Entrada 2 5 2 7" xfId="4355"/>
    <cellStyle name="Entrada 2 5 2 7 2" xfId="4356"/>
    <cellStyle name="Entrada 2 5 2 8" xfId="4357"/>
    <cellStyle name="Entrada 2 5 2 8 2" xfId="4358"/>
    <cellStyle name="Entrada 2 5 2 9" xfId="4359"/>
    <cellStyle name="Entrada 2 5 2 9 2" xfId="4360"/>
    <cellStyle name="Entrada 2 5 20" xfId="4361"/>
    <cellStyle name="Entrada 2 5 21" xfId="15412"/>
    <cellStyle name="Entrada 2 5 3" xfId="403"/>
    <cellStyle name="Entrada 2 5 3 10" xfId="4362"/>
    <cellStyle name="Entrada 2 5 3 10 2" xfId="4363"/>
    <cellStyle name="Entrada 2 5 3 11" xfId="4364"/>
    <cellStyle name="Entrada 2 5 3 11 2" xfId="4365"/>
    <cellStyle name="Entrada 2 5 3 12" xfId="4366"/>
    <cellStyle name="Entrada 2 5 3 12 2" xfId="4367"/>
    <cellStyle name="Entrada 2 5 3 13" xfId="4368"/>
    <cellStyle name="Entrada 2 5 3 13 2" xfId="4369"/>
    <cellStyle name="Entrada 2 5 3 14" xfId="4370"/>
    <cellStyle name="Entrada 2 5 3 14 2" xfId="4371"/>
    <cellStyle name="Entrada 2 5 3 15" xfId="4372"/>
    <cellStyle name="Entrada 2 5 3 15 2" xfId="4373"/>
    <cellStyle name="Entrada 2 5 3 16" xfId="4374"/>
    <cellStyle name="Entrada 2 5 3 2" xfId="4375"/>
    <cellStyle name="Entrada 2 5 3 2 10" xfId="4376"/>
    <cellStyle name="Entrada 2 5 3 2 10 2" xfId="4377"/>
    <cellStyle name="Entrada 2 5 3 2 11" xfId="4378"/>
    <cellStyle name="Entrada 2 5 3 2 11 2" xfId="4379"/>
    <cellStyle name="Entrada 2 5 3 2 12" xfId="4380"/>
    <cellStyle name="Entrada 2 5 3 2 12 2" xfId="4381"/>
    <cellStyle name="Entrada 2 5 3 2 13" xfId="4382"/>
    <cellStyle name="Entrada 2 5 3 2 13 2" xfId="4383"/>
    <cellStyle name="Entrada 2 5 3 2 14" xfId="4384"/>
    <cellStyle name="Entrada 2 5 3 2 2" xfId="4385"/>
    <cellStyle name="Entrada 2 5 3 2 2 2" xfId="4386"/>
    <cellStyle name="Entrada 2 5 3 2 3" xfId="4387"/>
    <cellStyle name="Entrada 2 5 3 2 3 2" xfId="4388"/>
    <cellStyle name="Entrada 2 5 3 2 4" xfId="4389"/>
    <cellStyle name="Entrada 2 5 3 2 4 2" xfId="4390"/>
    <cellStyle name="Entrada 2 5 3 2 5" xfId="4391"/>
    <cellStyle name="Entrada 2 5 3 2 5 2" xfId="4392"/>
    <cellStyle name="Entrada 2 5 3 2 6" xfId="4393"/>
    <cellStyle name="Entrada 2 5 3 2 6 2" xfId="4394"/>
    <cellStyle name="Entrada 2 5 3 2 7" xfId="4395"/>
    <cellStyle name="Entrada 2 5 3 2 7 2" xfId="4396"/>
    <cellStyle name="Entrada 2 5 3 2 8" xfId="4397"/>
    <cellStyle name="Entrada 2 5 3 2 8 2" xfId="4398"/>
    <cellStyle name="Entrada 2 5 3 2 9" xfId="4399"/>
    <cellStyle name="Entrada 2 5 3 2 9 2" xfId="4400"/>
    <cellStyle name="Entrada 2 5 3 3" xfId="4401"/>
    <cellStyle name="Entrada 2 5 3 3 10" xfId="4402"/>
    <cellStyle name="Entrada 2 5 3 3 10 2" xfId="4403"/>
    <cellStyle name="Entrada 2 5 3 3 11" xfId="4404"/>
    <cellStyle name="Entrada 2 5 3 3 11 2" xfId="4405"/>
    <cellStyle name="Entrada 2 5 3 3 12" xfId="4406"/>
    <cellStyle name="Entrada 2 5 3 3 12 2" xfId="4407"/>
    <cellStyle name="Entrada 2 5 3 3 13" xfId="4408"/>
    <cellStyle name="Entrada 2 5 3 3 13 2" xfId="4409"/>
    <cellStyle name="Entrada 2 5 3 3 14" xfId="4410"/>
    <cellStyle name="Entrada 2 5 3 3 2" xfId="4411"/>
    <cellStyle name="Entrada 2 5 3 3 2 2" xfId="4412"/>
    <cellStyle name="Entrada 2 5 3 3 3" xfId="4413"/>
    <cellStyle name="Entrada 2 5 3 3 3 2" xfId="4414"/>
    <cellStyle name="Entrada 2 5 3 3 4" xfId="4415"/>
    <cellStyle name="Entrada 2 5 3 3 4 2" xfId="4416"/>
    <cellStyle name="Entrada 2 5 3 3 5" xfId="4417"/>
    <cellStyle name="Entrada 2 5 3 3 5 2" xfId="4418"/>
    <cellStyle name="Entrada 2 5 3 3 6" xfId="4419"/>
    <cellStyle name="Entrada 2 5 3 3 6 2" xfId="4420"/>
    <cellStyle name="Entrada 2 5 3 3 7" xfId="4421"/>
    <cellStyle name="Entrada 2 5 3 3 7 2" xfId="4422"/>
    <cellStyle name="Entrada 2 5 3 3 8" xfId="4423"/>
    <cellStyle name="Entrada 2 5 3 3 8 2" xfId="4424"/>
    <cellStyle name="Entrada 2 5 3 3 9" xfId="4425"/>
    <cellStyle name="Entrada 2 5 3 3 9 2" xfId="4426"/>
    <cellStyle name="Entrada 2 5 3 4" xfId="4427"/>
    <cellStyle name="Entrada 2 5 3 4 2" xfId="4428"/>
    <cellStyle name="Entrada 2 5 3 5" xfId="4429"/>
    <cellStyle name="Entrada 2 5 3 5 2" xfId="4430"/>
    <cellStyle name="Entrada 2 5 3 6" xfId="4431"/>
    <cellStyle name="Entrada 2 5 3 6 2" xfId="4432"/>
    <cellStyle name="Entrada 2 5 3 7" xfId="4433"/>
    <cellStyle name="Entrada 2 5 3 7 2" xfId="4434"/>
    <cellStyle name="Entrada 2 5 3 8" xfId="4435"/>
    <cellStyle name="Entrada 2 5 3 8 2" xfId="4436"/>
    <cellStyle name="Entrada 2 5 3 9" xfId="4437"/>
    <cellStyle name="Entrada 2 5 3 9 2" xfId="4438"/>
    <cellStyle name="Entrada 2 5 4" xfId="404"/>
    <cellStyle name="Entrada 2 5 4 10" xfId="4439"/>
    <cellStyle name="Entrada 2 5 4 10 2" xfId="4440"/>
    <cellStyle name="Entrada 2 5 4 11" xfId="4441"/>
    <cellStyle name="Entrada 2 5 4 11 2" xfId="4442"/>
    <cellStyle name="Entrada 2 5 4 12" xfId="4443"/>
    <cellStyle name="Entrada 2 5 4 12 2" xfId="4444"/>
    <cellStyle name="Entrada 2 5 4 13" xfId="4445"/>
    <cellStyle name="Entrada 2 5 4 13 2" xfId="4446"/>
    <cellStyle name="Entrada 2 5 4 14" xfId="4447"/>
    <cellStyle name="Entrada 2 5 4 14 2" xfId="4448"/>
    <cellStyle name="Entrada 2 5 4 15" xfId="4449"/>
    <cellStyle name="Entrada 2 5 4 15 2" xfId="4450"/>
    <cellStyle name="Entrada 2 5 4 16" xfId="4451"/>
    <cellStyle name="Entrada 2 5 4 2" xfId="4452"/>
    <cellStyle name="Entrada 2 5 4 2 10" xfId="4453"/>
    <cellStyle name="Entrada 2 5 4 2 10 2" xfId="4454"/>
    <cellStyle name="Entrada 2 5 4 2 11" xfId="4455"/>
    <cellStyle name="Entrada 2 5 4 2 11 2" xfId="4456"/>
    <cellStyle name="Entrada 2 5 4 2 12" xfId="4457"/>
    <cellStyle name="Entrada 2 5 4 2 12 2" xfId="4458"/>
    <cellStyle name="Entrada 2 5 4 2 13" xfId="4459"/>
    <cellStyle name="Entrada 2 5 4 2 13 2" xfId="4460"/>
    <cellStyle name="Entrada 2 5 4 2 14" xfId="4461"/>
    <cellStyle name="Entrada 2 5 4 2 2" xfId="4462"/>
    <cellStyle name="Entrada 2 5 4 2 2 2" xfId="4463"/>
    <cellStyle name="Entrada 2 5 4 2 3" xfId="4464"/>
    <cellStyle name="Entrada 2 5 4 2 3 2" xfId="4465"/>
    <cellStyle name="Entrada 2 5 4 2 4" xfId="4466"/>
    <cellStyle name="Entrada 2 5 4 2 4 2" xfId="4467"/>
    <cellStyle name="Entrada 2 5 4 2 5" xfId="4468"/>
    <cellStyle name="Entrada 2 5 4 2 5 2" xfId="4469"/>
    <cellStyle name="Entrada 2 5 4 2 6" xfId="4470"/>
    <cellStyle name="Entrada 2 5 4 2 6 2" xfId="4471"/>
    <cellStyle name="Entrada 2 5 4 2 7" xfId="4472"/>
    <cellStyle name="Entrada 2 5 4 2 7 2" xfId="4473"/>
    <cellStyle name="Entrada 2 5 4 2 8" xfId="4474"/>
    <cellStyle name="Entrada 2 5 4 2 8 2" xfId="4475"/>
    <cellStyle name="Entrada 2 5 4 2 9" xfId="4476"/>
    <cellStyle name="Entrada 2 5 4 2 9 2" xfId="4477"/>
    <cellStyle name="Entrada 2 5 4 3" xfId="4478"/>
    <cellStyle name="Entrada 2 5 4 3 10" xfId="4479"/>
    <cellStyle name="Entrada 2 5 4 3 10 2" xfId="4480"/>
    <cellStyle name="Entrada 2 5 4 3 11" xfId="4481"/>
    <cellStyle name="Entrada 2 5 4 3 11 2" xfId="4482"/>
    <cellStyle name="Entrada 2 5 4 3 12" xfId="4483"/>
    <cellStyle name="Entrada 2 5 4 3 12 2" xfId="4484"/>
    <cellStyle name="Entrada 2 5 4 3 13" xfId="4485"/>
    <cellStyle name="Entrada 2 5 4 3 13 2" xfId="4486"/>
    <cellStyle name="Entrada 2 5 4 3 14" xfId="4487"/>
    <cellStyle name="Entrada 2 5 4 3 2" xfId="4488"/>
    <cellStyle name="Entrada 2 5 4 3 2 2" xfId="4489"/>
    <cellStyle name="Entrada 2 5 4 3 3" xfId="4490"/>
    <cellStyle name="Entrada 2 5 4 3 3 2" xfId="4491"/>
    <cellStyle name="Entrada 2 5 4 3 4" xfId="4492"/>
    <cellStyle name="Entrada 2 5 4 3 4 2" xfId="4493"/>
    <cellStyle name="Entrada 2 5 4 3 5" xfId="4494"/>
    <cellStyle name="Entrada 2 5 4 3 5 2" xfId="4495"/>
    <cellStyle name="Entrada 2 5 4 3 6" xfId="4496"/>
    <cellStyle name="Entrada 2 5 4 3 6 2" xfId="4497"/>
    <cellStyle name="Entrada 2 5 4 3 7" xfId="4498"/>
    <cellStyle name="Entrada 2 5 4 3 7 2" xfId="4499"/>
    <cellStyle name="Entrada 2 5 4 3 8" xfId="4500"/>
    <cellStyle name="Entrada 2 5 4 3 8 2" xfId="4501"/>
    <cellStyle name="Entrada 2 5 4 3 9" xfId="4502"/>
    <cellStyle name="Entrada 2 5 4 3 9 2" xfId="4503"/>
    <cellStyle name="Entrada 2 5 4 4" xfId="4504"/>
    <cellStyle name="Entrada 2 5 4 4 2" xfId="4505"/>
    <cellStyle name="Entrada 2 5 4 5" xfId="4506"/>
    <cellStyle name="Entrada 2 5 4 5 2" xfId="4507"/>
    <cellStyle name="Entrada 2 5 4 6" xfId="4508"/>
    <cellStyle name="Entrada 2 5 4 6 2" xfId="4509"/>
    <cellStyle name="Entrada 2 5 4 7" xfId="4510"/>
    <cellStyle name="Entrada 2 5 4 7 2" xfId="4511"/>
    <cellStyle name="Entrada 2 5 4 8" xfId="4512"/>
    <cellStyle name="Entrada 2 5 4 8 2" xfId="4513"/>
    <cellStyle name="Entrada 2 5 4 9" xfId="4514"/>
    <cellStyle name="Entrada 2 5 4 9 2" xfId="4515"/>
    <cellStyle name="Entrada 2 5 5" xfId="405"/>
    <cellStyle name="Entrada 2 5 5 10" xfId="4516"/>
    <cellStyle name="Entrada 2 5 5 10 2" xfId="4517"/>
    <cellStyle name="Entrada 2 5 5 11" xfId="4518"/>
    <cellStyle name="Entrada 2 5 5 11 2" xfId="4519"/>
    <cellStyle name="Entrada 2 5 5 12" xfId="4520"/>
    <cellStyle name="Entrada 2 5 5 12 2" xfId="4521"/>
    <cellStyle name="Entrada 2 5 5 13" xfId="4522"/>
    <cellStyle name="Entrada 2 5 5 13 2" xfId="4523"/>
    <cellStyle name="Entrada 2 5 5 14" xfId="4524"/>
    <cellStyle name="Entrada 2 5 5 14 2" xfId="4525"/>
    <cellStyle name="Entrada 2 5 5 15" xfId="4526"/>
    <cellStyle name="Entrada 2 5 5 15 2" xfId="4527"/>
    <cellStyle name="Entrada 2 5 5 16" xfId="4528"/>
    <cellStyle name="Entrada 2 5 5 2" xfId="4529"/>
    <cellStyle name="Entrada 2 5 5 2 10" xfId="4530"/>
    <cellStyle name="Entrada 2 5 5 2 10 2" xfId="4531"/>
    <cellStyle name="Entrada 2 5 5 2 11" xfId="4532"/>
    <cellStyle name="Entrada 2 5 5 2 11 2" xfId="4533"/>
    <cellStyle name="Entrada 2 5 5 2 12" xfId="4534"/>
    <cellStyle name="Entrada 2 5 5 2 12 2" xfId="4535"/>
    <cellStyle name="Entrada 2 5 5 2 13" xfId="4536"/>
    <cellStyle name="Entrada 2 5 5 2 13 2" xfId="4537"/>
    <cellStyle name="Entrada 2 5 5 2 14" xfId="4538"/>
    <cellStyle name="Entrada 2 5 5 2 2" xfId="4539"/>
    <cellStyle name="Entrada 2 5 5 2 2 2" xfId="4540"/>
    <cellStyle name="Entrada 2 5 5 2 3" xfId="4541"/>
    <cellStyle name="Entrada 2 5 5 2 3 2" xfId="4542"/>
    <cellStyle name="Entrada 2 5 5 2 4" xfId="4543"/>
    <cellStyle name="Entrada 2 5 5 2 4 2" xfId="4544"/>
    <cellStyle name="Entrada 2 5 5 2 5" xfId="4545"/>
    <cellStyle name="Entrada 2 5 5 2 5 2" xfId="4546"/>
    <cellStyle name="Entrada 2 5 5 2 6" xfId="4547"/>
    <cellStyle name="Entrada 2 5 5 2 6 2" xfId="4548"/>
    <cellStyle name="Entrada 2 5 5 2 7" xfId="4549"/>
    <cellStyle name="Entrada 2 5 5 2 7 2" xfId="4550"/>
    <cellStyle name="Entrada 2 5 5 2 8" xfId="4551"/>
    <cellStyle name="Entrada 2 5 5 2 8 2" xfId="4552"/>
    <cellStyle name="Entrada 2 5 5 2 9" xfId="4553"/>
    <cellStyle name="Entrada 2 5 5 2 9 2" xfId="4554"/>
    <cellStyle name="Entrada 2 5 5 3" xfId="4555"/>
    <cellStyle name="Entrada 2 5 5 3 10" xfId="4556"/>
    <cellStyle name="Entrada 2 5 5 3 10 2" xfId="4557"/>
    <cellStyle name="Entrada 2 5 5 3 11" xfId="4558"/>
    <cellStyle name="Entrada 2 5 5 3 11 2" xfId="4559"/>
    <cellStyle name="Entrada 2 5 5 3 12" xfId="4560"/>
    <cellStyle name="Entrada 2 5 5 3 12 2" xfId="4561"/>
    <cellStyle name="Entrada 2 5 5 3 13" xfId="4562"/>
    <cellStyle name="Entrada 2 5 5 3 13 2" xfId="4563"/>
    <cellStyle name="Entrada 2 5 5 3 14" xfId="4564"/>
    <cellStyle name="Entrada 2 5 5 3 2" xfId="4565"/>
    <cellStyle name="Entrada 2 5 5 3 2 2" xfId="4566"/>
    <cellStyle name="Entrada 2 5 5 3 3" xfId="4567"/>
    <cellStyle name="Entrada 2 5 5 3 3 2" xfId="4568"/>
    <cellStyle name="Entrada 2 5 5 3 4" xfId="4569"/>
    <cellStyle name="Entrada 2 5 5 3 4 2" xfId="4570"/>
    <cellStyle name="Entrada 2 5 5 3 5" xfId="4571"/>
    <cellStyle name="Entrada 2 5 5 3 5 2" xfId="4572"/>
    <cellStyle name="Entrada 2 5 5 3 6" xfId="4573"/>
    <cellStyle name="Entrada 2 5 5 3 6 2" xfId="4574"/>
    <cellStyle name="Entrada 2 5 5 3 7" xfId="4575"/>
    <cellStyle name="Entrada 2 5 5 3 7 2" xfId="4576"/>
    <cellStyle name="Entrada 2 5 5 3 8" xfId="4577"/>
    <cellStyle name="Entrada 2 5 5 3 8 2" xfId="4578"/>
    <cellStyle name="Entrada 2 5 5 3 9" xfId="4579"/>
    <cellStyle name="Entrada 2 5 5 3 9 2" xfId="4580"/>
    <cellStyle name="Entrada 2 5 5 4" xfId="4581"/>
    <cellStyle name="Entrada 2 5 5 4 2" xfId="4582"/>
    <cellStyle name="Entrada 2 5 5 5" xfId="4583"/>
    <cellStyle name="Entrada 2 5 5 5 2" xfId="4584"/>
    <cellStyle name="Entrada 2 5 5 6" xfId="4585"/>
    <cellStyle name="Entrada 2 5 5 6 2" xfId="4586"/>
    <cellStyle name="Entrada 2 5 5 7" xfId="4587"/>
    <cellStyle name="Entrada 2 5 5 7 2" xfId="4588"/>
    <cellStyle name="Entrada 2 5 5 8" xfId="4589"/>
    <cellStyle name="Entrada 2 5 5 8 2" xfId="4590"/>
    <cellStyle name="Entrada 2 5 5 9" xfId="4591"/>
    <cellStyle name="Entrada 2 5 5 9 2" xfId="4592"/>
    <cellStyle name="Entrada 2 5 6" xfId="4593"/>
    <cellStyle name="Entrada 2 5 6 10" xfId="4594"/>
    <cellStyle name="Entrada 2 5 6 10 2" xfId="4595"/>
    <cellStyle name="Entrada 2 5 6 11" xfId="4596"/>
    <cellStyle name="Entrada 2 5 6 11 2" xfId="4597"/>
    <cellStyle name="Entrada 2 5 6 12" xfId="4598"/>
    <cellStyle name="Entrada 2 5 6 12 2" xfId="4599"/>
    <cellStyle name="Entrada 2 5 6 13" xfId="4600"/>
    <cellStyle name="Entrada 2 5 6 13 2" xfId="4601"/>
    <cellStyle name="Entrada 2 5 6 14" xfId="4602"/>
    <cellStyle name="Entrada 2 5 6 2" xfId="4603"/>
    <cellStyle name="Entrada 2 5 6 2 2" xfId="4604"/>
    <cellStyle name="Entrada 2 5 6 3" xfId="4605"/>
    <cellStyle name="Entrada 2 5 6 3 2" xfId="4606"/>
    <cellStyle name="Entrada 2 5 6 4" xfId="4607"/>
    <cellStyle name="Entrada 2 5 6 4 2" xfId="4608"/>
    <cellStyle name="Entrada 2 5 6 5" xfId="4609"/>
    <cellStyle name="Entrada 2 5 6 5 2" xfId="4610"/>
    <cellStyle name="Entrada 2 5 6 6" xfId="4611"/>
    <cellStyle name="Entrada 2 5 6 6 2" xfId="4612"/>
    <cellStyle name="Entrada 2 5 6 7" xfId="4613"/>
    <cellStyle name="Entrada 2 5 6 7 2" xfId="4614"/>
    <cellStyle name="Entrada 2 5 6 8" xfId="4615"/>
    <cellStyle name="Entrada 2 5 6 8 2" xfId="4616"/>
    <cellStyle name="Entrada 2 5 6 9" xfId="4617"/>
    <cellStyle name="Entrada 2 5 6 9 2" xfId="4618"/>
    <cellStyle name="Entrada 2 5 7" xfId="4619"/>
    <cellStyle name="Entrada 2 5 7 10" xfId="4620"/>
    <cellStyle name="Entrada 2 5 7 10 2" xfId="4621"/>
    <cellStyle name="Entrada 2 5 7 11" xfId="4622"/>
    <cellStyle name="Entrada 2 5 7 11 2" xfId="4623"/>
    <cellStyle name="Entrada 2 5 7 12" xfId="4624"/>
    <cellStyle name="Entrada 2 5 7 12 2" xfId="4625"/>
    <cellStyle name="Entrada 2 5 7 13" xfId="4626"/>
    <cellStyle name="Entrada 2 5 7 13 2" xfId="4627"/>
    <cellStyle name="Entrada 2 5 7 14" xfId="4628"/>
    <cellStyle name="Entrada 2 5 7 2" xfId="4629"/>
    <cellStyle name="Entrada 2 5 7 2 2" xfId="4630"/>
    <cellStyle name="Entrada 2 5 7 3" xfId="4631"/>
    <cellStyle name="Entrada 2 5 7 3 2" xfId="4632"/>
    <cellStyle name="Entrada 2 5 7 4" xfId="4633"/>
    <cellStyle name="Entrada 2 5 7 4 2" xfId="4634"/>
    <cellStyle name="Entrada 2 5 7 5" xfId="4635"/>
    <cellStyle name="Entrada 2 5 7 5 2" xfId="4636"/>
    <cellStyle name="Entrada 2 5 7 6" xfId="4637"/>
    <cellStyle name="Entrada 2 5 7 6 2" xfId="4638"/>
    <cellStyle name="Entrada 2 5 7 7" xfId="4639"/>
    <cellStyle name="Entrada 2 5 7 7 2" xfId="4640"/>
    <cellStyle name="Entrada 2 5 7 8" xfId="4641"/>
    <cellStyle name="Entrada 2 5 7 8 2" xfId="4642"/>
    <cellStyle name="Entrada 2 5 7 9" xfId="4643"/>
    <cellStyle name="Entrada 2 5 7 9 2" xfId="4644"/>
    <cellStyle name="Entrada 2 5 8" xfId="4645"/>
    <cellStyle name="Entrada 2 5 8 2" xfId="4646"/>
    <cellStyle name="Entrada 2 5 9" xfId="4647"/>
    <cellStyle name="Entrada 2 5 9 2" xfId="4648"/>
    <cellStyle name="Entrada 2 6" xfId="406"/>
    <cellStyle name="Entrada 2 6 10" xfId="4649"/>
    <cellStyle name="Entrada 2 6 10 2" xfId="4650"/>
    <cellStyle name="Entrada 2 6 11" xfId="4651"/>
    <cellStyle name="Entrada 2 6 11 2" xfId="4652"/>
    <cellStyle name="Entrada 2 6 12" xfId="4653"/>
    <cellStyle name="Entrada 2 6 12 2" xfId="4654"/>
    <cellStyle name="Entrada 2 6 13" xfId="4655"/>
    <cellStyle name="Entrada 2 6 13 2" xfId="4656"/>
    <cellStyle name="Entrada 2 6 14" xfId="4657"/>
    <cellStyle name="Entrada 2 6 14 2" xfId="4658"/>
    <cellStyle name="Entrada 2 6 15" xfId="4659"/>
    <cellStyle name="Entrada 2 6 15 2" xfId="4660"/>
    <cellStyle name="Entrada 2 6 16" xfId="4661"/>
    <cellStyle name="Entrada 2 6 16 2" xfId="4662"/>
    <cellStyle name="Entrada 2 6 17" xfId="4663"/>
    <cellStyle name="Entrada 2 6 17 2" xfId="4664"/>
    <cellStyle name="Entrada 2 6 18" xfId="4665"/>
    <cellStyle name="Entrada 2 6 18 2" xfId="4666"/>
    <cellStyle name="Entrada 2 6 19" xfId="4667"/>
    <cellStyle name="Entrada 2 6 19 2" xfId="4668"/>
    <cellStyle name="Entrada 2 6 2" xfId="407"/>
    <cellStyle name="Entrada 2 6 2 10" xfId="4669"/>
    <cellStyle name="Entrada 2 6 2 10 2" xfId="4670"/>
    <cellStyle name="Entrada 2 6 2 11" xfId="4671"/>
    <cellStyle name="Entrada 2 6 2 11 2" xfId="4672"/>
    <cellStyle name="Entrada 2 6 2 12" xfId="4673"/>
    <cellStyle name="Entrada 2 6 2 12 2" xfId="4674"/>
    <cellStyle name="Entrada 2 6 2 13" xfId="4675"/>
    <cellStyle name="Entrada 2 6 2 13 2" xfId="4676"/>
    <cellStyle name="Entrada 2 6 2 14" xfId="4677"/>
    <cellStyle name="Entrada 2 6 2 14 2" xfId="4678"/>
    <cellStyle name="Entrada 2 6 2 15" xfId="4679"/>
    <cellStyle name="Entrada 2 6 2 15 2" xfId="4680"/>
    <cellStyle name="Entrada 2 6 2 16" xfId="4681"/>
    <cellStyle name="Entrada 2 6 2 17" xfId="15413"/>
    <cellStyle name="Entrada 2 6 2 2" xfId="4682"/>
    <cellStyle name="Entrada 2 6 2 2 10" xfId="4683"/>
    <cellStyle name="Entrada 2 6 2 2 10 2" xfId="4684"/>
    <cellStyle name="Entrada 2 6 2 2 11" xfId="4685"/>
    <cellStyle name="Entrada 2 6 2 2 11 2" xfId="4686"/>
    <cellStyle name="Entrada 2 6 2 2 12" xfId="4687"/>
    <cellStyle name="Entrada 2 6 2 2 12 2" xfId="4688"/>
    <cellStyle name="Entrada 2 6 2 2 13" xfId="4689"/>
    <cellStyle name="Entrada 2 6 2 2 13 2" xfId="4690"/>
    <cellStyle name="Entrada 2 6 2 2 14" xfId="4691"/>
    <cellStyle name="Entrada 2 6 2 2 2" xfId="4692"/>
    <cellStyle name="Entrada 2 6 2 2 2 2" xfId="4693"/>
    <cellStyle name="Entrada 2 6 2 2 3" xfId="4694"/>
    <cellStyle name="Entrada 2 6 2 2 3 2" xfId="4695"/>
    <cellStyle name="Entrada 2 6 2 2 4" xfId="4696"/>
    <cellStyle name="Entrada 2 6 2 2 4 2" xfId="4697"/>
    <cellStyle name="Entrada 2 6 2 2 5" xfId="4698"/>
    <cellStyle name="Entrada 2 6 2 2 5 2" xfId="4699"/>
    <cellStyle name="Entrada 2 6 2 2 6" xfId="4700"/>
    <cellStyle name="Entrada 2 6 2 2 6 2" xfId="4701"/>
    <cellStyle name="Entrada 2 6 2 2 7" xfId="4702"/>
    <cellStyle name="Entrada 2 6 2 2 7 2" xfId="4703"/>
    <cellStyle name="Entrada 2 6 2 2 8" xfId="4704"/>
    <cellStyle name="Entrada 2 6 2 2 8 2" xfId="4705"/>
    <cellStyle name="Entrada 2 6 2 2 9" xfId="4706"/>
    <cellStyle name="Entrada 2 6 2 2 9 2" xfId="4707"/>
    <cellStyle name="Entrada 2 6 2 3" xfId="4708"/>
    <cellStyle name="Entrada 2 6 2 3 10" xfId="4709"/>
    <cellStyle name="Entrada 2 6 2 3 10 2" xfId="4710"/>
    <cellStyle name="Entrada 2 6 2 3 11" xfId="4711"/>
    <cellStyle name="Entrada 2 6 2 3 11 2" xfId="4712"/>
    <cellStyle name="Entrada 2 6 2 3 12" xfId="4713"/>
    <cellStyle name="Entrada 2 6 2 3 12 2" xfId="4714"/>
    <cellStyle name="Entrada 2 6 2 3 13" xfId="4715"/>
    <cellStyle name="Entrada 2 6 2 3 13 2" xfId="4716"/>
    <cellStyle name="Entrada 2 6 2 3 14" xfId="4717"/>
    <cellStyle name="Entrada 2 6 2 3 2" xfId="4718"/>
    <cellStyle name="Entrada 2 6 2 3 2 2" xfId="4719"/>
    <cellStyle name="Entrada 2 6 2 3 3" xfId="4720"/>
    <cellStyle name="Entrada 2 6 2 3 3 2" xfId="4721"/>
    <cellStyle name="Entrada 2 6 2 3 4" xfId="4722"/>
    <cellStyle name="Entrada 2 6 2 3 4 2" xfId="4723"/>
    <cellStyle name="Entrada 2 6 2 3 5" xfId="4724"/>
    <cellStyle name="Entrada 2 6 2 3 5 2" xfId="4725"/>
    <cellStyle name="Entrada 2 6 2 3 6" xfId="4726"/>
    <cellStyle name="Entrada 2 6 2 3 6 2" xfId="4727"/>
    <cellStyle name="Entrada 2 6 2 3 7" xfId="4728"/>
    <cellStyle name="Entrada 2 6 2 3 7 2" xfId="4729"/>
    <cellStyle name="Entrada 2 6 2 3 8" xfId="4730"/>
    <cellStyle name="Entrada 2 6 2 3 8 2" xfId="4731"/>
    <cellStyle name="Entrada 2 6 2 3 9" xfId="4732"/>
    <cellStyle name="Entrada 2 6 2 3 9 2" xfId="4733"/>
    <cellStyle name="Entrada 2 6 2 4" xfId="4734"/>
    <cellStyle name="Entrada 2 6 2 4 2" xfId="4735"/>
    <cellStyle name="Entrada 2 6 2 5" xfId="4736"/>
    <cellStyle name="Entrada 2 6 2 5 2" xfId="4737"/>
    <cellStyle name="Entrada 2 6 2 6" xfId="4738"/>
    <cellStyle name="Entrada 2 6 2 6 2" xfId="4739"/>
    <cellStyle name="Entrada 2 6 2 7" xfId="4740"/>
    <cellStyle name="Entrada 2 6 2 7 2" xfId="4741"/>
    <cellStyle name="Entrada 2 6 2 8" xfId="4742"/>
    <cellStyle name="Entrada 2 6 2 8 2" xfId="4743"/>
    <cellStyle name="Entrada 2 6 2 9" xfId="4744"/>
    <cellStyle name="Entrada 2 6 2 9 2" xfId="4745"/>
    <cellStyle name="Entrada 2 6 20" xfId="4746"/>
    <cellStyle name="Entrada 2 6 21" xfId="15414"/>
    <cellStyle name="Entrada 2 6 3" xfId="408"/>
    <cellStyle name="Entrada 2 6 3 10" xfId="4747"/>
    <cellStyle name="Entrada 2 6 3 10 2" xfId="4748"/>
    <cellStyle name="Entrada 2 6 3 11" xfId="4749"/>
    <cellStyle name="Entrada 2 6 3 11 2" xfId="4750"/>
    <cellStyle name="Entrada 2 6 3 12" xfId="4751"/>
    <cellStyle name="Entrada 2 6 3 12 2" xfId="4752"/>
    <cellStyle name="Entrada 2 6 3 13" xfId="4753"/>
    <cellStyle name="Entrada 2 6 3 13 2" xfId="4754"/>
    <cellStyle name="Entrada 2 6 3 14" xfId="4755"/>
    <cellStyle name="Entrada 2 6 3 14 2" xfId="4756"/>
    <cellStyle name="Entrada 2 6 3 15" xfId="4757"/>
    <cellStyle name="Entrada 2 6 3 15 2" xfId="4758"/>
    <cellStyle name="Entrada 2 6 3 16" xfId="4759"/>
    <cellStyle name="Entrada 2 6 3 2" xfId="4760"/>
    <cellStyle name="Entrada 2 6 3 2 10" xfId="4761"/>
    <cellStyle name="Entrada 2 6 3 2 10 2" xfId="4762"/>
    <cellStyle name="Entrada 2 6 3 2 11" xfId="4763"/>
    <cellStyle name="Entrada 2 6 3 2 11 2" xfId="4764"/>
    <cellStyle name="Entrada 2 6 3 2 12" xfId="4765"/>
    <cellStyle name="Entrada 2 6 3 2 12 2" xfId="4766"/>
    <cellStyle name="Entrada 2 6 3 2 13" xfId="4767"/>
    <cellStyle name="Entrada 2 6 3 2 13 2" xfId="4768"/>
    <cellStyle name="Entrada 2 6 3 2 14" xfId="4769"/>
    <cellStyle name="Entrada 2 6 3 2 2" xfId="4770"/>
    <cellStyle name="Entrada 2 6 3 2 2 2" xfId="4771"/>
    <cellStyle name="Entrada 2 6 3 2 3" xfId="4772"/>
    <cellStyle name="Entrada 2 6 3 2 3 2" xfId="4773"/>
    <cellStyle name="Entrada 2 6 3 2 4" xfId="4774"/>
    <cellStyle name="Entrada 2 6 3 2 4 2" xfId="4775"/>
    <cellStyle name="Entrada 2 6 3 2 5" xfId="4776"/>
    <cellStyle name="Entrada 2 6 3 2 5 2" xfId="4777"/>
    <cellStyle name="Entrada 2 6 3 2 6" xfId="4778"/>
    <cellStyle name="Entrada 2 6 3 2 6 2" xfId="4779"/>
    <cellStyle name="Entrada 2 6 3 2 7" xfId="4780"/>
    <cellStyle name="Entrada 2 6 3 2 7 2" xfId="4781"/>
    <cellStyle name="Entrada 2 6 3 2 8" xfId="4782"/>
    <cellStyle name="Entrada 2 6 3 2 8 2" xfId="4783"/>
    <cellStyle name="Entrada 2 6 3 2 9" xfId="4784"/>
    <cellStyle name="Entrada 2 6 3 2 9 2" xfId="4785"/>
    <cellStyle name="Entrada 2 6 3 3" xfId="4786"/>
    <cellStyle name="Entrada 2 6 3 3 10" xfId="4787"/>
    <cellStyle name="Entrada 2 6 3 3 10 2" xfId="4788"/>
    <cellStyle name="Entrada 2 6 3 3 11" xfId="4789"/>
    <cellStyle name="Entrada 2 6 3 3 11 2" xfId="4790"/>
    <cellStyle name="Entrada 2 6 3 3 12" xfId="4791"/>
    <cellStyle name="Entrada 2 6 3 3 12 2" xfId="4792"/>
    <cellStyle name="Entrada 2 6 3 3 13" xfId="4793"/>
    <cellStyle name="Entrada 2 6 3 3 13 2" xfId="4794"/>
    <cellStyle name="Entrada 2 6 3 3 14" xfId="4795"/>
    <cellStyle name="Entrada 2 6 3 3 2" xfId="4796"/>
    <cellStyle name="Entrada 2 6 3 3 2 2" xfId="4797"/>
    <cellStyle name="Entrada 2 6 3 3 3" xfId="4798"/>
    <cellStyle name="Entrada 2 6 3 3 3 2" xfId="4799"/>
    <cellStyle name="Entrada 2 6 3 3 4" xfId="4800"/>
    <cellStyle name="Entrada 2 6 3 3 4 2" xfId="4801"/>
    <cellStyle name="Entrada 2 6 3 3 5" xfId="4802"/>
    <cellStyle name="Entrada 2 6 3 3 5 2" xfId="4803"/>
    <cellStyle name="Entrada 2 6 3 3 6" xfId="4804"/>
    <cellStyle name="Entrada 2 6 3 3 6 2" xfId="4805"/>
    <cellStyle name="Entrada 2 6 3 3 7" xfId="4806"/>
    <cellStyle name="Entrada 2 6 3 3 7 2" xfId="4807"/>
    <cellStyle name="Entrada 2 6 3 3 8" xfId="4808"/>
    <cellStyle name="Entrada 2 6 3 3 8 2" xfId="4809"/>
    <cellStyle name="Entrada 2 6 3 3 9" xfId="4810"/>
    <cellStyle name="Entrada 2 6 3 3 9 2" xfId="4811"/>
    <cellStyle name="Entrada 2 6 3 4" xfId="4812"/>
    <cellStyle name="Entrada 2 6 3 4 2" xfId="4813"/>
    <cellStyle name="Entrada 2 6 3 5" xfId="4814"/>
    <cellStyle name="Entrada 2 6 3 5 2" xfId="4815"/>
    <cellStyle name="Entrada 2 6 3 6" xfId="4816"/>
    <cellStyle name="Entrada 2 6 3 6 2" xfId="4817"/>
    <cellStyle name="Entrada 2 6 3 7" xfId="4818"/>
    <cellStyle name="Entrada 2 6 3 7 2" xfId="4819"/>
    <cellStyle name="Entrada 2 6 3 8" xfId="4820"/>
    <cellStyle name="Entrada 2 6 3 8 2" xfId="4821"/>
    <cellStyle name="Entrada 2 6 3 9" xfId="4822"/>
    <cellStyle name="Entrada 2 6 3 9 2" xfId="4823"/>
    <cellStyle name="Entrada 2 6 4" xfId="409"/>
    <cellStyle name="Entrada 2 6 4 10" xfId="4824"/>
    <cellStyle name="Entrada 2 6 4 10 2" xfId="4825"/>
    <cellStyle name="Entrada 2 6 4 11" xfId="4826"/>
    <cellStyle name="Entrada 2 6 4 11 2" xfId="4827"/>
    <cellStyle name="Entrada 2 6 4 12" xfId="4828"/>
    <cellStyle name="Entrada 2 6 4 12 2" xfId="4829"/>
    <cellStyle name="Entrada 2 6 4 13" xfId="4830"/>
    <cellStyle name="Entrada 2 6 4 13 2" xfId="4831"/>
    <cellStyle name="Entrada 2 6 4 14" xfId="4832"/>
    <cellStyle name="Entrada 2 6 4 14 2" xfId="4833"/>
    <cellStyle name="Entrada 2 6 4 15" xfId="4834"/>
    <cellStyle name="Entrada 2 6 4 15 2" xfId="4835"/>
    <cellStyle name="Entrada 2 6 4 16" xfId="4836"/>
    <cellStyle name="Entrada 2 6 4 2" xfId="4837"/>
    <cellStyle name="Entrada 2 6 4 2 10" xfId="4838"/>
    <cellStyle name="Entrada 2 6 4 2 10 2" xfId="4839"/>
    <cellStyle name="Entrada 2 6 4 2 11" xfId="4840"/>
    <cellStyle name="Entrada 2 6 4 2 11 2" xfId="4841"/>
    <cellStyle name="Entrada 2 6 4 2 12" xfId="4842"/>
    <cellStyle name="Entrada 2 6 4 2 12 2" xfId="4843"/>
    <cellStyle name="Entrada 2 6 4 2 13" xfId="4844"/>
    <cellStyle name="Entrada 2 6 4 2 13 2" xfId="4845"/>
    <cellStyle name="Entrada 2 6 4 2 14" xfId="4846"/>
    <cellStyle name="Entrada 2 6 4 2 2" xfId="4847"/>
    <cellStyle name="Entrada 2 6 4 2 2 2" xfId="4848"/>
    <cellStyle name="Entrada 2 6 4 2 3" xfId="4849"/>
    <cellStyle name="Entrada 2 6 4 2 3 2" xfId="4850"/>
    <cellStyle name="Entrada 2 6 4 2 4" xfId="4851"/>
    <cellStyle name="Entrada 2 6 4 2 4 2" xfId="4852"/>
    <cellStyle name="Entrada 2 6 4 2 5" xfId="4853"/>
    <cellStyle name="Entrada 2 6 4 2 5 2" xfId="4854"/>
    <cellStyle name="Entrada 2 6 4 2 6" xfId="4855"/>
    <cellStyle name="Entrada 2 6 4 2 6 2" xfId="4856"/>
    <cellStyle name="Entrada 2 6 4 2 7" xfId="4857"/>
    <cellStyle name="Entrada 2 6 4 2 7 2" xfId="4858"/>
    <cellStyle name="Entrada 2 6 4 2 8" xfId="4859"/>
    <cellStyle name="Entrada 2 6 4 2 8 2" xfId="4860"/>
    <cellStyle name="Entrada 2 6 4 2 9" xfId="4861"/>
    <cellStyle name="Entrada 2 6 4 2 9 2" xfId="4862"/>
    <cellStyle name="Entrada 2 6 4 3" xfId="4863"/>
    <cellStyle name="Entrada 2 6 4 3 10" xfId="4864"/>
    <cellStyle name="Entrada 2 6 4 3 10 2" xfId="4865"/>
    <cellStyle name="Entrada 2 6 4 3 11" xfId="4866"/>
    <cellStyle name="Entrada 2 6 4 3 11 2" xfId="4867"/>
    <cellStyle name="Entrada 2 6 4 3 12" xfId="4868"/>
    <cellStyle name="Entrada 2 6 4 3 12 2" xfId="4869"/>
    <cellStyle name="Entrada 2 6 4 3 13" xfId="4870"/>
    <cellStyle name="Entrada 2 6 4 3 13 2" xfId="4871"/>
    <cellStyle name="Entrada 2 6 4 3 14" xfId="4872"/>
    <cellStyle name="Entrada 2 6 4 3 2" xfId="4873"/>
    <cellStyle name="Entrada 2 6 4 3 2 2" xfId="4874"/>
    <cellStyle name="Entrada 2 6 4 3 3" xfId="4875"/>
    <cellStyle name="Entrada 2 6 4 3 3 2" xfId="4876"/>
    <cellStyle name="Entrada 2 6 4 3 4" xfId="4877"/>
    <cellStyle name="Entrada 2 6 4 3 4 2" xfId="4878"/>
    <cellStyle name="Entrada 2 6 4 3 5" xfId="4879"/>
    <cellStyle name="Entrada 2 6 4 3 5 2" xfId="4880"/>
    <cellStyle name="Entrada 2 6 4 3 6" xfId="4881"/>
    <cellStyle name="Entrada 2 6 4 3 6 2" xfId="4882"/>
    <cellStyle name="Entrada 2 6 4 3 7" xfId="4883"/>
    <cellStyle name="Entrada 2 6 4 3 7 2" xfId="4884"/>
    <cellStyle name="Entrada 2 6 4 3 8" xfId="4885"/>
    <cellStyle name="Entrada 2 6 4 3 8 2" xfId="4886"/>
    <cellStyle name="Entrada 2 6 4 3 9" xfId="4887"/>
    <cellStyle name="Entrada 2 6 4 3 9 2" xfId="4888"/>
    <cellStyle name="Entrada 2 6 4 4" xfId="4889"/>
    <cellStyle name="Entrada 2 6 4 4 2" xfId="4890"/>
    <cellStyle name="Entrada 2 6 4 5" xfId="4891"/>
    <cellStyle name="Entrada 2 6 4 5 2" xfId="4892"/>
    <cellStyle name="Entrada 2 6 4 6" xfId="4893"/>
    <cellStyle name="Entrada 2 6 4 6 2" xfId="4894"/>
    <cellStyle name="Entrada 2 6 4 7" xfId="4895"/>
    <cellStyle name="Entrada 2 6 4 7 2" xfId="4896"/>
    <cellStyle name="Entrada 2 6 4 8" xfId="4897"/>
    <cellStyle name="Entrada 2 6 4 8 2" xfId="4898"/>
    <cellStyle name="Entrada 2 6 4 9" xfId="4899"/>
    <cellStyle name="Entrada 2 6 4 9 2" xfId="4900"/>
    <cellStyle name="Entrada 2 6 5" xfId="410"/>
    <cellStyle name="Entrada 2 6 5 10" xfId="4901"/>
    <cellStyle name="Entrada 2 6 5 10 2" xfId="4902"/>
    <cellStyle name="Entrada 2 6 5 11" xfId="4903"/>
    <cellStyle name="Entrada 2 6 5 11 2" xfId="4904"/>
    <cellStyle name="Entrada 2 6 5 12" xfId="4905"/>
    <cellStyle name="Entrada 2 6 5 12 2" xfId="4906"/>
    <cellStyle name="Entrada 2 6 5 13" xfId="4907"/>
    <cellStyle name="Entrada 2 6 5 13 2" xfId="4908"/>
    <cellStyle name="Entrada 2 6 5 14" xfId="4909"/>
    <cellStyle name="Entrada 2 6 5 14 2" xfId="4910"/>
    <cellStyle name="Entrada 2 6 5 15" xfId="4911"/>
    <cellStyle name="Entrada 2 6 5 15 2" xfId="4912"/>
    <cellStyle name="Entrada 2 6 5 16" xfId="4913"/>
    <cellStyle name="Entrada 2 6 5 2" xfId="4914"/>
    <cellStyle name="Entrada 2 6 5 2 10" xfId="4915"/>
    <cellStyle name="Entrada 2 6 5 2 10 2" xfId="4916"/>
    <cellStyle name="Entrada 2 6 5 2 11" xfId="4917"/>
    <cellStyle name="Entrada 2 6 5 2 11 2" xfId="4918"/>
    <cellStyle name="Entrada 2 6 5 2 12" xfId="4919"/>
    <cellStyle name="Entrada 2 6 5 2 12 2" xfId="4920"/>
    <cellStyle name="Entrada 2 6 5 2 13" xfId="4921"/>
    <cellStyle name="Entrada 2 6 5 2 13 2" xfId="4922"/>
    <cellStyle name="Entrada 2 6 5 2 14" xfId="4923"/>
    <cellStyle name="Entrada 2 6 5 2 2" xfId="4924"/>
    <cellStyle name="Entrada 2 6 5 2 2 2" xfId="4925"/>
    <cellStyle name="Entrada 2 6 5 2 3" xfId="4926"/>
    <cellStyle name="Entrada 2 6 5 2 3 2" xfId="4927"/>
    <cellStyle name="Entrada 2 6 5 2 4" xfId="4928"/>
    <cellStyle name="Entrada 2 6 5 2 4 2" xfId="4929"/>
    <cellStyle name="Entrada 2 6 5 2 5" xfId="4930"/>
    <cellStyle name="Entrada 2 6 5 2 5 2" xfId="4931"/>
    <cellStyle name="Entrada 2 6 5 2 6" xfId="4932"/>
    <cellStyle name="Entrada 2 6 5 2 6 2" xfId="4933"/>
    <cellStyle name="Entrada 2 6 5 2 7" xfId="4934"/>
    <cellStyle name="Entrada 2 6 5 2 7 2" xfId="4935"/>
    <cellStyle name="Entrada 2 6 5 2 8" xfId="4936"/>
    <cellStyle name="Entrada 2 6 5 2 8 2" xfId="4937"/>
    <cellStyle name="Entrada 2 6 5 2 9" xfId="4938"/>
    <cellStyle name="Entrada 2 6 5 2 9 2" xfId="4939"/>
    <cellStyle name="Entrada 2 6 5 3" xfId="4940"/>
    <cellStyle name="Entrada 2 6 5 3 10" xfId="4941"/>
    <cellStyle name="Entrada 2 6 5 3 10 2" xfId="4942"/>
    <cellStyle name="Entrada 2 6 5 3 11" xfId="4943"/>
    <cellStyle name="Entrada 2 6 5 3 11 2" xfId="4944"/>
    <cellStyle name="Entrada 2 6 5 3 12" xfId="4945"/>
    <cellStyle name="Entrada 2 6 5 3 12 2" xfId="4946"/>
    <cellStyle name="Entrada 2 6 5 3 13" xfId="4947"/>
    <cellStyle name="Entrada 2 6 5 3 13 2" xfId="4948"/>
    <cellStyle name="Entrada 2 6 5 3 14" xfId="4949"/>
    <cellStyle name="Entrada 2 6 5 3 2" xfId="4950"/>
    <cellStyle name="Entrada 2 6 5 3 2 2" xfId="4951"/>
    <cellStyle name="Entrada 2 6 5 3 3" xfId="4952"/>
    <cellStyle name="Entrada 2 6 5 3 3 2" xfId="4953"/>
    <cellStyle name="Entrada 2 6 5 3 4" xfId="4954"/>
    <cellStyle name="Entrada 2 6 5 3 4 2" xfId="4955"/>
    <cellStyle name="Entrada 2 6 5 3 5" xfId="4956"/>
    <cellStyle name="Entrada 2 6 5 3 5 2" xfId="4957"/>
    <cellStyle name="Entrada 2 6 5 3 6" xfId="4958"/>
    <cellStyle name="Entrada 2 6 5 3 6 2" xfId="4959"/>
    <cellStyle name="Entrada 2 6 5 3 7" xfId="4960"/>
    <cellStyle name="Entrada 2 6 5 3 7 2" xfId="4961"/>
    <cellStyle name="Entrada 2 6 5 3 8" xfId="4962"/>
    <cellStyle name="Entrada 2 6 5 3 8 2" xfId="4963"/>
    <cellStyle name="Entrada 2 6 5 3 9" xfId="4964"/>
    <cellStyle name="Entrada 2 6 5 3 9 2" xfId="4965"/>
    <cellStyle name="Entrada 2 6 5 4" xfId="4966"/>
    <cellStyle name="Entrada 2 6 5 4 2" xfId="4967"/>
    <cellStyle name="Entrada 2 6 5 5" xfId="4968"/>
    <cellStyle name="Entrada 2 6 5 5 2" xfId="4969"/>
    <cellStyle name="Entrada 2 6 5 6" xfId="4970"/>
    <cellStyle name="Entrada 2 6 5 6 2" xfId="4971"/>
    <cellStyle name="Entrada 2 6 5 7" xfId="4972"/>
    <cellStyle name="Entrada 2 6 5 7 2" xfId="4973"/>
    <cellStyle name="Entrada 2 6 5 8" xfId="4974"/>
    <cellStyle name="Entrada 2 6 5 8 2" xfId="4975"/>
    <cellStyle name="Entrada 2 6 5 9" xfId="4976"/>
    <cellStyle name="Entrada 2 6 5 9 2" xfId="4977"/>
    <cellStyle name="Entrada 2 6 6" xfId="4978"/>
    <cellStyle name="Entrada 2 6 6 10" xfId="4979"/>
    <cellStyle name="Entrada 2 6 6 10 2" xfId="4980"/>
    <cellStyle name="Entrada 2 6 6 11" xfId="4981"/>
    <cellStyle name="Entrada 2 6 6 11 2" xfId="4982"/>
    <cellStyle name="Entrada 2 6 6 12" xfId="4983"/>
    <cellStyle name="Entrada 2 6 6 12 2" xfId="4984"/>
    <cellStyle name="Entrada 2 6 6 13" xfId="4985"/>
    <cellStyle name="Entrada 2 6 6 13 2" xfId="4986"/>
    <cellStyle name="Entrada 2 6 6 14" xfId="4987"/>
    <cellStyle name="Entrada 2 6 6 2" xfId="4988"/>
    <cellStyle name="Entrada 2 6 6 2 2" xfId="4989"/>
    <cellStyle name="Entrada 2 6 6 3" xfId="4990"/>
    <cellStyle name="Entrada 2 6 6 3 2" xfId="4991"/>
    <cellStyle name="Entrada 2 6 6 4" xfId="4992"/>
    <cellStyle name="Entrada 2 6 6 4 2" xfId="4993"/>
    <cellStyle name="Entrada 2 6 6 5" xfId="4994"/>
    <cellStyle name="Entrada 2 6 6 5 2" xfId="4995"/>
    <cellStyle name="Entrada 2 6 6 6" xfId="4996"/>
    <cellStyle name="Entrada 2 6 6 6 2" xfId="4997"/>
    <cellStyle name="Entrada 2 6 6 7" xfId="4998"/>
    <cellStyle name="Entrada 2 6 6 7 2" xfId="4999"/>
    <cellStyle name="Entrada 2 6 6 8" xfId="5000"/>
    <cellStyle name="Entrada 2 6 6 8 2" xfId="5001"/>
    <cellStyle name="Entrada 2 6 6 9" xfId="5002"/>
    <cellStyle name="Entrada 2 6 6 9 2" xfId="5003"/>
    <cellStyle name="Entrada 2 6 7" xfId="5004"/>
    <cellStyle name="Entrada 2 6 7 10" xfId="5005"/>
    <cellStyle name="Entrada 2 6 7 10 2" xfId="5006"/>
    <cellStyle name="Entrada 2 6 7 11" xfId="5007"/>
    <cellStyle name="Entrada 2 6 7 11 2" xfId="5008"/>
    <cellStyle name="Entrada 2 6 7 12" xfId="5009"/>
    <cellStyle name="Entrada 2 6 7 12 2" xfId="5010"/>
    <cellStyle name="Entrada 2 6 7 13" xfId="5011"/>
    <cellStyle name="Entrada 2 6 7 13 2" xfId="5012"/>
    <cellStyle name="Entrada 2 6 7 14" xfId="5013"/>
    <cellStyle name="Entrada 2 6 7 2" xfId="5014"/>
    <cellStyle name="Entrada 2 6 7 2 2" xfId="5015"/>
    <cellStyle name="Entrada 2 6 7 3" xfId="5016"/>
    <cellStyle name="Entrada 2 6 7 3 2" xfId="5017"/>
    <cellStyle name="Entrada 2 6 7 4" xfId="5018"/>
    <cellStyle name="Entrada 2 6 7 4 2" xfId="5019"/>
    <cellStyle name="Entrada 2 6 7 5" xfId="5020"/>
    <cellStyle name="Entrada 2 6 7 5 2" xfId="5021"/>
    <cellStyle name="Entrada 2 6 7 6" xfId="5022"/>
    <cellStyle name="Entrada 2 6 7 6 2" xfId="5023"/>
    <cellStyle name="Entrada 2 6 7 7" xfId="5024"/>
    <cellStyle name="Entrada 2 6 7 7 2" xfId="5025"/>
    <cellStyle name="Entrada 2 6 7 8" xfId="5026"/>
    <cellStyle name="Entrada 2 6 7 8 2" xfId="5027"/>
    <cellStyle name="Entrada 2 6 7 9" xfId="5028"/>
    <cellStyle name="Entrada 2 6 7 9 2" xfId="5029"/>
    <cellStyle name="Entrada 2 6 8" xfId="5030"/>
    <cellStyle name="Entrada 2 6 8 2" xfId="5031"/>
    <cellStyle name="Entrada 2 6 9" xfId="5032"/>
    <cellStyle name="Entrada 2 6 9 2" xfId="5033"/>
    <cellStyle name="Entrada 2 7" xfId="411"/>
    <cellStyle name="Entrada 2 7 10" xfId="5034"/>
    <cellStyle name="Entrada 2 7 10 2" xfId="5035"/>
    <cellStyle name="Entrada 2 7 11" xfId="5036"/>
    <cellStyle name="Entrada 2 7 11 2" xfId="5037"/>
    <cellStyle name="Entrada 2 7 12" xfId="5038"/>
    <cellStyle name="Entrada 2 7 12 2" xfId="5039"/>
    <cellStyle name="Entrada 2 7 13" xfId="5040"/>
    <cellStyle name="Entrada 2 7 13 2" xfId="5041"/>
    <cellStyle name="Entrada 2 7 14" xfId="5042"/>
    <cellStyle name="Entrada 2 7 14 2" xfId="5043"/>
    <cellStyle name="Entrada 2 7 15" xfId="5044"/>
    <cellStyle name="Entrada 2 7 15 2" xfId="5045"/>
    <cellStyle name="Entrada 2 7 16" xfId="5046"/>
    <cellStyle name="Entrada 2 7 16 2" xfId="5047"/>
    <cellStyle name="Entrada 2 7 17" xfId="5048"/>
    <cellStyle name="Entrada 2 7 17 2" xfId="5049"/>
    <cellStyle name="Entrada 2 7 18" xfId="5050"/>
    <cellStyle name="Entrada 2 7 18 2" xfId="5051"/>
    <cellStyle name="Entrada 2 7 19" xfId="5052"/>
    <cellStyle name="Entrada 2 7 19 2" xfId="5053"/>
    <cellStyle name="Entrada 2 7 2" xfId="412"/>
    <cellStyle name="Entrada 2 7 2 10" xfId="5054"/>
    <cellStyle name="Entrada 2 7 2 10 2" xfId="5055"/>
    <cellStyle name="Entrada 2 7 2 11" xfId="5056"/>
    <cellStyle name="Entrada 2 7 2 11 2" xfId="5057"/>
    <cellStyle name="Entrada 2 7 2 12" xfId="5058"/>
    <cellStyle name="Entrada 2 7 2 12 2" xfId="5059"/>
    <cellStyle name="Entrada 2 7 2 13" xfId="5060"/>
    <cellStyle name="Entrada 2 7 2 13 2" xfId="5061"/>
    <cellStyle name="Entrada 2 7 2 14" xfId="5062"/>
    <cellStyle name="Entrada 2 7 2 14 2" xfId="5063"/>
    <cellStyle name="Entrada 2 7 2 15" xfId="5064"/>
    <cellStyle name="Entrada 2 7 2 15 2" xfId="5065"/>
    <cellStyle name="Entrada 2 7 2 16" xfId="5066"/>
    <cellStyle name="Entrada 2 7 2 17" xfId="15415"/>
    <cellStyle name="Entrada 2 7 2 2" xfId="5067"/>
    <cellStyle name="Entrada 2 7 2 2 10" xfId="5068"/>
    <cellStyle name="Entrada 2 7 2 2 10 2" xfId="5069"/>
    <cellStyle name="Entrada 2 7 2 2 11" xfId="5070"/>
    <cellStyle name="Entrada 2 7 2 2 11 2" xfId="5071"/>
    <cellStyle name="Entrada 2 7 2 2 12" xfId="5072"/>
    <cellStyle name="Entrada 2 7 2 2 12 2" xfId="5073"/>
    <cellStyle name="Entrada 2 7 2 2 13" xfId="5074"/>
    <cellStyle name="Entrada 2 7 2 2 13 2" xfId="5075"/>
    <cellStyle name="Entrada 2 7 2 2 14" xfId="5076"/>
    <cellStyle name="Entrada 2 7 2 2 2" xfId="5077"/>
    <cellStyle name="Entrada 2 7 2 2 2 2" xfId="5078"/>
    <cellStyle name="Entrada 2 7 2 2 3" xfId="5079"/>
    <cellStyle name="Entrada 2 7 2 2 3 2" xfId="5080"/>
    <cellStyle name="Entrada 2 7 2 2 4" xfId="5081"/>
    <cellStyle name="Entrada 2 7 2 2 4 2" xfId="5082"/>
    <cellStyle name="Entrada 2 7 2 2 5" xfId="5083"/>
    <cellStyle name="Entrada 2 7 2 2 5 2" xfId="5084"/>
    <cellStyle name="Entrada 2 7 2 2 6" xfId="5085"/>
    <cellStyle name="Entrada 2 7 2 2 6 2" xfId="5086"/>
    <cellStyle name="Entrada 2 7 2 2 7" xfId="5087"/>
    <cellStyle name="Entrada 2 7 2 2 7 2" xfId="5088"/>
    <cellStyle name="Entrada 2 7 2 2 8" xfId="5089"/>
    <cellStyle name="Entrada 2 7 2 2 8 2" xfId="5090"/>
    <cellStyle name="Entrada 2 7 2 2 9" xfId="5091"/>
    <cellStyle name="Entrada 2 7 2 2 9 2" xfId="5092"/>
    <cellStyle name="Entrada 2 7 2 3" xfId="5093"/>
    <cellStyle name="Entrada 2 7 2 3 10" xfId="5094"/>
    <cellStyle name="Entrada 2 7 2 3 10 2" xfId="5095"/>
    <cellStyle name="Entrada 2 7 2 3 11" xfId="5096"/>
    <cellStyle name="Entrada 2 7 2 3 11 2" xfId="5097"/>
    <cellStyle name="Entrada 2 7 2 3 12" xfId="5098"/>
    <cellStyle name="Entrada 2 7 2 3 12 2" xfId="5099"/>
    <cellStyle name="Entrada 2 7 2 3 13" xfId="5100"/>
    <cellStyle name="Entrada 2 7 2 3 13 2" xfId="5101"/>
    <cellStyle name="Entrada 2 7 2 3 14" xfId="5102"/>
    <cellStyle name="Entrada 2 7 2 3 2" xfId="5103"/>
    <cellStyle name="Entrada 2 7 2 3 2 2" xfId="5104"/>
    <cellStyle name="Entrada 2 7 2 3 3" xfId="5105"/>
    <cellStyle name="Entrada 2 7 2 3 3 2" xfId="5106"/>
    <cellStyle name="Entrada 2 7 2 3 4" xfId="5107"/>
    <cellStyle name="Entrada 2 7 2 3 4 2" xfId="5108"/>
    <cellStyle name="Entrada 2 7 2 3 5" xfId="5109"/>
    <cellStyle name="Entrada 2 7 2 3 5 2" xfId="5110"/>
    <cellStyle name="Entrada 2 7 2 3 6" xfId="5111"/>
    <cellStyle name="Entrada 2 7 2 3 6 2" xfId="5112"/>
    <cellStyle name="Entrada 2 7 2 3 7" xfId="5113"/>
    <cellStyle name="Entrada 2 7 2 3 7 2" xfId="5114"/>
    <cellStyle name="Entrada 2 7 2 3 8" xfId="5115"/>
    <cellStyle name="Entrada 2 7 2 3 8 2" xfId="5116"/>
    <cellStyle name="Entrada 2 7 2 3 9" xfId="5117"/>
    <cellStyle name="Entrada 2 7 2 3 9 2" xfId="5118"/>
    <cellStyle name="Entrada 2 7 2 4" xfId="5119"/>
    <cellStyle name="Entrada 2 7 2 4 2" xfId="5120"/>
    <cellStyle name="Entrada 2 7 2 5" xfId="5121"/>
    <cellStyle name="Entrada 2 7 2 5 2" xfId="5122"/>
    <cellStyle name="Entrada 2 7 2 6" xfId="5123"/>
    <cellStyle name="Entrada 2 7 2 6 2" xfId="5124"/>
    <cellStyle name="Entrada 2 7 2 7" xfId="5125"/>
    <cellStyle name="Entrada 2 7 2 7 2" xfId="5126"/>
    <cellStyle name="Entrada 2 7 2 8" xfId="5127"/>
    <cellStyle name="Entrada 2 7 2 8 2" xfId="5128"/>
    <cellStyle name="Entrada 2 7 2 9" xfId="5129"/>
    <cellStyle name="Entrada 2 7 2 9 2" xfId="5130"/>
    <cellStyle name="Entrada 2 7 20" xfId="5131"/>
    <cellStyle name="Entrada 2 7 21" xfId="15416"/>
    <cellStyle name="Entrada 2 7 3" xfId="413"/>
    <cellStyle name="Entrada 2 7 3 10" xfId="5132"/>
    <cellStyle name="Entrada 2 7 3 10 2" xfId="5133"/>
    <cellStyle name="Entrada 2 7 3 11" xfId="5134"/>
    <cellStyle name="Entrada 2 7 3 11 2" xfId="5135"/>
    <cellStyle name="Entrada 2 7 3 12" xfId="5136"/>
    <cellStyle name="Entrada 2 7 3 12 2" xfId="5137"/>
    <cellStyle name="Entrada 2 7 3 13" xfId="5138"/>
    <cellStyle name="Entrada 2 7 3 13 2" xfId="5139"/>
    <cellStyle name="Entrada 2 7 3 14" xfId="5140"/>
    <cellStyle name="Entrada 2 7 3 14 2" xfId="5141"/>
    <cellStyle name="Entrada 2 7 3 15" xfId="5142"/>
    <cellStyle name="Entrada 2 7 3 15 2" xfId="5143"/>
    <cellStyle name="Entrada 2 7 3 16" xfId="5144"/>
    <cellStyle name="Entrada 2 7 3 2" xfId="5145"/>
    <cellStyle name="Entrada 2 7 3 2 10" xfId="5146"/>
    <cellStyle name="Entrada 2 7 3 2 10 2" xfId="5147"/>
    <cellStyle name="Entrada 2 7 3 2 11" xfId="5148"/>
    <cellStyle name="Entrada 2 7 3 2 11 2" xfId="5149"/>
    <cellStyle name="Entrada 2 7 3 2 12" xfId="5150"/>
    <cellStyle name="Entrada 2 7 3 2 12 2" xfId="5151"/>
    <cellStyle name="Entrada 2 7 3 2 13" xfId="5152"/>
    <cellStyle name="Entrada 2 7 3 2 13 2" xfId="5153"/>
    <cellStyle name="Entrada 2 7 3 2 14" xfId="5154"/>
    <cellStyle name="Entrada 2 7 3 2 2" xfId="5155"/>
    <cellStyle name="Entrada 2 7 3 2 2 2" xfId="5156"/>
    <cellStyle name="Entrada 2 7 3 2 3" xfId="5157"/>
    <cellStyle name="Entrada 2 7 3 2 3 2" xfId="5158"/>
    <cellStyle name="Entrada 2 7 3 2 4" xfId="5159"/>
    <cellStyle name="Entrada 2 7 3 2 4 2" xfId="5160"/>
    <cellStyle name="Entrada 2 7 3 2 5" xfId="5161"/>
    <cellStyle name="Entrada 2 7 3 2 5 2" xfId="5162"/>
    <cellStyle name="Entrada 2 7 3 2 6" xfId="5163"/>
    <cellStyle name="Entrada 2 7 3 2 6 2" xfId="5164"/>
    <cellStyle name="Entrada 2 7 3 2 7" xfId="5165"/>
    <cellStyle name="Entrada 2 7 3 2 7 2" xfId="5166"/>
    <cellStyle name="Entrada 2 7 3 2 8" xfId="5167"/>
    <cellStyle name="Entrada 2 7 3 2 8 2" xfId="5168"/>
    <cellStyle name="Entrada 2 7 3 2 9" xfId="5169"/>
    <cellStyle name="Entrada 2 7 3 2 9 2" xfId="5170"/>
    <cellStyle name="Entrada 2 7 3 3" xfId="5171"/>
    <cellStyle name="Entrada 2 7 3 3 10" xfId="5172"/>
    <cellStyle name="Entrada 2 7 3 3 10 2" xfId="5173"/>
    <cellStyle name="Entrada 2 7 3 3 11" xfId="5174"/>
    <cellStyle name="Entrada 2 7 3 3 11 2" xfId="5175"/>
    <cellStyle name="Entrada 2 7 3 3 12" xfId="5176"/>
    <cellStyle name="Entrada 2 7 3 3 12 2" xfId="5177"/>
    <cellStyle name="Entrada 2 7 3 3 13" xfId="5178"/>
    <cellStyle name="Entrada 2 7 3 3 13 2" xfId="5179"/>
    <cellStyle name="Entrada 2 7 3 3 14" xfId="5180"/>
    <cellStyle name="Entrada 2 7 3 3 2" xfId="5181"/>
    <cellStyle name="Entrada 2 7 3 3 2 2" xfId="5182"/>
    <cellStyle name="Entrada 2 7 3 3 3" xfId="5183"/>
    <cellStyle name="Entrada 2 7 3 3 3 2" xfId="5184"/>
    <cellStyle name="Entrada 2 7 3 3 4" xfId="5185"/>
    <cellStyle name="Entrada 2 7 3 3 4 2" xfId="5186"/>
    <cellStyle name="Entrada 2 7 3 3 5" xfId="5187"/>
    <cellStyle name="Entrada 2 7 3 3 5 2" xfId="5188"/>
    <cellStyle name="Entrada 2 7 3 3 6" xfId="5189"/>
    <cellStyle name="Entrada 2 7 3 3 6 2" xfId="5190"/>
    <cellStyle name="Entrada 2 7 3 3 7" xfId="5191"/>
    <cellStyle name="Entrada 2 7 3 3 7 2" xfId="5192"/>
    <cellStyle name="Entrada 2 7 3 3 8" xfId="5193"/>
    <cellStyle name="Entrada 2 7 3 3 8 2" xfId="5194"/>
    <cellStyle name="Entrada 2 7 3 3 9" xfId="5195"/>
    <cellStyle name="Entrada 2 7 3 3 9 2" xfId="5196"/>
    <cellStyle name="Entrada 2 7 3 4" xfId="5197"/>
    <cellStyle name="Entrada 2 7 3 4 2" xfId="5198"/>
    <cellStyle name="Entrada 2 7 3 5" xfId="5199"/>
    <cellStyle name="Entrada 2 7 3 5 2" xfId="5200"/>
    <cellStyle name="Entrada 2 7 3 6" xfId="5201"/>
    <cellStyle name="Entrada 2 7 3 6 2" xfId="5202"/>
    <cellStyle name="Entrada 2 7 3 7" xfId="5203"/>
    <cellStyle name="Entrada 2 7 3 7 2" xfId="5204"/>
    <cellStyle name="Entrada 2 7 3 8" xfId="5205"/>
    <cellStyle name="Entrada 2 7 3 8 2" xfId="5206"/>
    <cellStyle name="Entrada 2 7 3 9" xfId="5207"/>
    <cellStyle name="Entrada 2 7 3 9 2" xfId="5208"/>
    <cellStyle name="Entrada 2 7 4" xfId="414"/>
    <cellStyle name="Entrada 2 7 4 10" xfId="5209"/>
    <cellStyle name="Entrada 2 7 4 10 2" xfId="5210"/>
    <cellStyle name="Entrada 2 7 4 11" xfId="5211"/>
    <cellStyle name="Entrada 2 7 4 11 2" xfId="5212"/>
    <cellStyle name="Entrada 2 7 4 12" xfId="5213"/>
    <cellStyle name="Entrada 2 7 4 12 2" xfId="5214"/>
    <cellStyle name="Entrada 2 7 4 13" xfId="5215"/>
    <cellStyle name="Entrada 2 7 4 13 2" xfId="5216"/>
    <cellStyle name="Entrada 2 7 4 14" xfId="5217"/>
    <cellStyle name="Entrada 2 7 4 14 2" xfId="5218"/>
    <cellStyle name="Entrada 2 7 4 15" xfId="5219"/>
    <cellStyle name="Entrada 2 7 4 15 2" xfId="5220"/>
    <cellStyle name="Entrada 2 7 4 16" xfId="5221"/>
    <cellStyle name="Entrada 2 7 4 2" xfId="5222"/>
    <cellStyle name="Entrada 2 7 4 2 10" xfId="5223"/>
    <cellStyle name="Entrada 2 7 4 2 10 2" xfId="5224"/>
    <cellStyle name="Entrada 2 7 4 2 11" xfId="5225"/>
    <cellStyle name="Entrada 2 7 4 2 11 2" xfId="5226"/>
    <cellStyle name="Entrada 2 7 4 2 12" xfId="5227"/>
    <cellStyle name="Entrada 2 7 4 2 12 2" xfId="5228"/>
    <cellStyle name="Entrada 2 7 4 2 13" xfId="5229"/>
    <cellStyle name="Entrada 2 7 4 2 13 2" xfId="5230"/>
    <cellStyle name="Entrada 2 7 4 2 14" xfId="5231"/>
    <cellStyle name="Entrada 2 7 4 2 2" xfId="5232"/>
    <cellStyle name="Entrada 2 7 4 2 2 2" xfId="5233"/>
    <cellStyle name="Entrada 2 7 4 2 3" xfId="5234"/>
    <cellStyle name="Entrada 2 7 4 2 3 2" xfId="5235"/>
    <cellStyle name="Entrada 2 7 4 2 4" xfId="5236"/>
    <cellStyle name="Entrada 2 7 4 2 4 2" xfId="5237"/>
    <cellStyle name="Entrada 2 7 4 2 5" xfId="5238"/>
    <cellStyle name="Entrada 2 7 4 2 5 2" xfId="5239"/>
    <cellStyle name="Entrada 2 7 4 2 6" xfId="5240"/>
    <cellStyle name="Entrada 2 7 4 2 6 2" xfId="5241"/>
    <cellStyle name="Entrada 2 7 4 2 7" xfId="5242"/>
    <cellStyle name="Entrada 2 7 4 2 7 2" xfId="5243"/>
    <cellStyle name="Entrada 2 7 4 2 8" xfId="5244"/>
    <cellStyle name="Entrada 2 7 4 2 8 2" xfId="5245"/>
    <cellStyle name="Entrada 2 7 4 2 9" xfId="5246"/>
    <cellStyle name="Entrada 2 7 4 2 9 2" xfId="5247"/>
    <cellStyle name="Entrada 2 7 4 3" xfId="5248"/>
    <cellStyle name="Entrada 2 7 4 3 10" xfId="5249"/>
    <cellStyle name="Entrada 2 7 4 3 10 2" xfId="5250"/>
    <cellStyle name="Entrada 2 7 4 3 11" xfId="5251"/>
    <cellStyle name="Entrada 2 7 4 3 11 2" xfId="5252"/>
    <cellStyle name="Entrada 2 7 4 3 12" xfId="5253"/>
    <cellStyle name="Entrada 2 7 4 3 12 2" xfId="5254"/>
    <cellStyle name="Entrada 2 7 4 3 13" xfId="5255"/>
    <cellStyle name="Entrada 2 7 4 3 13 2" xfId="5256"/>
    <cellStyle name="Entrada 2 7 4 3 14" xfId="5257"/>
    <cellStyle name="Entrada 2 7 4 3 2" xfId="5258"/>
    <cellStyle name="Entrada 2 7 4 3 2 2" xfId="5259"/>
    <cellStyle name="Entrada 2 7 4 3 3" xfId="5260"/>
    <cellStyle name="Entrada 2 7 4 3 3 2" xfId="5261"/>
    <cellStyle name="Entrada 2 7 4 3 4" xfId="5262"/>
    <cellStyle name="Entrada 2 7 4 3 4 2" xfId="5263"/>
    <cellStyle name="Entrada 2 7 4 3 5" xfId="5264"/>
    <cellStyle name="Entrada 2 7 4 3 5 2" xfId="5265"/>
    <cellStyle name="Entrada 2 7 4 3 6" xfId="5266"/>
    <cellStyle name="Entrada 2 7 4 3 6 2" xfId="5267"/>
    <cellStyle name="Entrada 2 7 4 3 7" xfId="5268"/>
    <cellStyle name="Entrada 2 7 4 3 7 2" xfId="5269"/>
    <cellStyle name="Entrada 2 7 4 3 8" xfId="5270"/>
    <cellStyle name="Entrada 2 7 4 3 8 2" xfId="5271"/>
    <cellStyle name="Entrada 2 7 4 3 9" xfId="5272"/>
    <cellStyle name="Entrada 2 7 4 3 9 2" xfId="5273"/>
    <cellStyle name="Entrada 2 7 4 4" xfId="5274"/>
    <cellStyle name="Entrada 2 7 4 4 2" xfId="5275"/>
    <cellStyle name="Entrada 2 7 4 5" xfId="5276"/>
    <cellStyle name="Entrada 2 7 4 5 2" xfId="5277"/>
    <cellStyle name="Entrada 2 7 4 6" xfId="5278"/>
    <cellStyle name="Entrada 2 7 4 6 2" xfId="5279"/>
    <cellStyle name="Entrada 2 7 4 7" xfId="5280"/>
    <cellStyle name="Entrada 2 7 4 7 2" xfId="5281"/>
    <cellStyle name="Entrada 2 7 4 8" xfId="5282"/>
    <cellStyle name="Entrada 2 7 4 8 2" xfId="5283"/>
    <cellStyle name="Entrada 2 7 4 9" xfId="5284"/>
    <cellStyle name="Entrada 2 7 4 9 2" xfId="5285"/>
    <cellStyle name="Entrada 2 7 5" xfId="415"/>
    <cellStyle name="Entrada 2 7 5 10" xfId="5286"/>
    <cellStyle name="Entrada 2 7 5 10 2" xfId="5287"/>
    <cellStyle name="Entrada 2 7 5 11" xfId="5288"/>
    <cellStyle name="Entrada 2 7 5 11 2" xfId="5289"/>
    <cellStyle name="Entrada 2 7 5 12" xfId="5290"/>
    <cellStyle name="Entrada 2 7 5 12 2" xfId="5291"/>
    <cellStyle name="Entrada 2 7 5 13" xfId="5292"/>
    <cellStyle name="Entrada 2 7 5 13 2" xfId="5293"/>
    <cellStyle name="Entrada 2 7 5 14" xfId="5294"/>
    <cellStyle name="Entrada 2 7 5 14 2" xfId="5295"/>
    <cellStyle name="Entrada 2 7 5 15" xfId="5296"/>
    <cellStyle name="Entrada 2 7 5 15 2" xfId="5297"/>
    <cellStyle name="Entrada 2 7 5 16" xfId="5298"/>
    <cellStyle name="Entrada 2 7 5 2" xfId="5299"/>
    <cellStyle name="Entrada 2 7 5 2 10" xfId="5300"/>
    <cellStyle name="Entrada 2 7 5 2 10 2" xfId="5301"/>
    <cellStyle name="Entrada 2 7 5 2 11" xfId="5302"/>
    <cellStyle name="Entrada 2 7 5 2 11 2" xfId="5303"/>
    <cellStyle name="Entrada 2 7 5 2 12" xfId="5304"/>
    <cellStyle name="Entrada 2 7 5 2 12 2" xfId="5305"/>
    <cellStyle name="Entrada 2 7 5 2 13" xfId="5306"/>
    <cellStyle name="Entrada 2 7 5 2 13 2" xfId="5307"/>
    <cellStyle name="Entrada 2 7 5 2 14" xfId="5308"/>
    <cellStyle name="Entrada 2 7 5 2 2" xfId="5309"/>
    <cellStyle name="Entrada 2 7 5 2 2 2" xfId="5310"/>
    <cellStyle name="Entrada 2 7 5 2 3" xfId="5311"/>
    <cellStyle name="Entrada 2 7 5 2 3 2" xfId="5312"/>
    <cellStyle name="Entrada 2 7 5 2 4" xfId="5313"/>
    <cellStyle name="Entrada 2 7 5 2 4 2" xfId="5314"/>
    <cellStyle name="Entrada 2 7 5 2 5" xfId="5315"/>
    <cellStyle name="Entrada 2 7 5 2 5 2" xfId="5316"/>
    <cellStyle name="Entrada 2 7 5 2 6" xfId="5317"/>
    <cellStyle name="Entrada 2 7 5 2 6 2" xfId="5318"/>
    <cellStyle name="Entrada 2 7 5 2 7" xfId="5319"/>
    <cellStyle name="Entrada 2 7 5 2 7 2" xfId="5320"/>
    <cellStyle name="Entrada 2 7 5 2 8" xfId="5321"/>
    <cellStyle name="Entrada 2 7 5 2 8 2" xfId="5322"/>
    <cellStyle name="Entrada 2 7 5 2 9" xfId="5323"/>
    <cellStyle name="Entrada 2 7 5 2 9 2" xfId="5324"/>
    <cellStyle name="Entrada 2 7 5 3" xfId="5325"/>
    <cellStyle name="Entrada 2 7 5 3 10" xfId="5326"/>
    <cellStyle name="Entrada 2 7 5 3 10 2" xfId="5327"/>
    <cellStyle name="Entrada 2 7 5 3 11" xfId="5328"/>
    <cellStyle name="Entrada 2 7 5 3 11 2" xfId="5329"/>
    <cellStyle name="Entrada 2 7 5 3 12" xfId="5330"/>
    <cellStyle name="Entrada 2 7 5 3 12 2" xfId="5331"/>
    <cellStyle name="Entrada 2 7 5 3 13" xfId="5332"/>
    <cellStyle name="Entrada 2 7 5 3 13 2" xfId="5333"/>
    <cellStyle name="Entrada 2 7 5 3 14" xfId="5334"/>
    <cellStyle name="Entrada 2 7 5 3 2" xfId="5335"/>
    <cellStyle name="Entrada 2 7 5 3 2 2" xfId="5336"/>
    <cellStyle name="Entrada 2 7 5 3 3" xfId="5337"/>
    <cellStyle name="Entrada 2 7 5 3 3 2" xfId="5338"/>
    <cellStyle name="Entrada 2 7 5 3 4" xfId="5339"/>
    <cellStyle name="Entrada 2 7 5 3 4 2" xfId="5340"/>
    <cellStyle name="Entrada 2 7 5 3 5" xfId="5341"/>
    <cellStyle name="Entrada 2 7 5 3 5 2" xfId="5342"/>
    <cellStyle name="Entrada 2 7 5 3 6" xfId="5343"/>
    <cellStyle name="Entrada 2 7 5 3 6 2" xfId="5344"/>
    <cellStyle name="Entrada 2 7 5 3 7" xfId="5345"/>
    <cellStyle name="Entrada 2 7 5 3 7 2" xfId="5346"/>
    <cellStyle name="Entrada 2 7 5 3 8" xfId="5347"/>
    <cellStyle name="Entrada 2 7 5 3 8 2" xfId="5348"/>
    <cellStyle name="Entrada 2 7 5 3 9" xfId="5349"/>
    <cellStyle name="Entrada 2 7 5 3 9 2" xfId="5350"/>
    <cellStyle name="Entrada 2 7 5 4" xfId="5351"/>
    <cellStyle name="Entrada 2 7 5 4 2" xfId="5352"/>
    <cellStyle name="Entrada 2 7 5 5" xfId="5353"/>
    <cellStyle name="Entrada 2 7 5 5 2" xfId="5354"/>
    <cellStyle name="Entrada 2 7 5 6" xfId="5355"/>
    <cellStyle name="Entrada 2 7 5 6 2" xfId="5356"/>
    <cellStyle name="Entrada 2 7 5 7" xfId="5357"/>
    <cellStyle name="Entrada 2 7 5 7 2" xfId="5358"/>
    <cellStyle name="Entrada 2 7 5 8" xfId="5359"/>
    <cellStyle name="Entrada 2 7 5 8 2" xfId="5360"/>
    <cellStyle name="Entrada 2 7 5 9" xfId="5361"/>
    <cellStyle name="Entrada 2 7 5 9 2" xfId="5362"/>
    <cellStyle name="Entrada 2 7 6" xfId="5363"/>
    <cellStyle name="Entrada 2 7 6 10" xfId="5364"/>
    <cellStyle name="Entrada 2 7 6 10 2" xfId="5365"/>
    <cellStyle name="Entrada 2 7 6 11" xfId="5366"/>
    <cellStyle name="Entrada 2 7 6 11 2" xfId="5367"/>
    <cellStyle name="Entrada 2 7 6 12" xfId="5368"/>
    <cellStyle name="Entrada 2 7 6 12 2" xfId="5369"/>
    <cellStyle name="Entrada 2 7 6 13" xfId="5370"/>
    <cellStyle name="Entrada 2 7 6 13 2" xfId="5371"/>
    <cellStyle name="Entrada 2 7 6 14" xfId="5372"/>
    <cellStyle name="Entrada 2 7 6 2" xfId="5373"/>
    <cellStyle name="Entrada 2 7 6 2 2" xfId="5374"/>
    <cellStyle name="Entrada 2 7 6 3" xfId="5375"/>
    <cellStyle name="Entrada 2 7 6 3 2" xfId="5376"/>
    <cellStyle name="Entrada 2 7 6 4" xfId="5377"/>
    <cellStyle name="Entrada 2 7 6 4 2" xfId="5378"/>
    <cellStyle name="Entrada 2 7 6 5" xfId="5379"/>
    <cellStyle name="Entrada 2 7 6 5 2" xfId="5380"/>
    <cellStyle name="Entrada 2 7 6 6" xfId="5381"/>
    <cellStyle name="Entrada 2 7 6 6 2" xfId="5382"/>
    <cellStyle name="Entrada 2 7 6 7" xfId="5383"/>
    <cellStyle name="Entrada 2 7 6 7 2" xfId="5384"/>
    <cellStyle name="Entrada 2 7 6 8" xfId="5385"/>
    <cellStyle name="Entrada 2 7 6 8 2" xfId="5386"/>
    <cellStyle name="Entrada 2 7 6 9" xfId="5387"/>
    <cellStyle name="Entrada 2 7 6 9 2" xfId="5388"/>
    <cellStyle name="Entrada 2 7 7" xfId="5389"/>
    <cellStyle name="Entrada 2 7 7 10" xfId="5390"/>
    <cellStyle name="Entrada 2 7 7 10 2" xfId="5391"/>
    <cellStyle name="Entrada 2 7 7 11" xfId="5392"/>
    <cellStyle name="Entrada 2 7 7 11 2" xfId="5393"/>
    <cellStyle name="Entrada 2 7 7 12" xfId="5394"/>
    <cellStyle name="Entrada 2 7 7 12 2" xfId="5395"/>
    <cellStyle name="Entrada 2 7 7 13" xfId="5396"/>
    <cellStyle name="Entrada 2 7 7 13 2" xfId="5397"/>
    <cellStyle name="Entrada 2 7 7 14" xfId="5398"/>
    <cellStyle name="Entrada 2 7 7 2" xfId="5399"/>
    <cellStyle name="Entrada 2 7 7 2 2" xfId="5400"/>
    <cellStyle name="Entrada 2 7 7 3" xfId="5401"/>
    <cellStyle name="Entrada 2 7 7 3 2" xfId="5402"/>
    <cellStyle name="Entrada 2 7 7 4" xfId="5403"/>
    <cellStyle name="Entrada 2 7 7 4 2" xfId="5404"/>
    <cellStyle name="Entrada 2 7 7 5" xfId="5405"/>
    <cellStyle name="Entrada 2 7 7 5 2" xfId="5406"/>
    <cellStyle name="Entrada 2 7 7 6" xfId="5407"/>
    <cellStyle name="Entrada 2 7 7 6 2" xfId="5408"/>
    <cellStyle name="Entrada 2 7 7 7" xfId="5409"/>
    <cellStyle name="Entrada 2 7 7 7 2" xfId="5410"/>
    <cellStyle name="Entrada 2 7 7 8" xfId="5411"/>
    <cellStyle name="Entrada 2 7 7 8 2" xfId="5412"/>
    <cellStyle name="Entrada 2 7 7 9" xfId="5413"/>
    <cellStyle name="Entrada 2 7 7 9 2" xfId="5414"/>
    <cellStyle name="Entrada 2 7 8" xfId="5415"/>
    <cellStyle name="Entrada 2 7 8 2" xfId="5416"/>
    <cellStyle name="Entrada 2 7 9" xfId="5417"/>
    <cellStyle name="Entrada 2 7 9 2" xfId="5418"/>
    <cellStyle name="Entrada 2 8" xfId="5419"/>
    <cellStyle name="Entrada 2 8 10" xfId="5420"/>
    <cellStyle name="Entrada 2 8 10 2" xfId="5421"/>
    <cellStyle name="Entrada 2 8 11" xfId="5422"/>
    <cellStyle name="Entrada 2 8 11 2" xfId="5423"/>
    <cellStyle name="Entrada 2 8 12" xfId="5424"/>
    <cellStyle name="Entrada 2 8 12 2" xfId="5425"/>
    <cellStyle name="Entrada 2 8 13" xfId="5426"/>
    <cellStyle name="Entrada 2 8 13 2" xfId="5427"/>
    <cellStyle name="Entrada 2 8 14" xfId="5428"/>
    <cellStyle name="Entrada 2 8 2" xfId="5429"/>
    <cellStyle name="Entrada 2 8 2 2" xfId="5430"/>
    <cellStyle name="Entrada 2 8 3" xfId="5431"/>
    <cellStyle name="Entrada 2 8 3 2" xfId="5432"/>
    <cellStyle name="Entrada 2 8 4" xfId="5433"/>
    <cellStyle name="Entrada 2 8 4 2" xfId="5434"/>
    <cellStyle name="Entrada 2 8 5" xfId="5435"/>
    <cellStyle name="Entrada 2 8 5 2" xfId="5436"/>
    <cellStyle name="Entrada 2 8 6" xfId="5437"/>
    <cellStyle name="Entrada 2 8 6 2" xfId="5438"/>
    <cellStyle name="Entrada 2 8 7" xfId="5439"/>
    <cellStyle name="Entrada 2 8 7 2" xfId="5440"/>
    <cellStyle name="Entrada 2 8 8" xfId="5441"/>
    <cellStyle name="Entrada 2 8 8 2" xfId="5442"/>
    <cellStyle name="Entrada 2 8 9" xfId="5443"/>
    <cellStyle name="Entrada 2 8 9 2" xfId="5444"/>
    <cellStyle name="Entrada 2 9" xfId="5445"/>
    <cellStyle name="Entrada 2 9 10" xfId="5446"/>
    <cellStyle name="Entrada 2 9 10 2" xfId="5447"/>
    <cellStyle name="Entrada 2 9 11" xfId="5448"/>
    <cellStyle name="Entrada 2 9 11 2" xfId="5449"/>
    <cellStyle name="Entrada 2 9 12" xfId="5450"/>
    <cellStyle name="Entrada 2 9 12 2" xfId="5451"/>
    <cellStyle name="Entrada 2 9 13" xfId="5452"/>
    <cellStyle name="Entrada 2 9 13 2" xfId="5453"/>
    <cellStyle name="Entrada 2 9 14" xfId="5454"/>
    <cellStyle name="Entrada 2 9 2" xfId="5455"/>
    <cellStyle name="Entrada 2 9 2 2" xfId="5456"/>
    <cellStyle name="Entrada 2 9 3" xfId="5457"/>
    <cellStyle name="Entrada 2 9 3 2" xfId="5458"/>
    <cellStyle name="Entrada 2 9 4" xfId="5459"/>
    <cellStyle name="Entrada 2 9 4 2" xfId="5460"/>
    <cellStyle name="Entrada 2 9 5" xfId="5461"/>
    <cellStyle name="Entrada 2 9 5 2" xfId="5462"/>
    <cellStyle name="Entrada 2 9 6" xfId="5463"/>
    <cellStyle name="Entrada 2 9 6 2" xfId="5464"/>
    <cellStyle name="Entrada 2 9 7" xfId="5465"/>
    <cellStyle name="Entrada 2 9 7 2" xfId="5466"/>
    <cellStyle name="Entrada 2 9 8" xfId="5467"/>
    <cellStyle name="Entrada 2 9 8 2" xfId="5468"/>
    <cellStyle name="Entrada 2 9 9" xfId="5469"/>
    <cellStyle name="Entrada 2 9 9 2" xfId="5470"/>
    <cellStyle name="Entrada 3" xfId="416"/>
    <cellStyle name="Entrada 3 10" xfId="5471"/>
    <cellStyle name="Entrada 3 10 2" xfId="5472"/>
    <cellStyle name="Entrada 3 11" xfId="5473"/>
    <cellStyle name="Entrada 3 11 2" xfId="5474"/>
    <cellStyle name="Entrada 3 12" xfId="5475"/>
    <cellStyle name="Entrada 3 12 2" xfId="5476"/>
    <cellStyle name="Entrada 3 13" xfId="5477"/>
    <cellStyle name="Entrada 3 13 2" xfId="5478"/>
    <cellStyle name="Entrada 3 14" xfId="5479"/>
    <cellStyle name="Entrada 3 14 2" xfId="5480"/>
    <cellStyle name="Entrada 3 15" xfId="5481"/>
    <cellStyle name="Entrada 3 15 2" xfId="5482"/>
    <cellStyle name="Entrada 3 16" xfId="5483"/>
    <cellStyle name="Entrada 3 17" xfId="15417"/>
    <cellStyle name="Entrada 3 2" xfId="5484"/>
    <cellStyle name="Entrada 3 2 10" xfId="5485"/>
    <cellStyle name="Entrada 3 2 10 2" xfId="5486"/>
    <cellStyle name="Entrada 3 2 11" xfId="5487"/>
    <cellStyle name="Entrada 3 2 11 2" xfId="5488"/>
    <cellStyle name="Entrada 3 2 12" xfId="5489"/>
    <cellStyle name="Entrada 3 2 12 2" xfId="5490"/>
    <cellStyle name="Entrada 3 2 13" xfId="5491"/>
    <cellStyle name="Entrada 3 2 13 2" xfId="5492"/>
    <cellStyle name="Entrada 3 2 14" xfId="5493"/>
    <cellStyle name="Entrada 3 2 2" xfId="5494"/>
    <cellStyle name="Entrada 3 2 2 2" xfId="5495"/>
    <cellStyle name="Entrada 3 2 3" xfId="5496"/>
    <cellStyle name="Entrada 3 2 3 2" xfId="5497"/>
    <cellStyle name="Entrada 3 2 4" xfId="5498"/>
    <cellStyle name="Entrada 3 2 4 2" xfId="5499"/>
    <cellStyle name="Entrada 3 2 5" xfId="5500"/>
    <cellStyle name="Entrada 3 2 5 2" xfId="5501"/>
    <cellStyle name="Entrada 3 2 6" xfId="5502"/>
    <cellStyle name="Entrada 3 2 6 2" xfId="5503"/>
    <cellStyle name="Entrada 3 2 7" xfId="5504"/>
    <cellStyle name="Entrada 3 2 7 2" xfId="5505"/>
    <cellStyle name="Entrada 3 2 8" xfId="5506"/>
    <cellStyle name="Entrada 3 2 8 2" xfId="5507"/>
    <cellStyle name="Entrada 3 2 9" xfId="5508"/>
    <cellStyle name="Entrada 3 2 9 2" xfId="5509"/>
    <cellStyle name="Entrada 3 3" xfId="5510"/>
    <cellStyle name="Entrada 3 3 10" xfId="5511"/>
    <cellStyle name="Entrada 3 3 10 2" xfId="5512"/>
    <cellStyle name="Entrada 3 3 11" xfId="5513"/>
    <cellStyle name="Entrada 3 3 11 2" xfId="5514"/>
    <cellStyle name="Entrada 3 3 12" xfId="5515"/>
    <cellStyle name="Entrada 3 3 12 2" xfId="5516"/>
    <cellStyle name="Entrada 3 3 13" xfId="5517"/>
    <cellStyle name="Entrada 3 3 13 2" xfId="5518"/>
    <cellStyle name="Entrada 3 3 14" xfId="5519"/>
    <cellStyle name="Entrada 3 3 2" xfId="5520"/>
    <cellStyle name="Entrada 3 3 2 2" xfId="5521"/>
    <cellStyle name="Entrada 3 3 3" xfId="5522"/>
    <cellStyle name="Entrada 3 3 3 2" xfId="5523"/>
    <cellStyle name="Entrada 3 3 4" xfId="5524"/>
    <cellStyle name="Entrada 3 3 4 2" xfId="5525"/>
    <cellStyle name="Entrada 3 3 5" xfId="5526"/>
    <cellStyle name="Entrada 3 3 5 2" xfId="5527"/>
    <cellStyle name="Entrada 3 3 6" xfId="5528"/>
    <cellStyle name="Entrada 3 3 6 2" xfId="5529"/>
    <cellStyle name="Entrada 3 3 7" xfId="5530"/>
    <cellStyle name="Entrada 3 3 7 2" xfId="5531"/>
    <cellStyle name="Entrada 3 3 8" xfId="5532"/>
    <cellStyle name="Entrada 3 3 8 2" xfId="5533"/>
    <cellStyle name="Entrada 3 3 9" xfId="5534"/>
    <cellStyle name="Entrada 3 3 9 2" xfId="5535"/>
    <cellStyle name="Entrada 3 4" xfId="5536"/>
    <cellStyle name="Entrada 3 4 2" xfId="5537"/>
    <cellStyle name="Entrada 3 5" xfId="5538"/>
    <cellStyle name="Entrada 3 5 2" xfId="5539"/>
    <cellStyle name="Entrada 3 6" xfId="5540"/>
    <cellStyle name="Entrada 3 6 2" xfId="5541"/>
    <cellStyle name="Entrada 3 7" xfId="5542"/>
    <cellStyle name="Entrada 3 7 2" xfId="5543"/>
    <cellStyle name="Entrada 3 8" xfId="5544"/>
    <cellStyle name="Entrada 3 8 2" xfId="5545"/>
    <cellStyle name="Entrada 3 9" xfId="5546"/>
    <cellStyle name="Entrada 3 9 2" xfId="5547"/>
    <cellStyle name="Entrada 4" xfId="417"/>
    <cellStyle name="Entrada 4 10" xfId="5548"/>
    <cellStyle name="Entrada 4 10 2" xfId="5549"/>
    <cellStyle name="Entrada 4 11" xfId="5550"/>
    <cellStyle name="Entrada 4 11 2" xfId="5551"/>
    <cellStyle name="Entrada 4 12" xfId="5552"/>
    <cellStyle name="Entrada 4 12 2" xfId="5553"/>
    <cellStyle name="Entrada 4 13" xfId="5554"/>
    <cellStyle name="Entrada 4 13 2" xfId="5555"/>
    <cellStyle name="Entrada 4 14" xfId="5556"/>
    <cellStyle name="Entrada 4 14 2" xfId="5557"/>
    <cellStyle name="Entrada 4 15" xfId="5558"/>
    <cellStyle name="Entrada 4 15 2" xfId="5559"/>
    <cellStyle name="Entrada 4 16" xfId="5560"/>
    <cellStyle name="Entrada 4 17" xfId="15418"/>
    <cellStyle name="Entrada 4 2" xfId="5561"/>
    <cellStyle name="Entrada 4 2 10" xfId="5562"/>
    <cellStyle name="Entrada 4 2 10 2" xfId="5563"/>
    <cellStyle name="Entrada 4 2 11" xfId="5564"/>
    <cellStyle name="Entrada 4 2 11 2" xfId="5565"/>
    <cellStyle name="Entrada 4 2 12" xfId="5566"/>
    <cellStyle name="Entrada 4 2 12 2" xfId="5567"/>
    <cellStyle name="Entrada 4 2 13" xfId="5568"/>
    <cellStyle name="Entrada 4 2 13 2" xfId="5569"/>
    <cellStyle name="Entrada 4 2 14" xfId="5570"/>
    <cellStyle name="Entrada 4 2 2" xfId="5571"/>
    <cellStyle name="Entrada 4 2 2 2" xfId="5572"/>
    <cellStyle name="Entrada 4 2 3" xfId="5573"/>
    <cellStyle name="Entrada 4 2 3 2" xfId="5574"/>
    <cellStyle name="Entrada 4 2 4" xfId="5575"/>
    <cellStyle name="Entrada 4 2 4 2" xfId="5576"/>
    <cellStyle name="Entrada 4 2 5" xfId="5577"/>
    <cellStyle name="Entrada 4 2 5 2" xfId="5578"/>
    <cellStyle name="Entrada 4 2 6" xfId="5579"/>
    <cellStyle name="Entrada 4 2 6 2" xfId="5580"/>
    <cellStyle name="Entrada 4 2 7" xfId="5581"/>
    <cellStyle name="Entrada 4 2 7 2" xfId="5582"/>
    <cellStyle name="Entrada 4 2 8" xfId="5583"/>
    <cellStyle name="Entrada 4 2 8 2" xfId="5584"/>
    <cellStyle name="Entrada 4 2 9" xfId="5585"/>
    <cellStyle name="Entrada 4 2 9 2" xfId="5586"/>
    <cellStyle name="Entrada 4 3" xfId="5587"/>
    <cellStyle name="Entrada 4 3 10" xfId="5588"/>
    <cellStyle name="Entrada 4 3 10 2" xfId="5589"/>
    <cellStyle name="Entrada 4 3 11" xfId="5590"/>
    <cellStyle name="Entrada 4 3 11 2" xfId="5591"/>
    <cellStyle name="Entrada 4 3 12" xfId="5592"/>
    <cellStyle name="Entrada 4 3 12 2" xfId="5593"/>
    <cellStyle name="Entrada 4 3 13" xfId="5594"/>
    <cellStyle name="Entrada 4 3 13 2" xfId="5595"/>
    <cellStyle name="Entrada 4 3 14" xfId="5596"/>
    <cellStyle name="Entrada 4 3 2" xfId="5597"/>
    <cellStyle name="Entrada 4 3 2 2" xfId="5598"/>
    <cellStyle name="Entrada 4 3 3" xfId="5599"/>
    <cellStyle name="Entrada 4 3 3 2" xfId="5600"/>
    <cellStyle name="Entrada 4 3 4" xfId="5601"/>
    <cellStyle name="Entrada 4 3 4 2" xfId="5602"/>
    <cellStyle name="Entrada 4 3 5" xfId="5603"/>
    <cellStyle name="Entrada 4 3 5 2" xfId="5604"/>
    <cellStyle name="Entrada 4 3 6" xfId="5605"/>
    <cellStyle name="Entrada 4 3 6 2" xfId="5606"/>
    <cellStyle name="Entrada 4 3 7" xfId="5607"/>
    <cellStyle name="Entrada 4 3 7 2" xfId="5608"/>
    <cellStyle name="Entrada 4 3 8" xfId="5609"/>
    <cellStyle name="Entrada 4 3 8 2" xfId="5610"/>
    <cellStyle name="Entrada 4 3 9" xfId="5611"/>
    <cellStyle name="Entrada 4 3 9 2" xfId="5612"/>
    <cellStyle name="Entrada 4 4" xfId="5613"/>
    <cellStyle name="Entrada 4 4 2" xfId="5614"/>
    <cellStyle name="Entrada 4 4 3" xfId="15419"/>
    <cellStyle name="Entrada 4 5" xfId="5615"/>
    <cellStyle name="Entrada 4 5 2" xfId="5616"/>
    <cellStyle name="Entrada 4 5 3" xfId="15420"/>
    <cellStyle name="Entrada 4 6" xfId="5617"/>
    <cellStyle name="Entrada 4 6 2" xfId="5618"/>
    <cellStyle name="Entrada 4 6 3" xfId="15421"/>
    <cellStyle name="Entrada 4 7" xfId="5619"/>
    <cellStyle name="Entrada 4 7 2" xfId="5620"/>
    <cellStyle name="Entrada 4 8" xfId="5621"/>
    <cellStyle name="Entrada 4 8 2" xfId="5622"/>
    <cellStyle name="Entrada 4 9" xfId="5623"/>
    <cellStyle name="Entrada 4 9 2" xfId="5624"/>
    <cellStyle name="Entrada 5" xfId="418"/>
    <cellStyle name="Entrada 5 10" xfId="5625"/>
    <cellStyle name="Entrada 5 10 2" xfId="5626"/>
    <cellStyle name="Entrada 5 11" xfId="5627"/>
    <cellStyle name="Entrada 5 11 2" xfId="5628"/>
    <cellStyle name="Entrada 5 12" xfId="5629"/>
    <cellStyle name="Entrada 5 12 2" xfId="5630"/>
    <cellStyle name="Entrada 5 13" xfId="5631"/>
    <cellStyle name="Entrada 5 13 2" xfId="5632"/>
    <cellStyle name="Entrada 5 14" xfId="5633"/>
    <cellStyle name="Entrada 5 14 2" xfId="5634"/>
    <cellStyle name="Entrada 5 15" xfId="5635"/>
    <cellStyle name="Entrada 5 15 2" xfId="5636"/>
    <cellStyle name="Entrada 5 16" xfId="5637"/>
    <cellStyle name="Entrada 5 17" xfId="15422"/>
    <cellStyle name="Entrada 5 2" xfId="5638"/>
    <cellStyle name="Entrada 5 2 10" xfId="5639"/>
    <cellStyle name="Entrada 5 2 10 2" xfId="5640"/>
    <cellStyle name="Entrada 5 2 11" xfId="5641"/>
    <cellStyle name="Entrada 5 2 11 2" xfId="5642"/>
    <cellStyle name="Entrada 5 2 12" xfId="5643"/>
    <cellStyle name="Entrada 5 2 12 2" xfId="5644"/>
    <cellStyle name="Entrada 5 2 13" xfId="5645"/>
    <cellStyle name="Entrada 5 2 13 2" xfId="5646"/>
    <cellStyle name="Entrada 5 2 14" xfId="5647"/>
    <cellStyle name="Entrada 5 2 2" xfId="5648"/>
    <cellStyle name="Entrada 5 2 2 2" xfId="5649"/>
    <cellStyle name="Entrada 5 2 3" xfId="5650"/>
    <cellStyle name="Entrada 5 2 3 2" xfId="5651"/>
    <cellStyle name="Entrada 5 2 4" xfId="5652"/>
    <cellStyle name="Entrada 5 2 4 2" xfId="5653"/>
    <cellStyle name="Entrada 5 2 5" xfId="5654"/>
    <cellStyle name="Entrada 5 2 5 2" xfId="5655"/>
    <cellStyle name="Entrada 5 2 6" xfId="5656"/>
    <cellStyle name="Entrada 5 2 6 2" xfId="5657"/>
    <cellStyle name="Entrada 5 2 7" xfId="5658"/>
    <cellStyle name="Entrada 5 2 7 2" xfId="5659"/>
    <cellStyle name="Entrada 5 2 8" xfId="5660"/>
    <cellStyle name="Entrada 5 2 8 2" xfId="5661"/>
    <cellStyle name="Entrada 5 2 9" xfId="5662"/>
    <cellStyle name="Entrada 5 2 9 2" xfId="5663"/>
    <cellStyle name="Entrada 5 3" xfId="5664"/>
    <cellStyle name="Entrada 5 3 10" xfId="5665"/>
    <cellStyle name="Entrada 5 3 10 2" xfId="5666"/>
    <cellStyle name="Entrada 5 3 11" xfId="5667"/>
    <cellStyle name="Entrada 5 3 11 2" xfId="5668"/>
    <cellStyle name="Entrada 5 3 12" xfId="5669"/>
    <cellStyle name="Entrada 5 3 12 2" xfId="5670"/>
    <cellStyle name="Entrada 5 3 13" xfId="5671"/>
    <cellStyle name="Entrada 5 3 13 2" xfId="5672"/>
    <cellStyle name="Entrada 5 3 14" xfId="5673"/>
    <cellStyle name="Entrada 5 3 2" xfId="5674"/>
    <cellStyle name="Entrada 5 3 2 2" xfId="5675"/>
    <cellStyle name="Entrada 5 3 3" xfId="5676"/>
    <cellStyle name="Entrada 5 3 3 2" xfId="5677"/>
    <cellStyle name="Entrada 5 3 4" xfId="5678"/>
    <cellStyle name="Entrada 5 3 4 2" xfId="5679"/>
    <cellStyle name="Entrada 5 3 5" xfId="5680"/>
    <cellStyle name="Entrada 5 3 5 2" xfId="5681"/>
    <cellStyle name="Entrada 5 3 6" xfId="5682"/>
    <cellStyle name="Entrada 5 3 6 2" xfId="5683"/>
    <cellStyle name="Entrada 5 3 7" xfId="5684"/>
    <cellStyle name="Entrada 5 3 7 2" xfId="5685"/>
    <cellStyle name="Entrada 5 3 8" xfId="5686"/>
    <cellStyle name="Entrada 5 3 8 2" xfId="5687"/>
    <cellStyle name="Entrada 5 3 9" xfId="5688"/>
    <cellStyle name="Entrada 5 3 9 2" xfId="5689"/>
    <cellStyle name="Entrada 5 4" xfId="5690"/>
    <cellStyle name="Entrada 5 4 2" xfId="5691"/>
    <cellStyle name="Entrada 5 5" xfId="5692"/>
    <cellStyle name="Entrada 5 5 2" xfId="5693"/>
    <cellStyle name="Entrada 5 6" xfId="5694"/>
    <cellStyle name="Entrada 5 6 2" xfId="5695"/>
    <cellStyle name="Entrada 5 7" xfId="5696"/>
    <cellStyle name="Entrada 5 7 2" xfId="5697"/>
    <cellStyle name="Entrada 5 8" xfId="5698"/>
    <cellStyle name="Entrada 5 8 2" xfId="5699"/>
    <cellStyle name="Entrada 5 9" xfId="5700"/>
    <cellStyle name="Entrada 5 9 2" xfId="5701"/>
    <cellStyle name="Entrada 6" xfId="15423"/>
    <cellStyle name="Entrada 7" xfId="15424"/>
    <cellStyle name="Entrada 8" xfId="15425"/>
    <cellStyle name="Entrada 9" xfId="15426"/>
    <cellStyle name="Estilo 1" xfId="15427"/>
    <cellStyle name="Estilo 1 2" xfId="15428"/>
    <cellStyle name="Estranho" xfId="15429"/>
    <cellStyle name="Estrranho" xfId="15430"/>
    <cellStyle name="Euro" xfId="15431"/>
    <cellStyle name="Euro 2" xfId="15432"/>
    <cellStyle name="Euro 3" xfId="15433"/>
    <cellStyle name="Euro 4" xfId="15434"/>
    <cellStyle name="Euro 5" xfId="15435"/>
    <cellStyle name="Excel Built-in Normal" xfId="419"/>
    <cellStyle name="Excel Built-in Normal 1" xfId="420"/>
    <cellStyle name="Excel Built-in Normal 2" xfId="421"/>
    <cellStyle name="Excel.Chart" xfId="15436"/>
    <cellStyle name="EY House" xfId="15437"/>
    <cellStyle name="f" xfId="15438"/>
    <cellStyle name="f 10" xfId="15439"/>
    <cellStyle name="f 11" xfId="15440"/>
    <cellStyle name="f 12" xfId="15441"/>
    <cellStyle name="f 13" xfId="15442"/>
    <cellStyle name="f 14" xfId="15443"/>
    <cellStyle name="f 15" xfId="15444"/>
    <cellStyle name="f 16" xfId="15445"/>
    <cellStyle name="f 17" xfId="15446"/>
    <cellStyle name="f 18" xfId="15447"/>
    <cellStyle name="f 19" xfId="15448"/>
    <cellStyle name="f 2" xfId="15449"/>
    <cellStyle name="f 20" xfId="15450"/>
    <cellStyle name="f 21" xfId="15451"/>
    <cellStyle name="f 22" xfId="15452"/>
    <cellStyle name="f 23" xfId="15453"/>
    <cellStyle name="f 24" xfId="15454"/>
    <cellStyle name="f 25" xfId="15455"/>
    <cellStyle name="f 26" xfId="15456"/>
    <cellStyle name="f 27" xfId="15457"/>
    <cellStyle name="f 28" xfId="15458"/>
    <cellStyle name="f 29" xfId="15459"/>
    <cellStyle name="f 3" xfId="15460"/>
    <cellStyle name="f 30" xfId="15461"/>
    <cellStyle name="f 31" xfId="15462"/>
    <cellStyle name="f 32" xfId="15463"/>
    <cellStyle name="f 33" xfId="15464"/>
    <cellStyle name="f 34" xfId="15465"/>
    <cellStyle name="f 35" xfId="15466"/>
    <cellStyle name="f 36" xfId="15467"/>
    <cellStyle name="f 37" xfId="15468"/>
    <cellStyle name="f 38" xfId="15469"/>
    <cellStyle name="f 39" xfId="15470"/>
    <cellStyle name="f 4" xfId="15471"/>
    <cellStyle name="f 40" xfId="15472"/>
    <cellStyle name="f 41" xfId="15473"/>
    <cellStyle name="f 42" xfId="15474"/>
    <cellStyle name="f 5" xfId="15475"/>
    <cellStyle name="f 6" xfId="15476"/>
    <cellStyle name="f 7" xfId="15477"/>
    <cellStyle name="f 8" xfId="15478"/>
    <cellStyle name="f 9" xfId="15479"/>
    <cellStyle name="F2" xfId="15480"/>
    <cellStyle name="F3" xfId="15481"/>
    <cellStyle name="F4" xfId="15482"/>
    <cellStyle name="F5" xfId="15483"/>
    <cellStyle name="F6" xfId="15484"/>
    <cellStyle name="F7" xfId="15485"/>
    <cellStyle name="F8" xfId="15486"/>
    <cellStyle name="Factor" xfId="15487"/>
    <cellStyle name="Falces1" xfId="15488"/>
    <cellStyle name="Falta_Preço" xfId="422"/>
    <cellStyle name="Fecha" xfId="15489"/>
    <cellStyle name="Fijo" xfId="15490"/>
    <cellStyle name="Final_Completo" xfId="423"/>
    <cellStyle name="Fixed" xfId="5702"/>
    <cellStyle name="Fixed [0]" xfId="15491"/>
    <cellStyle name="Fixed1 - Style1" xfId="15492"/>
    <cellStyle name="Fixo" xfId="15493"/>
    <cellStyle name="Followed Hyperlink" xfId="15494"/>
    <cellStyle name="Fomrula num" xfId="15495"/>
    <cellStyle name="Footnote" xfId="15496"/>
    <cellStyle name="FORECAST" xfId="15497"/>
    <cellStyle name="Formula ´p" xfId="15498"/>
    <cellStyle name="Formula Num" xfId="15499"/>
    <cellStyle name="Formula Percent" xfId="15500"/>
    <cellStyle name="Formula projecao num" xfId="15501"/>
    <cellStyle name="Formula projecao percent" xfId="15502"/>
    <cellStyle name="fundoentrada" xfId="15503"/>
    <cellStyle name="Green" xfId="15504"/>
    <cellStyle name="Grey" xfId="15505"/>
    <cellStyle name="Grey 10" xfId="15506"/>
    <cellStyle name="Grey 11" xfId="15507"/>
    <cellStyle name="Grey 12" xfId="15508"/>
    <cellStyle name="Grey 13" xfId="15509"/>
    <cellStyle name="Grey 14" xfId="15510"/>
    <cellStyle name="Grey 15" xfId="15511"/>
    <cellStyle name="Grey 16" xfId="15512"/>
    <cellStyle name="Grey 17" xfId="15513"/>
    <cellStyle name="Grey 18" xfId="15514"/>
    <cellStyle name="Grey 19" xfId="15515"/>
    <cellStyle name="Grey 2" xfId="15516"/>
    <cellStyle name="Grey 20" xfId="15517"/>
    <cellStyle name="Grey 21" xfId="15518"/>
    <cellStyle name="Grey 22" xfId="15519"/>
    <cellStyle name="Grey 23" xfId="15520"/>
    <cellStyle name="Grey 24" xfId="15521"/>
    <cellStyle name="Grey 25" xfId="15522"/>
    <cellStyle name="Grey 26" xfId="15523"/>
    <cellStyle name="Grey 27" xfId="15524"/>
    <cellStyle name="Grey 28" xfId="15525"/>
    <cellStyle name="Grey 29" xfId="15526"/>
    <cellStyle name="Grey 3" xfId="15527"/>
    <cellStyle name="Grey 30" xfId="15528"/>
    <cellStyle name="Grey 31" xfId="15529"/>
    <cellStyle name="Grey 32" xfId="15530"/>
    <cellStyle name="Grey 33" xfId="15531"/>
    <cellStyle name="Grey 34" xfId="15532"/>
    <cellStyle name="Grey 35" xfId="15533"/>
    <cellStyle name="Grey 36" xfId="15534"/>
    <cellStyle name="Grey 37" xfId="15535"/>
    <cellStyle name="Grey 38" xfId="15536"/>
    <cellStyle name="Grey 39" xfId="15537"/>
    <cellStyle name="Grey 4" xfId="15538"/>
    <cellStyle name="Grey 40" xfId="15539"/>
    <cellStyle name="Grey 41" xfId="15540"/>
    <cellStyle name="Grey 42" xfId="15541"/>
    <cellStyle name="Grey 5" xfId="15542"/>
    <cellStyle name="Grey 6" xfId="15543"/>
    <cellStyle name="Grey 7" xfId="15544"/>
    <cellStyle name="Grey 8" xfId="15545"/>
    <cellStyle name="Grey 9" xfId="15546"/>
    <cellStyle name="Hard Percent" xfId="15547"/>
    <cellStyle name="Hard Percent 2" xfId="15548"/>
    <cellStyle name="Hard Percent 3" xfId="15549"/>
    <cellStyle name="Header" xfId="15550"/>
    <cellStyle name="Header1" xfId="15551"/>
    <cellStyle name="Header1 2" xfId="15552"/>
    <cellStyle name="Header1 2 2" xfId="15553"/>
    <cellStyle name="Header1 2 3" xfId="15554"/>
    <cellStyle name="Header1 3" xfId="15555"/>
    <cellStyle name="Header1 3 2" xfId="15556"/>
    <cellStyle name="Header1 3 3" xfId="15557"/>
    <cellStyle name="Header1 4" xfId="15558"/>
    <cellStyle name="Header1 4 2" xfId="15559"/>
    <cellStyle name="Header1 4 3" xfId="15560"/>
    <cellStyle name="Header1 5" xfId="15561"/>
    <cellStyle name="Header2" xfId="15562"/>
    <cellStyle name="Header2 10" xfId="15563"/>
    <cellStyle name="Header2 10 2" xfId="15564"/>
    <cellStyle name="Header2 10 2 2" xfId="15565"/>
    <cellStyle name="Header2 10 2 3" xfId="15566"/>
    <cellStyle name="Header2 10 3" xfId="15567"/>
    <cellStyle name="Header2 10 4" xfId="15568"/>
    <cellStyle name="Header2 11" xfId="15569"/>
    <cellStyle name="Header2 11 2" xfId="15570"/>
    <cellStyle name="Header2 11 2 2" xfId="15571"/>
    <cellStyle name="Header2 11 2 3" xfId="15572"/>
    <cellStyle name="Header2 11 3" xfId="15573"/>
    <cellStyle name="Header2 11 4" xfId="15574"/>
    <cellStyle name="Header2 12" xfId="15575"/>
    <cellStyle name="Header2 12 2" xfId="15576"/>
    <cellStyle name="Header2 12 2 2" xfId="15577"/>
    <cellStyle name="Header2 12 2 3" xfId="15578"/>
    <cellStyle name="Header2 12 3" xfId="15579"/>
    <cellStyle name="Header2 12 4" xfId="15580"/>
    <cellStyle name="Header2 13" xfId="15581"/>
    <cellStyle name="Header2 13 2" xfId="15582"/>
    <cellStyle name="Header2 13 2 2" xfId="15583"/>
    <cellStyle name="Header2 13 2 3" xfId="15584"/>
    <cellStyle name="Header2 13 3" xfId="15585"/>
    <cellStyle name="Header2 13 4" xfId="15586"/>
    <cellStyle name="Header2 14" xfId="15587"/>
    <cellStyle name="Header2 14 2" xfId="15588"/>
    <cellStyle name="Header2 14 2 2" xfId="15589"/>
    <cellStyle name="Header2 14 2 3" xfId="15590"/>
    <cellStyle name="Header2 14 3" xfId="15591"/>
    <cellStyle name="Header2 14 4" xfId="15592"/>
    <cellStyle name="Header2 15" xfId="15593"/>
    <cellStyle name="Header2 15 2" xfId="15594"/>
    <cellStyle name="Header2 15 2 2" xfId="15595"/>
    <cellStyle name="Header2 15 2 3" xfId="15596"/>
    <cellStyle name="Header2 15 3" xfId="15597"/>
    <cellStyle name="Header2 15 4" xfId="15598"/>
    <cellStyle name="Header2 16" xfId="15599"/>
    <cellStyle name="Header2 16 2" xfId="15600"/>
    <cellStyle name="Header2 16 2 2" xfId="15601"/>
    <cellStyle name="Header2 16 2 3" xfId="15602"/>
    <cellStyle name="Header2 16 3" xfId="15603"/>
    <cellStyle name="Header2 16 4" xfId="15604"/>
    <cellStyle name="Header2 17" xfId="15605"/>
    <cellStyle name="Header2 17 2" xfId="15606"/>
    <cellStyle name="Header2 17 2 2" xfId="15607"/>
    <cellStyle name="Header2 17 2 3" xfId="15608"/>
    <cellStyle name="Header2 17 3" xfId="15609"/>
    <cellStyle name="Header2 17 4" xfId="15610"/>
    <cellStyle name="Header2 18" xfId="15611"/>
    <cellStyle name="Header2 18 2" xfId="15612"/>
    <cellStyle name="Header2 18 2 2" xfId="15613"/>
    <cellStyle name="Header2 18 2 3" xfId="15614"/>
    <cellStyle name="Header2 18 3" xfId="15615"/>
    <cellStyle name="Header2 18 4" xfId="15616"/>
    <cellStyle name="Header2 19" xfId="15617"/>
    <cellStyle name="Header2 19 2" xfId="15618"/>
    <cellStyle name="Header2 19 2 2" xfId="15619"/>
    <cellStyle name="Header2 19 2 3" xfId="15620"/>
    <cellStyle name="Header2 19 3" xfId="15621"/>
    <cellStyle name="Header2 19 4" xfId="15622"/>
    <cellStyle name="Header2 2" xfId="15623"/>
    <cellStyle name="Header2 2 2" xfId="15624"/>
    <cellStyle name="Header2 2 2 2" xfId="15625"/>
    <cellStyle name="Header2 2 2 3" xfId="15626"/>
    <cellStyle name="Header2 2 3" xfId="15627"/>
    <cellStyle name="Header2 2 4" xfId="15628"/>
    <cellStyle name="Header2 20" xfId="15629"/>
    <cellStyle name="Header2 20 2" xfId="15630"/>
    <cellStyle name="Header2 20 3" xfId="15631"/>
    <cellStyle name="Header2 21" xfId="15632"/>
    <cellStyle name="Header2 22" xfId="15633"/>
    <cellStyle name="Header2 3" xfId="15634"/>
    <cellStyle name="Header2 3 2" xfId="15635"/>
    <cellStyle name="Header2 3 2 2" xfId="15636"/>
    <cellStyle name="Header2 3 2 3" xfId="15637"/>
    <cellStyle name="Header2 3 3" xfId="15638"/>
    <cellStyle name="Header2 3 4" xfId="15639"/>
    <cellStyle name="Header2 4" xfId="15640"/>
    <cellStyle name="Header2 4 2" xfId="15641"/>
    <cellStyle name="Header2 4 2 2" xfId="15642"/>
    <cellStyle name="Header2 4 2 3" xfId="15643"/>
    <cellStyle name="Header2 4 3" xfId="15644"/>
    <cellStyle name="Header2 4 4" xfId="15645"/>
    <cellStyle name="Header2 5" xfId="15646"/>
    <cellStyle name="Header2 5 2" xfId="15647"/>
    <cellStyle name="Header2 5 2 2" xfId="15648"/>
    <cellStyle name="Header2 5 2 3" xfId="15649"/>
    <cellStyle name="Header2 5 3" xfId="15650"/>
    <cellStyle name="Header2 5 4" xfId="15651"/>
    <cellStyle name="Header2 6" xfId="15652"/>
    <cellStyle name="Header2 6 2" xfId="15653"/>
    <cellStyle name="Header2 6 2 2" xfId="15654"/>
    <cellStyle name="Header2 6 2 3" xfId="15655"/>
    <cellStyle name="Header2 6 3" xfId="15656"/>
    <cellStyle name="Header2 6 4" xfId="15657"/>
    <cellStyle name="Header2 7" xfId="15658"/>
    <cellStyle name="Header2 7 2" xfId="15659"/>
    <cellStyle name="Header2 7 2 2" xfId="15660"/>
    <cellStyle name="Header2 7 2 3" xfId="15661"/>
    <cellStyle name="Header2 7 3" xfId="15662"/>
    <cellStyle name="Header2 7 4" xfId="15663"/>
    <cellStyle name="Header2 8" xfId="15664"/>
    <cellStyle name="Header2 8 2" xfId="15665"/>
    <cellStyle name="Header2 8 2 2" xfId="15666"/>
    <cellStyle name="Header2 8 2 3" xfId="15667"/>
    <cellStyle name="Header2 8 3" xfId="15668"/>
    <cellStyle name="Header2 8 4" xfId="15669"/>
    <cellStyle name="Header2 9" xfId="15670"/>
    <cellStyle name="Header2 9 2" xfId="15671"/>
    <cellStyle name="Header2 9 2 2" xfId="15672"/>
    <cellStyle name="Header2 9 2 3" xfId="15673"/>
    <cellStyle name="Header2 9 3" xfId="15674"/>
    <cellStyle name="Header2 9 4" xfId="15675"/>
    <cellStyle name="Heading 1" xfId="5703"/>
    <cellStyle name="Heading 1 2" xfId="15676"/>
    <cellStyle name="Heading 2" xfId="5704"/>
    <cellStyle name="Heading 2 2" xfId="15677"/>
    <cellStyle name="Heading 3" xfId="15678"/>
    <cellStyle name="Heading1" xfId="15679"/>
    <cellStyle name="Heading2" xfId="15680"/>
    <cellStyle name="HEADINGS" xfId="15681"/>
    <cellStyle name="Hiperlink 2" xfId="5705"/>
    <cellStyle name="Hiperlink 3" xfId="15682"/>
    <cellStyle name="Hyperlink 2" xfId="424"/>
    <cellStyle name="Imput [4]" xfId="15683"/>
    <cellStyle name="Incorreto 10" xfId="15684"/>
    <cellStyle name="Incorreto 2" xfId="425"/>
    <cellStyle name="Incorreto 2 2" xfId="15685"/>
    <cellStyle name="Incorreto 2 3" xfId="15686"/>
    <cellStyle name="Incorreto 2 4" xfId="15687"/>
    <cellStyle name="Incorreto 2 5" xfId="15688"/>
    <cellStyle name="Incorreto 2 6" xfId="15689"/>
    <cellStyle name="Incorreto 2 7" xfId="15690"/>
    <cellStyle name="Incorreto 2 8" xfId="15691"/>
    <cellStyle name="Incorreto 3" xfId="5706"/>
    <cellStyle name="Incorreto 4" xfId="15692"/>
    <cellStyle name="Incorreto 4 2" xfId="15693"/>
    <cellStyle name="Incorreto 4 3" xfId="15694"/>
    <cellStyle name="Incorreto 4 4" xfId="15695"/>
    <cellStyle name="Incorreto 4 5" xfId="15696"/>
    <cellStyle name="Incorreto 4 6" xfId="15697"/>
    <cellStyle name="Incorreto 5" xfId="15698"/>
    <cellStyle name="Incorreto 6" xfId="15699"/>
    <cellStyle name="Incorreto 7" xfId="15700"/>
    <cellStyle name="Incorreto 8" xfId="15701"/>
    <cellStyle name="Incorreto 9" xfId="15702"/>
    <cellStyle name="Input" xfId="15703"/>
    <cellStyle name="Input [yellow]" xfId="15704"/>
    <cellStyle name="Input [yellow] 10" xfId="15705"/>
    <cellStyle name="Input [yellow] 10 2" xfId="15706"/>
    <cellStyle name="Input [yellow] 10 2 2" xfId="15707"/>
    <cellStyle name="Input [yellow] 10 3" xfId="15708"/>
    <cellStyle name="Input [yellow] 10 3 2" xfId="15709"/>
    <cellStyle name="Input [yellow] 10 4" xfId="15710"/>
    <cellStyle name="Input [yellow] 10 4 2" xfId="15711"/>
    <cellStyle name="Input [yellow] 10 5" xfId="15712"/>
    <cellStyle name="Input [yellow] 10 6" xfId="15713"/>
    <cellStyle name="Input [yellow] 11" xfId="15714"/>
    <cellStyle name="Input [yellow] 11 2" xfId="15715"/>
    <cellStyle name="Input [yellow] 11 2 2" xfId="15716"/>
    <cellStyle name="Input [yellow] 11 3" xfId="15717"/>
    <cellStyle name="Input [yellow] 11 3 2" xfId="15718"/>
    <cellStyle name="Input [yellow] 11 4" xfId="15719"/>
    <cellStyle name="Input [yellow] 11 4 2" xfId="15720"/>
    <cellStyle name="Input [yellow] 11 5" xfId="15721"/>
    <cellStyle name="Input [yellow] 11 6" xfId="15722"/>
    <cellStyle name="Input [yellow] 12" xfId="15723"/>
    <cellStyle name="Input [yellow] 12 2" xfId="15724"/>
    <cellStyle name="Input [yellow] 12 2 2" xfId="15725"/>
    <cellStyle name="Input [yellow] 12 3" xfId="15726"/>
    <cellStyle name="Input [yellow] 12 3 2" xfId="15727"/>
    <cellStyle name="Input [yellow] 12 4" xfId="15728"/>
    <cellStyle name="Input [yellow] 12 4 2" xfId="15729"/>
    <cellStyle name="Input [yellow] 12 5" xfId="15730"/>
    <cellStyle name="Input [yellow] 12 6" xfId="15731"/>
    <cellStyle name="Input [yellow] 13" xfId="15732"/>
    <cellStyle name="Input [yellow] 13 2" xfId="15733"/>
    <cellStyle name="Input [yellow] 13 2 2" xfId="15734"/>
    <cellStyle name="Input [yellow] 13 3" xfId="15735"/>
    <cellStyle name="Input [yellow] 13 3 2" xfId="15736"/>
    <cellStyle name="Input [yellow] 13 4" xfId="15737"/>
    <cellStyle name="Input [yellow] 13 4 2" xfId="15738"/>
    <cellStyle name="Input [yellow] 13 5" xfId="15739"/>
    <cellStyle name="Input [yellow] 13 6" xfId="15740"/>
    <cellStyle name="Input [yellow] 14" xfId="15741"/>
    <cellStyle name="Input [yellow] 14 2" xfId="15742"/>
    <cellStyle name="Input [yellow] 14 2 2" xfId="15743"/>
    <cellStyle name="Input [yellow] 14 3" xfId="15744"/>
    <cellStyle name="Input [yellow] 14 3 2" xfId="15745"/>
    <cellStyle name="Input [yellow] 14 4" xfId="15746"/>
    <cellStyle name="Input [yellow] 14 4 2" xfId="15747"/>
    <cellStyle name="Input [yellow] 14 5" xfId="15748"/>
    <cellStyle name="Input [yellow] 14 6" xfId="15749"/>
    <cellStyle name="Input [yellow] 15" xfId="15750"/>
    <cellStyle name="Input [yellow] 15 2" xfId="15751"/>
    <cellStyle name="Input [yellow] 15 2 2" xfId="15752"/>
    <cellStyle name="Input [yellow] 15 3" xfId="15753"/>
    <cellStyle name="Input [yellow] 15 3 2" xfId="15754"/>
    <cellStyle name="Input [yellow] 15 4" xfId="15755"/>
    <cellStyle name="Input [yellow] 15 4 2" xfId="15756"/>
    <cellStyle name="Input [yellow] 15 5" xfId="15757"/>
    <cellStyle name="Input [yellow] 15 6" xfId="15758"/>
    <cellStyle name="Input [yellow] 16" xfId="15759"/>
    <cellStyle name="Input [yellow] 16 2" xfId="15760"/>
    <cellStyle name="Input [yellow] 16 2 2" xfId="15761"/>
    <cellStyle name="Input [yellow] 16 3" xfId="15762"/>
    <cellStyle name="Input [yellow] 16 3 2" xfId="15763"/>
    <cellStyle name="Input [yellow] 16 4" xfId="15764"/>
    <cellStyle name="Input [yellow] 16 4 2" xfId="15765"/>
    <cellStyle name="Input [yellow] 16 5" xfId="15766"/>
    <cellStyle name="Input [yellow] 16 6" xfId="15767"/>
    <cellStyle name="Input [yellow] 17" xfId="15768"/>
    <cellStyle name="Input [yellow] 17 2" xfId="15769"/>
    <cellStyle name="Input [yellow] 17 2 2" xfId="15770"/>
    <cellStyle name="Input [yellow] 17 3" xfId="15771"/>
    <cellStyle name="Input [yellow] 17 3 2" xfId="15772"/>
    <cellStyle name="Input [yellow] 17 4" xfId="15773"/>
    <cellStyle name="Input [yellow] 17 4 2" xfId="15774"/>
    <cellStyle name="Input [yellow] 17 5" xfId="15775"/>
    <cellStyle name="Input [yellow] 17 6" xfId="15776"/>
    <cellStyle name="Input [yellow] 18" xfId="15777"/>
    <cellStyle name="Input [yellow] 18 2" xfId="15778"/>
    <cellStyle name="Input [yellow] 18 2 2" xfId="15779"/>
    <cellStyle name="Input [yellow] 18 3" xfId="15780"/>
    <cellStyle name="Input [yellow] 18 3 2" xfId="15781"/>
    <cellStyle name="Input [yellow] 18 4" xfId="15782"/>
    <cellStyle name="Input [yellow] 18 4 2" xfId="15783"/>
    <cellStyle name="Input [yellow] 18 5" xfId="15784"/>
    <cellStyle name="Input [yellow] 18 6" xfId="15785"/>
    <cellStyle name="Input [yellow] 19" xfId="15786"/>
    <cellStyle name="Input [yellow] 19 2" xfId="15787"/>
    <cellStyle name="Input [yellow] 19 2 2" xfId="15788"/>
    <cellStyle name="Input [yellow] 19 3" xfId="15789"/>
    <cellStyle name="Input [yellow] 19 3 2" xfId="15790"/>
    <cellStyle name="Input [yellow] 19 4" xfId="15791"/>
    <cellStyle name="Input [yellow] 19 4 2" xfId="15792"/>
    <cellStyle name="Input [yellow] 19 5" xfId="15793"/>
    <cellStyle name="Input [yellow] 19 6" xfId="15794"/>
    <cellStyle name="Input [yellow] 2" xfId="15795"/>
    <cellStyle name="Input [yellow] 2 2" xfId="15796"/>
    <cellStyle name="Input [yellow] 2 2 2" xfId="15797"/>
    <cellStyle name="Input [yellow] 2 3" xfId="15798"/>
    <cellStyle name="Input [yellow] 2 3 2" xfId="15799"/>
    <cellStyle name="Input [yellow] 2 4" xfId="15800"/>
    <cellStyle name="Input [yellow] 2 4 2" xfId="15801"/>
    <cellStyle name="Input [yellow] 2 5" xfId="15802"/>
    <cellStyle name="Input [yellow] 2 6" xfId="15803"/>
    <cellStyle name="Input [yellow] 20" xfId="15804"/>
    <cellStyle name="Input [yellow] 20 2" xfId="15805"/>
    <cellStyle name="Input [yellow] 20 2 2" xfId="15806"/>
    <cellStyle name="Input [yellow] 20 3" xfId="15807"/>
    <cellStyle name="Input [yellow] 20 3 2" xfId="15808"/>
    <cellStyle name="Input [yellow] 20 4" xfId="15809"/>
    <cellStyle name="Input [yellow] 20 4 2" xfId="15810"/>
    <cellStyle name="Input [yellow] 20 5" xfId="15811"/>
    <cellStyle name="Input [yellow] 20 6" xfId="15812"/>
    <cellStyle name="Input [yellow] 21" xfId="15813"/>
    <cellStyle name="Input [yellow] 21 2" xfId="15814"/>
    <cellStyle name="Input [yellow] 21 2 2" xfId="15815"/>
    <cellStyle name="Input [yellow] 21 3" xfId="15816"/>
    <cellStyle name="Input [yellow] 21 3 2" xfId="15817"/>
    <cellStyle name="Input [yellow] 21 4" xfId="15818"/>
    <cellStyle name="Input [yellow] 21 4 2" xfId="15819"/>
    <cellStyle name="Input [yellow] 21 5" xfId="15820"/>
    <cellStyle name="Input [yellow] 21 6" xfId="15821"/>
    <cellStyle name="Input [yellow] 22" xfId="15822"/>
    <cellStyle name="Input [yellow] 22 2" xfId="15823"/>
    <cellStyle name="Input [yellow] 22 2 2" xfId="15824"/>
    <cellStyle name="Input [yellow] 22 3" xfId="15825"/>
    <cellStyle name="Input [yellow] 22 3 2" xfId="15826"/>
    <cellStyle name="Input [yellow] 22 4" xfId="15827"/>
    <cellStyle name="Input [yellow] 22 4 2" xfId="15828"/>
    <cellStyle name="Input [yellow] 22 5" xfId="15829"/>
    <cellStyle name="Input [yellow] 22 6" xfId="15830"/>
    <cellStyle name="Input [yellow] 23" xfId="15831"/>
    <cellStyle name="Input [yellow] 23 2" xfId="15832"/>
    <cellStyle name="Input [yellow] 23 2 2" xfId="15833"/>
    <cellStyle name="Input [yellow] 23 3" xfId="15834"/>
    <cellStyle name="Input [yellow] 23 3 2" xfId="15835"/>
    <cellStyle name="Input [yellow] 23 4" xfId="15836"/>
    <cellStyle name="Input [yellow] 23 4 2" xfId="15837"/>
    <cellStyle name="Input [yellow] 23 5" xfId="15838"/>
    <cellStyle name="Input [yellow] 23 6" xfId="15839"/>
    <cellStyle name="Input [yellow] 24" xfId="15840"/>
    <cellStyle name="Input [yellow] 24 2" xfId="15841"/>
    <cellStyle name="Input [yellow] 24 2 2" xfId="15842"/>
    <cellStyle name="Input [yellow] 24 3" xfId="15843"/>
    <cellStyle name="Input [yellow] 24 3 2" xfId="15844"/>
    <cellStyle name="Input [yellow] 24 4" xfId="15845"/>
    <cellStyle name="Input [yellow] 24 4 2" xfId="15846"/>
    <cellStyle name="Input [yellow] 24 5" xfId="15847"/>
    <cellStyle name="Input [yellow] 24 6" xfId="15848"/>
    <cellStyle name="Input [yellow] 25" xfId="15849"/>
    <cellStyle name="Input [yellow] 25 2" xfId="15850"/>
    <cellStyle name="Input [yellow] 25 2 2" xfId="15851"/>
    <cellStyle name="Input [yellow] 25 3" xfId="15852"/>
    <cellStyle name="Input [yellow] 25 3 2" xfId="15853"/>
    <cellStyle name="Input [yellow] 25 4" xfId="15854"/>
    <cellStyle name="Input [yellow] 25 4 2" xfId="15855"/>
    <cellStyle name="Input [yellow] 25 5" xfId="15856"/>
    <cellStyle name="Input [yellow] 25 6" xfId="15857"/>
    <cellStyle name="Input [yellow] 26" xfId="15858"/>
    <cellStyle name="Input [yellow] 26 2" xfId="15859"/>
    <cellStyle name="Input [yellow] 26 2 2" xfId="15860"/>
    <cellStyle name="Input [yellow] 26 3" xfId="15861"/>
    <cellStyle name="Input [yellow] 26 3 2" xfId="15862"/>
    <cellStyle name="Input [yellow] 26 4" xfId="15863"/>
    <cellStyle name="Input [yellow] 26 4 2" xfId="15864"/>
    <cellStyle name="Input [yellow] 26 5" xfId="15865"/>
    <cellStyle name="Input [yellow] 26 6" xfId="15866"/>
    <cellStyle name="Input [yellow] 27" xfId="15867"/>
    <cellStyle name="Input [yellow] 27 2" xfId="15868"/>
    <cellStyle name="Input [yellow] 27 2 2" xfId="15869"/>
    <cellStyle name="Input [yellow] 27 3" xfId="15870"/>
    <cellStyle name="Input [yellow] 27 3 2" xfId="15871"/>
    <cellStyle name="Input [yellow] 27 4" xfId="15872"/>
    <cellStyle name="Input [yellow] 27 4 2" xfId="15873"/>
    <cellStyle name="Input [yellow] 27 5" xfId="15874"/>
    <cellStyle name="Input [yellow] 27 6" xfId="15875"/>
    <cellStyle name="Input [yellow] 28" xfId="15876"/>
    <cellStyle name="Input [yellow] 28 2" xfId="15877"/>
    <cellStyle name="Input [yellow] 28 2 2" xfId="15878"/>
    <cellStyle name="Input [yellow] 28 3" xfId="15879"/>
    <cellStyle name="Input [yellow] 28 3 2" xfId="15880"/>
    <cellStyle name="Input [yellow] 28 4" xfId="15881"/>
    <cellStyle name="Input [yellow] 28 4 2" xfId="15882"/>
    <cellStyle name="Input [yellow] 28 5" xfId="15883"/>
    <cellStyle name="Input [yellow] 28 6" xfId="15884"/>
    <cellStyle name="Input [yellow] 29" xfId="15885"/>
    <cellStyle name="Input [yellow] 29 2" xfId="15886"/>
    <cellStyle name="Input [yellow] 29 2 2" xfId="15887"/>
    <cellStyle name="Input [yellow] 29 3" xfId="15888"/>
    <cellStyle name="Input [yellow] 29 3 2" xfId="15889"/>
    <cellStyle name="Input [yellow] 29 4" xfId="15890"/>
    <cellStyle name="Input [yellow] 29 4 2" xfId="15891"/>
    <cellStyle name="Input [yellow] 29 5" xfId="15892"/>
    <cellStyle name="Input [yellow] 29 6" xfId="15893"/>
    <cellStyle name="Input [yellow] 3" xfId="15894"/>
    <cellStyle name="Input [yellow] 3 2" xfId="15895"/>
    <cellStyle name="Input [yellow] 3 2 2" xfId="15896"/>
    <cellStyle name="Input [yellow] 3 3" xfId="15897"/>
    <cellStyle name="Input [yellow] 3 3 2" xfId="15898"/>
    <cellStyle name="Input [yellow] 3 4" xfId="15899"/>
    <cellStyle name="Input [yellow] 3 4 2" xfId="15900"/>
    <cellStyle name="Input [yellow] 3 5" xfId="15901"/>
    <cellStyle name="Input [yellow] 3 6" xfId="15902"/>
    <cellStyle name="Input [yellow] 30" xfId="15903"/>
    <cellStyle name="Input [yellow] 30 2" xfId="15904"/>
    <cellStyle name="Input [yellow] 30 2 2" xfId="15905"/>
    <cellStyle name="Input [yellow] 30 3" xfId="15906"/>
    <cellStyle name="Input [yellow] 30 3 2" xfId="15907"/>
    <cellStyle name="Input [yellow] 30 4" xfId="15908"/>
    <cellStyle name="Input [yellow] 30 4 2" xfId="15909"/>
    <cellStyle name="Input [yellow] 30 5" xfId="15910"/>
    <cellStyle name="Input [yellow] 30 6" xfId="15911"/>
    <cellStyle name="Input [yellow] 31" xfId="15912"/>
    <cellStyle name="Input [yellow] 31 2" xfId="15913"/>
    <cellStyle name="Input [yellow] 31 2 2" xfId="15914"/>
    <cellStyle name="Input [yellow] 31 3" xfId="15915"/>
    <cellStyle name="Input [yellow] 31 3 2" xfId="15916"/>
    <cellStyle name="Input [yellow] 31 4" xfId="15917"/>
    <cellStyle name="Input [yellow] 31 4 2" xfId="15918"/>
    <cellStyle name="Input [yellow] 31 5" xfId="15919"/>
    <cellStyle name="Input [yellow] 31 6" xfId="15920"/>
    <cellStyle name="Input [yellow] 32" xfId="15921"/>
    <cellStyle name="Input [yellow] 32 2" xfId="15922"/>
    <cellStyle name="Input [yellow] 32 2 2" xfId="15923"/>
    <cellStyle name="Input [yellow] 32 3" xfId="15924"/>
    <cellStyle name="Input [yellow] 32 3 2" xfId="15925"/>
    <cellStyle name="Input [yellow] 32 4" xfId="15926"/>
    <cellStyle name="Input [yellow] 32 4 2" xfId="15927"/>
    <cellStyle name="Input [yellow] 32 5" xfId="15928"/>
    <cellStyle name="Input [yellow] 32 6" xfId="15929"/>
    <cellStyle name="Input [yellow] 33" xfId="15930"/>
    <cellStyle name="Input [yellow] 33 2" xfId="15931"/>
    <cellStyle name="Input [yellow] 33 2 2" xfId="15932"/>
    <cellStyle name="Input [yellow] 33 3" xfId="15933"/>
    <cellStyle name="Input [yellow] 33 3 2" xfId="15934"/>
    <cellStyle name="Input [yellow] 33 4" xfId="15935"/>
    <cellStyle name="Input [yellow] 33 4 2" xfId="15936"/>
    <cellStyle name="Input [yellow] 33 5" xfId="15937"/>
    <cellStyle name="Input [yellow] 33 6" xfId="15938"/>
    <cellStyle name="Input [yellow] 34" xfId="15939"/>
    <cellStyle name="Input [yellow] 34 2" xfId="15940"/>
    <cellStyle name="Input [yellow] 34 2 2" xfId="15941"/>
    <cellStyle name="Input [yellow] 34 3" xfId="15942"/>
    <cellStyle name="Input [yellow] 34 3 2" xfId="15943"/>
    <cellStyle name="Input [yellow] 34 4" xfId="15944"/>
    <cellStyle name="Input [yellow] 34 4 2" xfId="15945"/>
    <cellStyle name="Input [yellow] 34 5" xfId="15946"/>
    <cellStyle name="Input [yellow] 34 6" xfId="15947"/>
    <cellStyle name="Input [yellow] 35" xfId="15948"/>
    <cellStyle name="Input [yellow] 35 2" xfId="15949"/>
    <cellStyle name="Input [yellow] 35 2 2" xfId="15950"/>
    <cellStyle name="Input [yellow] 35 3" xfId="15951"/>
    <cellStyle name="Input [yellow] 35 3 2" xfId="15952"/>
    <cellStyle name="Input [yellow] 35 4" xfId="15953"/>
    <cellStyle name="Input [yellow] 35 4 2" xfId="15954"/>
    <cellStyle name="Input [yellow] 35 5" xfId="15955"/>
    <cellStyle name="Input [yellow] 35 6" xfId="15956"/>
    <cellStyle name="Input [yellow] 36" xfId="15957"/>
    <cellStyle name="Input [yellow] 36 2" xfId="15958"/>
    <cellStyle name="Input [yellow] 36 2 2" xfId="15959"/>
    <cellStyle name="Input [yellow] 36 3" xfId="15960"/>
    <cellStyle name="Input [yellow] 36 3 2" xfId="15961"/>
    <cellStyle name="Input [yellow] 36 4" xfId="15962"/>
    <cellStyle name="Input [yellow] 36 4 2" xfId="15963"/>
    <cellStyle name="Input [yellow] 36 5" xfId="15964"/>
    <cellStyle name="Input [yellow] 36 6" xfId="15965"/>
    <cellStyle name="Input [yellow] 37" xfId="15966"/>
    <cellStyle name="Input [yellow] 37 2" xfId="15967"/>
    <cellStyle name="Input [yellow] 37 2 2" xfId="15968"/>
    <cellStyle name="Input [yellow] 37 3" xfId="15969"/>
    <cellStyle name="Input [yellow] 37 3 2" xfId="15970"/>
    <cellStyle name="Input [yellow] 37 4" xfId="15971"/>
    <cellStyle name="Input [yellow] 37 4 2" xfId="15972"/>
    <cellStyle name="Input [yellow] 37 5" xfId="15973"/>
    <cellStyle name="Input [yellow] 37 6" xfId="15974"/>
    <cellStyle name="Input [yellow] 38" xfId="15975"/>
    <cellStyle name="Input [yellow] 38 2" xfId="15976"/>
    <cellStyle name="Input [yellow] 38 2 2" xfId="15977"/>
    <cellStyle name="Input [yellow] 38 3" xfId="15978"/>
    <cellStyle name="Input [yellow] 38 3 2" xfId="15979"/>
    <cellStyle name="Input [yellow] 38 4" xfId="15980"/>
    <cellStyle name="Input [yellow] 38 4 2" xfId="15981"/>
    <cellStyle name="Input [yellow] 38 5" xfId="15982"/>
    <cellStyle name="Input [yellow] 38 6" xfId="15983"/>
    <cellStyle name="Input [yellow] 39" xfId="15984"/>
    <cellStyle name="Input [yellow] 39 2" xfId="15985"/>
    <cellStyle name="Input [yellow] 39 2 2" xfId="15986"/>
    <cellStyle name="Input [yellow] 39 3" xfId="15987"/>
    <cellStyle name="Input [yellow] 39 3 2" xfId="15988"/>
    <cellStyle name="Input [yellow] 39 4" xfId="15989"/>
    <cellStyle name="Input [yellow] 39 4 2" xfId="15990"/>
    <cellStyle name="Input [yellow] 39 5" xfId="15991"/>
    <cellStyle name="Input [yellow] 39 6" xfId="15992"/>
    <cellStyle name="Input [yellow] 4" xfId="15993"/>
    <cellStyle name="Input [yellow] 4 2" xfId="15994"/>
    <cellStyle name="Input [yellow] 4 2 2" xfId="15995"/>
    <cellStyle name="Input [yellow] 4 3" xfId="15996"/>
    <cellStyle name="Input [yellow] 4 3 2" xfId="15997"/>
    <cellStyle name="Input [yellow] 4 4" xfId="15998"/>
    <cellStyle name="Input [yellow] 4 4 2" xfId="15999"/>
    <cellStyle name="Input [yellow] 4 5" xfId="16000"/>
    <cellStyle name="Input [yellow] 4 6" xfId="16001"/>
    <cellStyle name="Input [yellow] 40" xfId="16002"/>
    <cellStyle name="Input [yellow] 40 2" xfId="16003"/>
    <cellStyle name="Input [yellow] 40 2 2" xfId="16004"/>
    <cellStyle name="Input [yellow] 40 3" xfId="16005"/>
    <cellStyle name="Input [yellow] 40 3 2" xfId="16006"/>
    <cellStyle name="Input [yellow] 40 4" xfId="16007"/>
    <cellStyle name="Input [yellow] 40 4 2" xfId="16008"/>
    <cellStyle name="Input [yellow] 40 5" xfId="16009"/>
    <cellStyle name="Input [yellow] 40 6" xfId="16010"/>
    <cellStyle name="Input [yellow] 41" xfId="16011"/>
    <cellStyle name="Input [yellow] 41 2" xfId="16012"/>
    <cellStyle name="Input [yellow] 41 2 2" xfId="16013"/>
    <cellStyle name="Input [yellow] 41 3" xfId="16014"/>
    <cellStyle name="Input [yellow] 41 3 2" xfId="16015"/>
    <cellStyle name="Input [yellow] 41 4" xfId="16016"/>
    <cellStyle name="Input [yellow] 41 4 2" xfId="16017"/>
    <cellStyle name="Input [yellow] 41 5" xfId="16018"/>
    <cellStyle name="Input [yellow] 41 6" xfId="16019"/>
    <cellStyle name="Input [yellow] 42" xfId="16020"/>
    <cellStyle name="Input [yellow] 42 2" xfId="16021"/>
    <cellStyle name="Input [yellow] 42 2 2" xfId="16022"/>
    <cellStyle name="Input [yellow] 42 3" xfId="16023"/>
    <cellStyle name="Input [yellow] 42 3 2" xfId="16024"/>
    <cellStyle name="Input [yellow] 42 4" xfId="16025"/>
    <cellStyle name="Input [yellow] 42 4 2" xfId="16026"/>
    <cellStyle name="Input [yellow] 42 5" xfId="16027"/>
    <cellStyle name="Input [yellow] 42 6" xfId="16028"/>
    <cellStyle name="Input [yellow] 43" xfId="16029"/>
    <cellStyle name="Input [yellow] 44" xfId="16030"/>
    <cellStyle name="Input [yellow] 5" xfId="16031"/>
    <cellStyle name="Input [yellow] 5 2" xfId="16032"/>
    <cellStyle name="Input [yellow] 5 2 2" xfId="16033"/>
    <cellStyle name="Input [yellow] 5 3" xfId="16034"/>
    <cellStyle name="Input [yellow] 5 3 2" xfId="16035"/>
    <cellStyle name="Input [yellow] 5 4" xfId="16036"/>
    <cellStyle name="Input [yellow] 5 4 2" xfId="16037"/>
    <cellStyle name="Input [yellow] 5 5" xfId="16038"/>
    <cellStyle name="Input [yellow] 5 6" xfId="16039"/>
    <cellStyle name="Input [yellow] 6" xfId="16040"/>
    <cellStyle name="Input [yellow] 6 2" xfId="16041"/>
    <cellStyle name="Input [yellow] 6 2 2" xfId="16042"/>
    <cellStyle name="Input [yellow] 6 3" xfId="16043"/>
    <cellStyle name="Input [yellow] 6 3 2" xfId="16044"/>
    <cellStyle name="Input [yellow] 6 4" xfId="16045"/>
    <cellStyle name="Input [yellow] 6 4 2" xfId="16046"/>
    <cellStyle name="Input [yellow] 6 5" xfId="16047"/>
    <cellStyle name="Input [yellow] 6 6" xfId="16048"/>
    <cellStyle name="Input [yellow] 7" xfId="16049"/>
    <cellStyle name="Input [yellow] 7 2" xfId="16050"/>
    <cellStyle name="Input [yellow] 7 2 2" xfId="16051"/>
    <cellStyle name="Input [yellow] 7 3" xfId="16052"/>
    <cellStyle name="Input [yellow] 7 3 2" xfId="16053"/>
    <cellStyle name="Input [yellow] 7 4" xfId="16054"/>
    <cellStyle name="Input [yellow] 7 4 2" xfId="16055"/>
    <cellStyle name="Input [yellow] 7 5" xfId="16056"/>
    <cellStyle name="Input [yellow] 7 6" xfId="16057"/>
    <cellStyle name="Input [yellow] 8" xfId="16058"/>
    <cellStyle name="Input [yellow] 8 2" xfId="16059"/>
    <cellStyle name="Input [yellow] 8 2 2" xfId="16060"/>
    <cellStyle name="Input [yellow] 8 3" xfId="16061"/>
    <cellStyle name="Input [yellow] 8 3 2" xfId="16062"/>
    <cellStyle name="Input [yellow] 8 4" xfId="16063"/>
    <cellStyle name="Input [yellow] 8 4 2" xfId="16064"/>
    <cellStyle name="Input [yellow] 8 5" xfId="16065"/>
    <cellStyle name="Input [yellow] 8 6" xfId="16066"/>
    <cellStyle name="Input [yellow] 9" xfId="16067"/>
    <cellStyle name="Input [yellow] 9 2" xfId="16068"/>
    <cellStyle name="Input [yellow] 9 2 2" xfId="16069"/>
    <cellStyle name="Input [yellow] 9 3" xfId="16070"/>
    <cellStyle name="Input [yellow] 9 3 2" xfId="16071"/>
    <cellStyle name="Input [yellow] 9 4" xfId="16072"/>
    <cellStyle name="Input [yellow] 9 4 2" xfId="16073"/>
    <cellStyle name="Input [yellow] 9 5" xfId="16074"/>
    <cellStyle name="Input [yellow] 9 6" xfId="16075"/>
    <cellStyle name="Input 2" xfId="16076"/>
    <cellStyle name="Input 2 2" xfId="16077"/>
    <cellStyle name="Input 2 3" xfId="16078"/>
    <cellStyle name="Input 3" xfId="16079"/>
    <cellStyle name="Input 3 2" xfId="16080"/>
    <cellStyle name="Input 3 3" xfId="16081"/>
    <cellStyle name="Input 4" xfId="16082"/>
    <cellStyle name="Input 4 2" xfId="16083"/>
    <cellStyle name="Input 4 3" xfId="16084"/>
    <cellStyle name="Input 5" xfId="16085"/>
    <cellStyle name="Input 5 2" xfId="16086"/>
    <cellStyle name="Input 5 3" xfId="16087"/>
    <cellStyle name="Input 6" xfId="16088"/>
    <cellStyle name="Input 6 2" xfId="16089"/>
    <cellStyle name="Input 6 3" xfId="16090"/>
    <cellStyle name="Input 7" xfId="16091"/>
    <cellStyle name="Input 8" xfId="16092"/>
    <cellStyle name="Input Currency" xfId="16093"/>
    <cellStyle name="Input Currency 10" xfId="16094"/>
    <cellStyle name="Input Currency 11" xfId="16095"/>
    <cellStyle name="Input Currency 12" xfId="16096"/>
    <cellStyle name="Input Currency 13" xfId="16097"/>
    <cellStyle name="Input Currency 14" xfId="16098"/>
    <cellStyle name="Input Currency 15" xfId="16099"/>
    <cellStyle name="Input Currency 16" xfId="16100"/>
    <cellStyle name="Input Currency 17" xfId="16101"/>
    <cellStyle name="Input Currency 18" xfId="16102"/>
    <cellStyle name="Input Currency 19" xfId="16103"/>
    <cellStyle name="Input Currency 2" xfId="16104"/>
    <cellStyle name="Input Currency 20" xfId="16105"/>
    <cellStyle name="Input Currency 21" xfId="16106"/>
    <cellStyle name="Input Currency 22" xfId="16107"/>
    <cellStyle name="Input Currency 23" xfId="16108"/>
    <cellStyle name="Input Currency 24" xfId="16109"/>
    <cellStyle name="Input Currency 25" xfId="16110"/>
    <cellStyle name="Input Currency 26" xfId="16111"/>
    <cellStyle name="Input Currency 27" xfId="16112"/>
    <cellStyle name="Input Currency 28" xfId="16113"/>
    <cellStyle name="Input Currency 29" xfId="16114"/>
    <cellStyle name="Input Currency 3" xfId="16115"/>
    <cellStyle name="Input Currency 30" xfId="16116"/>
    <cellStyle name="Input Currency 31" xfId="16117"/>
    <cellStyle name="Input Currency 32" xfId="16118"/>
    <cellStyle name="Input Currency 33" xfId="16119"/>
    <cellStyle name="Input Currency 34" xfId="16120"/>
    <cellStyle name="Input Currency 35" xfId="16121"/>
    <cellStyle name="Input Currency 36" xfId="16122"/>
    <cellStyle name="Input Currency 37" xfId="16123"/>
    <cellStyle name="Input Currency 38" xfId="16124"/>
    <cellStyle name="Input Currency 39" xfId="16125"/>
    <cellStyle name="Input Currency 4" xfId="16126"/>
    <cellStyle name="Input Currency 40" xfId="16127"/>
    <cellStyle name="Input Currency 41" xfId="16128"/>
    <cellStyle name="Input Currency 42" xfId="16129"/>
    <cellStyle name="Input Currency 5" xfId="16130"/>
    <cellStyle name="Input Currency 6" xfId="16131"/>
    <cellStyle name="Input Currency 7" xfId="16132"/>
    <cellStyle name="Input Currency 8" xfId="16133"/>
    <cellStyle name="Input Currency 9" xfId="16134"/>
    <cellStyle name="Input Date" xfId="16135"/>
    <cellStyle name="Input Date 10" xfId="16136"/>
    <cellStyle name="Input Date 11" xfId="16137"/>
    <cellStyle name="Input Date 12" xfId="16138"/>
    <cellStyle name="Input Date 13" xfId="16139"/>
    <cellStyle name="Input Date 14" xfId="16140"/>
    <cellStyle name="Input Date 15" xfId="16141"/>
    <cellStyle name="Input Date 16" xfId="16142"/>
    <cellStyle name="Input Date 17" xfId="16143"/>
    <cellStyle name="Input Date 18" xfId="16144"/>
    <cellStyle name="Input Date 19" xfId="16145"/>
    <cellStyle name="Input Date 2" xfId="16146"/>
    <cellStyle name="Input Date 20" xfId="16147"/>
    <cellStyle name="Input Date 21" xfId="16148"/>
    <cellStyle name="Input Date 22" xfId="16149"/>
    <cellStyle name="Input Date 23" xfId="16150"/>
    <cellStyle name="Input Date 24" xfId="16151"/>
    <cellStyle name="Input Date 25" xfId="16152"/>
    <cellStyle name="Input Date 26" xfId="16153"/>
    <cellStyle name="Input Date 27" xfId="16154"/>
    <cellStyle name="Input Date 28" xfId="16155"/>
    <cellStyle name="Input Date 29" xfId="16156"/>
    <cellStyle name="Input Date 3" xfId="16157"/>
    <cellStyle name="Input Date 30" xfId="16158"/>
    <cellStyle name="Input Date 31" xfId="16159"/>
    <cellStyle name="Input Date 32" xfId="16160"/>
    <cellStyle name="Input Date 33" xfId="16161"/>
    <cellStyle name="Input Date 34" xfId="16162"/>
    <cellStyle name="Input Date 35" xfId="16163"/>
    <cellStyle name="Input Date 36" xfId="16164"/>
    <cellStyle name="Input Date 37" xfId="16165"/>
    <cellStyle name="Input Date 38" xfId="16166"/>
    <cellStyle name="Input Date 39" xfId="16167"/>
    <cellStyle name="Input Date 4" xfId="16168"/>
    <cellStyle name="Input Date 40" xfId="16169"/>
    <cellStyle name="Input Date 41" xfId="16170"/>
    <cellStyle name="Input Date 42" xfId="16171"/>
    <cellStyle name="Input Date 5" xfId="16172"/>
    <cellStyle name="Input Date 6" xfId="16173"/>
    <cellStyle name="Input Date 7" xfId="16174"/>
    <cellStyle name="Input Date 8" xfId="16175"/>
    <cellStyle name="Input Date 9" xfId="16176"/>
    <cellStyle name="Input Fixed [0]" xfId="16177"/>
    <cellStyle name="Input Fixed [0] 10" xfId="16178"/>
    <cellStyle name="Input Fixed [0] 11" xfId="16179"/>
    <cellStyle name="Input Fixed [0] 12" xfId="16180"/>
    <cellStyle name="Input Fixed [0] 13" xfId="16181"/>
    <cellStyle name="Input Fixed [0] 14" xfId="16182"/>
    <cellStyle name="Input Fixed [0] 15" xfId="16183"/>
    <cellStyle name="Input Fixed [0] 16" xfId="16184"/>
    <cellStyle name="Input Fixed [0] 17" xfId="16185"/>
    <cellStyle name="Input Fixed [0] 18" xfId="16186"/>
    <cellStyle name="Input Fixed [0] 19" xfId="16187"/>
    <cellStyle name="Input Fixed [0] 2" xfId="16188"/>
    <cellStyle name="Input Fixed [0] 20" xfId="16189"/>
    <cellStyle name="Input Fixed [0] 21" xfId="16190"/>
    <cellStyle name="Input Fixed [0] 22" xfId="16191"/>
    <cellStyle name="Input Fixed [0] 23" xfId="16192"/>
    <cellStyle name="Input Fixed [0] 24" xfId="16193"/>
    <cellStyle name="Input Fixed [0] 25" xfId="16194"/>
    <cellStyle name="Input Fixed [0] 26" xfId="16195"/>
    <cellStyle name="Input Fixed [0] 27" xfId="16196"/>
    <cellStyle name="Input Fixed [0] 28" xfId="16197"/>
    <cellStyle name="Input Fixed [0] 29" xfId="16198"/>
    <cellStyle name="Input Fixed [0] 3" xfId="16199"/>
    <cellStyle name="Input Fixed [0] 30" xfId="16200"/>
    <cellStyle name="Input Fixed [0] 31" xfId="16201"/>
    <cellStyle name="Input Fixed [0] 32" xfId="16202"/>
    <cellStyle name="Input Fixed [0] 33" xfId="16203"/>
    <cellStyle name="Input Fixed [0] 34" xfId="16204"/>
    <cellStyle name="Input Fixed [0] 35" xfId="16205"/>
    <cellStyle name="Input Fixed [0] 36" xfId="16206"/>
    <cellStyle name="Input Fixed [0] 37" xfId="16207"/>
    <cellStyle name="Input Fixed [0] 38" xfId="16208"/>
    <cellStyle name="Input Fixed [0] 39" xfId="16209"/>
    <cellStyle name="Input Fixed [0] 4" xfId="16210"/>
    <cellStyle name="Input Fixed [0] 40" xfId="16211"/>
    <cellStyle name="Input Fixed [0] 41" xfId="16212"/>
    <cellStyle name="Input Fixed [0] 42" xfId="16213"/>
    <cellStyle name="Input Fixed [0] 5" xfId="16214"/>
    <cellStyle name="Input Fixed [0] 6" xfId="16215"/>
    <cellStyle name="Input Fixed [0] 7" xfId="16216"/>
    <cellStyle name="Input Fixed [0] 8" xfId="16217"/>
    <cellStyle name="Input Fixed [0] 9" xfId="16218"/>
    <cellStyle name="Input Normal" xfId="16219"/>
    <cellStyle name="Input Normal 10" xfId="16220"/>
    <cellStyle name="Input Normal 11" xfId="16221"/>
    <cellStyle name="Input Normal 12" xfId="16222"/>
    <cellStyle name="Input Normal 13" xfId="16223"/>
    <cellStyle name="Input Normal 14" xfId="16224"/>
    <cellStyle name="Input Normal 15" xfId="16225"/>
    <cellStyle name="Input Normal 16" xfId="16226"/>
    <cellStyle name="Input Normal 17" xfId="16227"/>
    <cellStyle name="Input Normal 18" xfId="16228"/>
    <cellStyle name="Input Normal 19" xfId="16229"/>
    <cellStyle name="Input Normal 2" xfId="16230"/>
    <cellStyle name="Input Normal 20" xfId="16231"/>
    <cellStyle name="Input Normal 21" xfId="16232"/>
    <cellStyle name="Input Normal 22" xfId="16233"/>
    <cellStyle name="Input Normal 23" xfId="16234"/>
    <cellStyle name="Input Normal 24" xfId="16235"/>
    <cellStyle name="Input Normal 25" xfId="16236"/>
    <cellStyle name="Input Normal 26" xfId="16237"/>
    <cellStyle name="Input Normal 27" xfId="16238"/>
    <cellStyle name="Input Normal 28" xfId="16239"/>
    <cellStyle name="Input Normal 29" xfId="16240"/>
    <cellStyle name="Input Normal 3" xfId="16241"/>
    <cellStyle name="Input Normal 30" xfId="16242"/>
    <cellStyle name="Input Normal 31" xfId="16243"/>
    <cellStyle name="Input Normal 32" xfId="16244"/>
    <cellStyle name="Input Normal 33" xfId="16245"/>
    <cellStyle name="Input Normal 34" xfId="16246"/>
    <cellStyle name="Input Normal 35" xfId="16247"/>
    <cellStyle name="Input Normal 36" xfId="16248"/>
    <cellStyle name="Input Normal 37" xfId="16249"/>
    <cellStyle name="Input Normal 38" xfId="16250"/>
    <cellStyle name="Input Normal 39" xfId="16251"/>
    <cellStyle name="Input Normal 4" xfId="16252"/>
    <cellStyle name="Input Normal 40" xfId="16253"/>
    <cellStyle name="Input Normal 41" xfId="16254"/>
    <cellStyle name="Input Normal 42" xfId="16255"/>
    <cellStyle name="Input Normal 5" xfId="16256"/>
    <cellStyle name="Input Normal 6" xfId="16257"/>
    <cellStyle name="Input Normal 7" xfId="16258"/>
    <cellStyle name="Input Normal 8" xfId="16259"/>
    <cellStyle name="Input Normal 9" xfId="16260"/>
    <cellStyle name="Input Percent" xfId="16261"/>
    <cellStyle name="Input Percent [2]" xfId="16262"/>
    <cellStyle name="Input Percent [2] 10" xfId="16263"/>
    <cellStyle name="Input Percent [2] 11" xfId="16264"/>
    <cellStyle name="Input Percent [2] 12" xfId="16265"/>
    <cellStyle name="Input Percent [2] 13" xfId="16266"/>
    <cellStyle name="Input Percent [2] 14" xfId="16267"/>
    <cellStyle name="Input Percent [2] 15" xfId="16268"/>
    <cellStyle name="Input Percent [2] 16" xfId="16269"/>
    <cellStyle name="Input Percent [2] 17" xfId="16270"/>
    <cellStyle name="Input Percent [2] 18" xfId="16271"/>
    <cellStyle name="Input Percent [2] 19" xfId="16272"/>
    <cellStyle name="Input Percent [2] 2" xfId="16273"/>
    <cellStyle name="Input Percent [2] 20" xfId="16274"/>
    <cellStyle name="Input Percent [2] 21" xfId="16275"/>
    <cellStyle name="Input Percent [2] 22" xfId="16276"/>
    <cellStyle name="Input Percent [2] 23" xfId="16277"/>
    <cellStyle name="Input Percent [2] 24" xfId="16278"/>
    <cellStyle name="Input Percent [2] 25" xfId="16279"/>
    <cellStyle name="Input Percent [2] 26" xfId="16280"/>
    <cellStyle name="Input Percent [2] 27" xfId="16281"/>
    <cellStyle name="Input Percent [2] 28" xfId="16282"/>
    <cellStyle name="Input Percent [2] 29" xfId="16283"/>
    <cellStyle name="Input Percent [2] 3" xfId="16284"/>
    <cellStyle name="Input Percent [2] 30" xfId="16285"/>
    <cellStyle name="Input Percent [2] 31" xfId="16286"/>
    <cellStyle name="Input Percent [2] 32" xfId="16287"/>
    <cellStyle name="Input Percent [2] 33" xfId="16288"/>
    <cellStyle name="Input Percent [2] 34" xfId="16289"/>
    <cellStyle name="Input Percent [2] 35" xfId="16290"/>
    <cellStyle name="Input Percent [2] 36" xfId="16291"/>
    <cellStyle name="Input Percent [2] 37" xfId="16292"/>
    <cellStyle name="Input Percent [2] 38" xfId="16293"/>
    <cellStyle name="Input Percent [2] 39" xfId="16294"/>
    <cellStyle name="Input Percent [2] 4" xfId="16295"/>
    <cellStyle name="Input Percent [2] 40" xfId="16296"/>
    <cellStyle name="Input Percent [2] 41" xfId="16297"/>
    <cellStyle name="Input Percent [2] 42" xfId="16298"/>
    <cellStyle name="Input Percent [2] 5" xfId="16299"/>
    <cellStyle name="Input Percent [2] 6" xfId="16300"/>
    <cellStyle name="Input Percent [2] 7" xfId="16301"/>
    <cellStyle name="Input Percent [2] 8" xfId="16302"/>
    <cellStyle name="Input Percent [2] 9" xfId="16303"/>
    <cellStyle name="Input Percent 10" xfId="16304"/>
    <cellStyle name="Input Percent 11" xfId="16305"/>
    <cellStyle name="Input Percent 12" xfId="16306"/>
    <cellStyle name="Input Percent 13" xfId="16307"/>
    <cellStyle name="Input Percent 14" xfId="16308"/>
    <cellStyle name="Input Percent 15" xfId="16309"/>
    <cellStyle name="Input Percent 16" xfId="16310"/>
    <cellStyle name="Input Percent 17" xfId="16311"/>
    <cellStyle name="Input Percent 18" xfId="16312"/>
    <cellStyle name="Input Percent 19" xfId="16313"/>
    <cellStyle name="Input Percent 2" xfId="16314"/>
    <cellStyle name="Input Percent 20" xfId="16315"/>
    <cellStyle name="Input Percent 21" xfId="16316"/>
    <cellStyle name="Input Percent 22" xfId="16317"/>
    <cellStyle name="Input Percent 23" xfId="16318"/>
    <cellStyle name="Input Percent 24" xfId="16319"/>
    <cellStyle name="Input Percent 25" xfId="16320"/>
    <cellStyle name="Input Percent 26" xfId="16321"/>
    <cellStyle name="Input Percent 27" xfId="16322"/>
    <cellStyle name="Input Percent 28" xfId="16323"/>
    <cellStyle name="Input Percent 29" xfId="16324"/>
    <cellStyle name="Input Percent 3" xfId="16325"/>
    <cellStyle name="Input Percent 30" xfId="16326"/>
    <cellStyle name="Input Percent 31" xfId="16327"/>
    <cellStyle name="Input Percent 32" xfId="16328"/>
    <cellStyle name="Input Percent 33" xfId="16329"/>
    <cellStyle name="Input Percent 34" xfId="16330"/>
    <cellStyle name="Input Percent 35" xfId="16331"/>
    <cellStyle name="Input Percent 36" xfId="16332"/>
    <cellStyle name="Input Percent 37" xfId="16333"/>
    <cellStyle name="Input Percent 38" xfId="16334"/>
    <cellStyle name="Input Percent 39" xfId="16335"/>
    <cellStyle name="Input Percent 4" xfId="16336"/>
    <cellStyle name="Input Percent 40" xfId="16337"/>
    <cellStyle name="Input Percent 41" xfId="16338"/>
    <cellStyle name="Input Percent 42" xfId="16339"/>
    <cellStyle name="Input Percent 5" xfId="16340"/>
    <cellStyle name="Input Percent 6" xfId="16341"/>
    <cellStyle name="Input Percent 7" xfId="16342"/>
    <cellStyle name="Input Percent 8" xfId="16343"/>
    <cellStyle name="Input Percent 9" xfId="16344"/>
    <cellStyle name="Input Percent_Consolidado Angola_Mineração_SDM" xfId="16345"/>
    <cellStyle name="Input Titles" xfId="16346"/>
    <cellStyle name="Input_$cell" xfId="16347"/>
    <cellStyle name="InputBlueFont" xfId="16348"/>
    <cellStyle name="Intpu" xfId="16349"/>
    <cellStyle name="Iput" xfId="16350"/>
    <cellStyle name="Komma [0]_Blad1" xfId="16351"/>
    <cellStyle name="Komma_Blad1" xfId="16352"/>
    <cellStyle name="left" xfId="16353"/>
    <cellStyle name="Ligne" xfId="16354"/>
    <cellStyle name="Ligne 10" xfId="16355"/>
    <cellStyle name="Ligne 10 2" xfId="16356"/>
    <cellStyle name="Ligne 10 2 2" xfId="16357"/>
    <cellStyle name="Ligne 10 2 2 2" xfId="16358"/>
    <cellStyle name="Ligne 10 2 2 3" xfId="16359"/>
    <cellStyle name="Ligne 10 2 3" xfId="16360"/>
    <cellStyle name="Ligne 10 2 4" xfId="16361"/>
    <cellStyle name="Ligne 10 3" xfId="16362"/>
    <cellStyle name="Ligne 10 3 2" xfId="16363"/>
    <cellStyle name="Ligne 10 3 3" xfId="16364"/>
    <cellStyle name="Ligne 10 4" xfId="16365"/>
    <cellStyle name="Ligne 10 5" xfId="16366"/>
    <cellStyle name="Ligne 11" xfId="16367"/>
    <cellStyle name="Ligne 11 2" xfId="16368"/>
    <cellStyle name="Ligne 11 2 2" xfId="16369"/>
    <cellStyle name="Ligne 11 2 2 2" xfId="16370"/>
    <cellStyle name="Ligne 11 2 2 3" xfId="16371"/>
    <cellStyle name="Ligne 11 2 3" xfId="16372"/>
    <cellStyle name="Ligne 11 2 4" xfId="16373"/>
    <cellStyle name="Ligne 11 3" xfId="16374"/>
    <cellStyle name="Ligne 11 3 2" xfId="16375"/>
    <cellStyle name="Ligne 11 3 3" xfId="16376"/>
    <cellStyle name="Ligne 11 4" xfId="16377"/>
    <cellStyle name="Ligne 11 5" xfId="16378"/>
    <cellStyle name="Ligne 12" xfId="16379"/>
    <cellStyle name="Ligne 12 2" xfId="16380"/>
    <cellStyle name="Ligne 12 2 2" xfId="16381"/>
    <cellStyle name="Ligne 12 2 2 2" xfId="16382"/>
    <cellStyle name="Ligne 12 2 2 3" xfId="16383"/>
    <cellStyle name="Ligne 12 2 3" xfId="16384"/>
    <cellStyle name="Ligne 12 2 4" xfId="16385"/>
    <cellStyle name="Ligne 12 3" xfId="16386"/>
    <cellStyle name="Ligne 12 3 2" xfId="16387"/>
    <cellStyle name="Ligne 12 3 3" xfId="16388"/>
    <cellStyle name="Ligne 12 4" xfId="16389"/>
    <cellStyle name="Ligne 12 5" xfId="16390"/>
    <cellStyle name="Ligne 13" xfId="16391"/>
    <cellStyle name="Ligne 13 2" xfId="16392"/>
    <cellStyle name="Ligne 13 2 2" xfId="16393"/>
    <cellStyle name="Ligne 13 2 2 2" xfId="16394"/>
    <cellStyle name="Ligne 13 2 2 3" xfId="16395"/>
    <cellStyle name="Ligne 13 2 3" xfId="16396"/>
    <cellStyle name="Ligne 13 2 4" xfId="16397"/>
    <cellStyle name="Ligne 13 3" xfId="16398"/>
    <cellStyle name="Ligne 13 3 2" xfId="16399"/>
    <cellStyle name="Ligne 13 3 3" xfId="16400"/>
    <cellStyle name="Ligne 13 4" xfId="16401"/>
    <cellStyle name="Ligne 13 5" xfId="16402"/>
    <cellStyle name="Ligne 14" xfId="16403"/>
    <cellStyle name="Ligne 14 2" xfId="16404"/>
    <cellStyle name="Ligne 14 2 2" xfId="16405"/>
    <cellStyle name="Ligne 14 2 2 2" xfId="16406"/>
    <cellStyle name="Ligne 14 2 2 3" xfId="16407"/>
    <cellStyle name="Ligne 14 2 3" xfId="16408"/>
    <cellStyle name="Ligne 14 2 4" xfId="16409"/>
    <cellStyle name="Ligne 14 3" xfId="16410"/>
    <cellStyle name="Ligne 14 3 2" xfId="16411"/>
    <cellStyle name="Ligne 14 3 3" xfId="16412"/>
    <cellStyle name="Ligne 14 4" xfId="16413"/>
    <cellStyle name="Ligne 14 5" xfId="16414"/>
    <cellStyle name="Ligne 15" xfId="16415"/>
    <cellStyle name="Ligne 15 2" xfId="16416"/>
    <cellStyle name="Ligne 15 2 2" xfId="16417"/>
    <cellStyle name="Ligne 15 2 2 2" xfId="16418"/>
    <cellStyle name="Ligne 15 2 2 3" xfId="16419"/>
    <cellStyle name="Ligne 15 2 3" xfId="16420"/>
    <cellStyle name="Ligne 15 2 4" xfId="16421"/>
    <cellStyle name="Ligne 15 3" xfId="16422"/>
    <cellStyle name="Ligne 15 3 2" xfId="16423"/>
    <cellStyle name="Ligne 15 3 3" xfId="16424"/>
    <cellStyle name="Ligne 15 4" xfId="16425"/>
    <cellStyle name="Ligne 15 5" xfId="16426"/>
    <cellStyle name="Ligne 16" xfId="16427"/>
    <cellStyle name="Ligne 16 2" xfId="16428"/>
    <cellStyle name="Ligne 16 2 2" xfId="16429"/>
    <cellStyle name="Ligne 16 2 2 2" xfId="16430"/>
    <cellStyle name="Ligne 16 2 2 3" xfId="16431"/>
    <cellStyle name="Ligne 16 2 3" xfId="16432"/>
    <cellStyle name="Ligne 16 2 4" xfId="16433"/>
    <cellStyle name="Ligne 16 3" xfId="16434"/>
    <cellStyle name="Ligne 16 3 2" xfId="16435"/>
    <cellStyle name="Ligne 16 3 3" xfId="16436"/>
    <cellStyle name="Ligne 16 4" xfId="16437"/>
    <cellStyle name="Ligne 16 5" xfId="16438"/>
    <cellStyle name="Ligne 17" xfId="16439"/>
    <cellStyle name="Ligne 17 2" xfId="16440"/>
    <cellStyle name="Ligne 17 2 2" xfId="16441"/>
    <cellStyle name="Ligne 17 2 2 2" xfId="16442"/>
    <cellStyle name="Ligne 17 2 2 3" xfId="16443"/>
    <cellStyle name="Ligne 17 2 3" xfId="16444"/>
    <cellStyle name="Ligne 17 2 4" xfId="16445"/>
    <cellStyle name="Ligne 17 3" xfId="16446"/>
    <cellStyle name="Ligne 17 3 2" xfId="16447"/>
    <cellStyle name="Ligne 17 3 3" xfId="16448"/>
    <cellStyle name="Ligne 17 4" xfId="16449"/>
    <cellStyle name="Ligne 17 5" xfId="16450"/>
    <cellStyle name="Ligne 18" xfId="16451"/>
    <cellStyle name="Ligne 18 2" xfId="16452"/>
    <cellStyle name="Ligne 18 2 2" xfId="16453"/>
    <cellStyle name="Ligne 18 2 2 2" xfId="16454"/>
    <cellStyle name="Ligne 18 2 2 3" xfId="16455"/>
    <cellStyle name="Ligne 18 2 3" xfId="16456"/>
    <cellStyle name="Ligne 18 2 4" xfId="16457"/>
    <cellStyle name="Ligne 18 3" xfId="16458"/>
    <cellStyle name="Ligne 18 3 2" xfId="16459"/>
    <cellStyle name="Ligne 18 3 3" xfId="16460"/>
    <cellStyle name="Ligne 18 4" xfId="16461"/>
    <cellStyle name="Ligne 18 5" xfId="16462"/>
    <cellStyle name="Ligne 19" xfId="16463"/>
    <cellStyle name="Ligne 19 2" xfId="16464"/>
    <cellStyle name="Ligne 19 2 2" xfId="16465"/>
    <cellStyle name="Ligne 19 2 2 2" xfId="16466"/>
    <cellStyle name="Ligne 19 2 2 3" xfId="16467"/>
    <cellStyle name="Ligne 19 2 3" xfId="16468"/>
    <cellStyle name="Ligne 19 2 4" xfId="16469"/>
    <cellStyle name="Ligne 19 3" xfId="16470"/>
    <cellStyle name="Ligne 19 3 2" xfId="16471"/>
    <cellStyle name="Ligne 19 3 3" xfId="16472"/>
    <cellStyle name="Ligne 19 4" xfId="16473"/>
    <cellStyle name="Ligne 19 5" xfId="16474"/>
    <cellStyle name="Ligne 2" xfId="16475"/>
    <cellStyle name="Ligne 2 2" xfId="16476"/>
    <cellStyle name="Ligne 2 2 2" xfId="16477"/>
    <cellStyle name="Ligne 2 2 2 2" xfId="16478"/>
    <cellStyle name="Ligne 2 2 2 3" xfId="16479"/>
    <cellStyle name="Ligne 2 2 3" xfId="16480"/>
    <cellStyle name="Ligne 2 2 4" xfId="16481"/>
    <cellStyle name="Ligne 2 3" xfId="16482"/>
    <cellStyle name="Ligne 2 3 2" xfId="16483"/>
    <cellStyle name="Ligne 2 3 3" xfId="16484"/>
    <cellStyle name="Ligne 2 4" xfId="16485"/>
    <cellStyle name="Ligne 2 5" xfId="16486"/>
    <cellStyle name="Ligne 20" xfId="16487"/>
    <cellStyle name="Ligne 20 2" xfId="16488"/>
    <cellStyle name="Ligne 20 2 2" xfId="16489"/>
    <cellStyle name="Ligne 20 2 3" xfId="16490"/>
    <cellStyle name="Ligne 20 3" xfId="16491"/>
    <cellStyle name="Ligne 20 4" xfId="16492"/>
    <cellStyle name="Ligne 21" xfId="16493"/>
    <cellStyle name="Ligne 21 2" xfId="16494"/>
    <cellStyle name="Ligne 21 3" xfId="16495"/>
    <cellStyle name="Ligne 22" xfId="16496"/>
    <cellStyle name="Ligne 23" xfId="16497"/>
    <cellStyle name="Ligne 3" xfId="16498"/>
    <cellStyle name="Ligne 3 2" xfId="16499"/>
    <cellStyle name="Ligne 3 2 2" xfId="16500"/>
    <cellStyle name="Ligne 3 2 2 2" xfId="16501"/>
    <cellStyle name="Ligne 3 2 2 3" xfId="16502"/>
    <cellStyle name="Ligne 3 2 3" xfId="16503"/>
    <cellStyle name="Ligne 3 2 4" xfId="16504"/>
    <cellStyle name="Ligne 3 3" xfId="16505"/>
    <cellStyle name="Ligne 3 3 2" xfId="16506"/>
    <cellStyle name="Ligne 3 3 3" xfId="16507"/>
    <cellStyle name="Ligne 3 4" xfId="16508"/>
    <cellStyle name="Ligne 3 5" xfId="16509"/>
    <cellStyle name="Ligne 4" xfId="16510"/>
    <cellStyle name="Ligne 4 2" xfId="16511"/>
    <cellStyle name="Ligne 4 2 2" xfId="16512"/>
    <cellStyle name="Ligne 4 2 2 2" xfId="16513"/>
    <cellStyle name="Ligne 4 2 2 3" xfId="16514"/>
    <cellStyle name="Ligne 4 2 3" xfId="16515"/>
    <cellStyle name="Ligne 4 2 4" xfId="16516"/>
    <cellStyle name="Ligne 4 3" xfId="16517"/>
    <cellStyle name="Ligne 4 3 2" xfId="16518"/>
    <cellStyle name="Ligne 4 3 3" xfId="16519"/>
    <cellStyle name="Ligne 4 4" xfId="16520"/>
    <cellStyle name="Ligne 4 5" xfId="16521"/>
    <cellStyle name="Ligne 5" xfId="16522"/>
    <cellStyle name="Ligne 5 2" xfId="16523"/>
    <cellStyle name="Ligne 5 2 2" xfId="16524"/>
    <cellStyle name="Ligne 5 2 2 2" xfId="16525"/>
    <cellStyle name="Ligne 5 2 2 3" xfId="16526"/>
    <cellStyle name="Ligne 5 2 3" xfId="16527"/>
    <cellStyle name="Ligne 5 2 4" xfId="16528"/>
    <cellStyle name="Ligne 5 3" xfId="16529"/>
    <cellStyle name="Ligne 5 3 2" xfId="16530"/>
    <cellStyle name="Ligne 5 3 3" xfId="16531"/>
    <cellStyle name="Ligne 5 4" xfId="16532"/>
    <cellStyle name="Ligne 5 5" xfId="16533"/>
    <cellStyle name="Ligne 6" xfId="16534"/>
    <cellStyle name="Ligne 6 2" xfId="16535"/>
    <cellStyle name="Ligne 6 2 2" xfId="16536"/>
    <cellStyle name="Ligne 6 2 2 2" xfId="16537"/>
    <cellStyle name="Ligne 6 2 2 3" xfId="16538"/>
    <cellStyle name="Ligne 6 2 3" xfId="16539"/>
    <cellStyle name="Ligne 6 2 4" xfId="16540"/>
    <cellStyle name="Ligne 6 3" xfId="16541"/>
    <cellStyle name="Ligne 6 3 2" xfId="16542"/>
    <cellStyle name="Ligne 6 3 3" xfId="16543"/>
    <cellStyle name="Ligne 6 4" xfId="16544"/>
    <cellStyle name="Ligne 6 5" xfId="16545"/>
    <cellStyle name="Ligne 7" xfId="16546"/>
    <cellStyle name="Ligne 7 2" xfId="16547"/>
    <cellStyle name="Ligne 7 2 2" xfId="16548"/>
    <cellStyle name="Ligne 7 2 2 2" xfId="16549"/>
    <cellStyle name="Ligne 7 2 2 3" xfId="16550"/>
    <cellStyle name="Ligne 7 2 3" xfId="16551"/>
    <cellStyle name="Ligne 7 2 4" xfId="16552"/>
    <cellStyle name="Ligne 7 3" xfId="16553"/>
    <cellStyle name="Ligne 7 3 2" xfId="16554"/>
    <cellStyle name="Ligne 7 3 3" xfId="16555"/>
    <cellStyle name="Ligne 7 4" xfId="16556"/>
    <cellStyle name="Ligne 7 5" xfId="16557"/>
    <cellStyle name="Ligne 8" xfId="16558"/>
    <cellStyle name="Ligne 8 2" xfId="16559"/>
    <cellStyle name="Ligne 8 2 2" xfId="16560"/>
    <cellStyle name="Ligne 8 2 2 2" xfId="16561"/>
    <cellStyle name="Ligne 8 2 2 3" xfId="16562"/>
    <cellStyle name="Ligne 8 2 3" xfId="16563"/>
    <cellStyle name="Ligne 8 2 4" xfId="16564"/>
    <cellStyle name="Ligne 8 3" xfId="16565"/>
    <cellStyle name="Ligne 8 3 2" xfId="16566"/>
    <cellStyle name="Ligne 8 3 3" xfId="16567"/>
    <cellStyle name="Ligne 8 4" xfId="16568"/>
    <cellStyle name="Ligne 8 5" xfId="16569"/>
    <cellStyle name="Ligne 9" xfId="16570"/>
    <cellStyle name="Ligne 9 2" xfId="16571"/>
    <cellStyle name="Ligne 9 2 2" xfId="16572"/>
    <cellStyle name="Ligne 9 2 2 2" xfId="16573"/>
    <cellStyle name="Ligne 9 2 2 3" xfId="16574"/>
    <cellStyle name="Ligne 9 2 3" xfId="16575"/>
    <cellStyle name="Ligne 9 2 4" xfId="16576"/>
    <cellStyle name="Ligne 9 3" xfId="16577"/>
    <cellStyle name="Ligne 9 3 2" xfId="16578"/>
    <cellStyle name="Ligne 9 3 3" xfId="16579"/>
    <cellStyle name="Ligne 9 4" xfId="16580"/>
    <cellStyle name="Ligne 9 5" xfId="16581"/>
    <cellStyle name="Linha" xfId="16582"/>
    <cellStyle name="Link Currency (0)" xfId="16583"/>
    <cellStyle name="Link Currency (2)" xfId="16584"/>
    <cellStyle name="Link Units (0)" xfId="16585"/>
    <cellStyle name="Link Units (1)" xfId="16586"/>
    <cellStyle name="Link Units (2)" xfId="16587"/>
    <cellStyle name="M" xfId="16588"/>
    <cellStyle name="M 2" xfId="16589"/>
    <cellStyle name="M 2 2" xfId="16590"/>
    <cellStyle name="M 2 2 2" xfId="16591"/>
    <cellStyle name="M 2 3" xfId="16592"/>
    <cellStyle name="M 2 3 2" xfId="16593"/>
    <cellStyle name="M 2 4" xfId="16594"/>
    <cellStyle name="M 2 4 2" xfId="16595"/>
    <cellStyle name="M 2 5" xfId="16596"/>
    <cellStyle name="M 2 5 2" xfId="16597"/>
    <cellStyle name="M 2 6" xfId="16598"/>
    <cellStyle name="M 2 7" xfId="16599"/>
    <cellStyle name="M 3" xfId="16600"/>
    <cellStyle name="M 3 2" xfId="16601"/>
    <cellStyle name="M 3 2 2" xfId="16602"/>
    <cellStyle name="M 3 3" xfId="16603"/>
    <cellStyle name="M 3 3 2" xfId="16604"/>
    <cellStyle name="M 3 4" xfId="16605"/>
    <cellStyle name="M 3 4 2" xfId="16606"/>
    <cellStyle name="M 3 5" xfId="16607"/>
    <cellStyle name="M 3 5 2" xfId="16608"/>
    <cellStyle name="M 3 6" xfId="16609"/>
    <cellStyle name="M 3 7" xfId="16610"/>
    <cellStyle name="M 4" xfId="16611"/>
    <cellStyle name="M 4 2" xfId="16612"/>
    <cellStyle name="M 4 2 2" xfId="16613"/>
    <cellStyle name="M 4 3" xfId="16614"/>
    <cellStyle name="M 4 3 2" xfId="16615"/>
    <cellStyle name="M 4 4" xfId="16616"/>
    <cellStyle name="M 4 4 2" xfId="16617"/>
    <cellStyle name="M 4 5" xfId="16618"/>
    <cellStyle name="M 4 5 2" xfId="16619"/>
    <cellStyle name="M 4 6" xfId="16620"/>
    <cellStyle name="M 4 7" xfId="16621"/>
    <cellStyle name="M 5" xfId="16622"/>
    <cellStyle name="M 5 2" xfId="16623"/>
    <cellStyle name="M 5 2 2" xfId="16624"/>
    <cellStyle name="M 5 3" xfId="16625"/>
    <cellStyle name="M 5 3 2" xfId="16626"/>
    <cellStyle name="M 5 4" xfId="16627"/>
    <cellStyle name="M 5 4 2" xfId="16628"/>
    <cellStyle name="M 5 5" xfId="16629"/>
    <cellStyle name="M 5 5 2" xfId="16630"/>
    <cellStyle name="M 5 6" xfId="16631"/>
    <cellStyle name="M 6" xfId="16632"/>
    <cellStyle name="M 6 2" xfId="16633"/>
    <cellStyle name="M 7" xfId="16634"/>
    <cellStyle name="M 8" xfId="16635"/>
    <cellStyle name="M_Braskem balanço e dre" xfId="16636"/>
    <cellStyle name="M_Braskem balanço e dre 2" xfId="16637"/>
    <cellStyle name="M_Braskem balanço e dre 2 2" xfId="16638"/>
    <cellStyle name="M_Braskem balanço e dre 2 2 2" xfId="16639"/>
    <cellStyle name="M_Braskem balanço e dre 2 3" xfId="16640"/>
    <cellStyle name="M_Braskem balanço e dre 2 3 2" xfId="16641"/>
    <cellStyle name="M_Braskem balanço e dre 2 4" xfId="16642"/>
    <cellStyle name="M_Braskem balanço e dre 2 4 2" xfId="16643"/>
    <cellStyle name="M_Braskem balanço e dre 2 5" xfId="16644"/>
    <cellStyle name="M_Braskem balanço e dre 2 5 2" xfId="16645"/>
    <cellStyle name="M_Braskem balanço e dre 2 6" xfId="16646"/>
    <cellStyle name="M_Braskem balanço e dre 3" xfId="16647"/>
    <cellStyle name="M_Braskem balanço e dre 3 2" xfId="16648"/>
    <cellStyle name="M_Braskem balanço e dre 4" xfId="16649"/>
    <cellStyle name="M_Braskem balanço e dre 5" xfId="16650"/>
    <cellStyle name="M_Ced. 6 - Mapa DOAR 2006 e 2007_controladora" xfId="16651"/>
    <cellStyle name="M_Ced. 6 - Mapa DOAR 2006 e 2007_controladora 2" xfId="16652"/>
    <cellStyle name="M_Ced. 6 - Mapa DOAR 2006 e 2007_controladora 2 2" xfId="16653"/>
    <cellStyle name="M_Ced. 6 - Mapa DOAR 2006 e 2007_controladora 3" xfId="16654"/>
    <cellStyle name="M_Ced. 6 - Mapa DOAR 2006 e 2007_controladora 3 2" xfId="16655"/>
    <cellStyle name="M_Ced. 6 - Mapa DOAR 2006 e 2007_controladora 4" xfId="16656"/>
    <cellStyle name="M_Ced. 6 - Mapa DOAR 2006 e 2007_controladora 4 2" xfId="16657"/>
    <cellStyle name="M_Ced. 6 - Mapa DOAR 2006 e 2007_controladora 5" xfId="16658"/>
    <cellStyle name="M_Consolidado Angola_Mineração_Com_2007" xfId="16659"/>
    <cellStyle name="M_Consolidado Angola_Mineração_Com_2007 2" xfId="16660"/>
    <cellStyle name="M_Consolidado Angola_Mineração_Com_2007 2 2" xfId="16661"/>
    <cellStyle name="M_Consolidado Angola_Mineração_Com_2007 2 2 2" xfId="16662"/>
    <cellStyle name="M_Consolidado Angola_Mineração_Com_2007 2 3" xfId="16663"/>
    <cellStyle name="M_Consolidado Angola_Mineração_Com_2007 2 3 2" xfId="16664"/>
    <cellStyle name="M_Consolidado Angola_Mineração_Com_2007 2 4" xfId="16665"/>
    <cellStyle name="M_Consolidado Angola_Mineração_Com_2007 2 4 2" xfId="16666"/>
    <cellStyle name="M_Consolidado Angola_Mineração_Com_2007 2 5" xfId="16667"/>
    <cellStyle name="M_Consolidado Angola_Mineração_Com_2007 2 5 2" xfId="16668"/>
    <cellStyle name="M_Consolidado Angola_Mineração_Com_2007 2 6" xfId="16669"/>
    <cellStyle name="M_Consolidado Angola_Mineração_Com_2007 3" xfId="16670"/>
    <cellStyle name="M_Consolidado Angola_Mineração_Com_2007 3 2" xfId="16671"/>
    <cellStyle name="M_Consolidado Angola_Mineração_Com_2007 4" xfId="16672"/>
    <cellStyle name="M_Consolidado Angola_Mineração_Com_2007 5" xfId="16673"/>
    <cellStyle name="M_Consolidado Angola_Outros_com_2007" xfId="16674"/>
    <cellStyle name="M_Consolidado Angola_Outros_com_2007 2" xfId="16675"/>
    <cellStyle name="M_Consolidado Angola_Outros_com_2007 2 2" xfId="16676"/>
    <cellStyle name="M_Consolidado Angola_Outros_com_2007 2 2 2" xfId="16677"/>
    <cellStyle name="M_Consolidado Angola_Outros_com_2007 2 3" xfId="16678"/>
    <cellStyle name="M_Consolidado Angola_Outros_com_2007 2 3 2" xfId="16679"/>
    <cellStyle name="M_Consolidado Angola_Outros_com_2007 2 4" xfId="16680"/>
    <cellStyle name="M_Consolidado Angola_Outros_com_2007 2 4 2" xfId="16681"/>
    <cellStyle name="M_Consolidado Angola_Outros_com_2007 2 5" xfId="16682"/>
    <cellStyle name="M_Consolidado Angola_Outros_com_2007 2 5 2" xfId="16683"/>
    <cellStyle name="M_Consolidado Angola_Outros_com_2007 2 6" xfId="16684"/>
    <cellStyle name="M_Consolidado Angola_Outros_com_2007 3" xfId="16685"/>
    <cellStyle name="M_Consolidado Angola_Outros_com_2007 3 2" xfId="16686"/>
    <cellStyle name="M_Consolidado Angola_Outros_com_2007 4" xfId="16687"/>
    <cellStyle name="M_Consolidado Angola_Outros_com_2007 5" xfId="16688"/>
    <cellStyle name="M_Cópia de QUADROS ACOMPANHAMENTO OEI 06_08_Diplan final" xfId="16689"/>
    <cellStyle name="M_Cópia de QUADROS ACOMPANHAMENTO OEI 06_08_Diplan final 2" xfId="16690"/>
    <cellStyle name="M_Cópia de QUADROS ACOMPANHAMENTO OEI 06_08_Diplan final 2 2" xfId="16691"/>
    <cellStyle name="M_Cópia de QUADROS ACOMPANHAMENTO OEI 06_08_Diplan final 2 2 2" xfId="16692"/>
    <cellStyle name="M_Cópia de QUADROS ACOMPANHAMENTO OEI 06_08_Diplan final 2 3" xfId="16693"/>
    <cellStyle name="M_Cópia de QUADROS ACOMPANHAMENTO OEI 06_08_Diplan final 2 3 2" xfId="16694"/>
    <cellStyle name="M_Cópia de QUADROS ACOMPANHAMENTO OEI 06_08_Diplan final 2 4" xfId="16695"/>
    <cellStyle name="M_Cópia de QUADROS ACOMPANHAMENTO OEI 06_08_Diplan final 2 4 2" xfId="16696"/>
    <cellStyle name="M_Cópia de QUADROS ACOMPANHAMENTO OEI 06_08_Diplan final 2 5" xfId="16697"/>
    <cellStyle name="M_Cópia de QUADROS ACOMPANHAMENTO OEI 06_08_Diplan final 3" xfId="16698"/>
    <cellStyle name="M_Cópia de QUADROS ACOMPANHAMENTO OEI 06_08_Diplan final 3 2" xfId="16699"/>
    <cellStyle name="M_Cópia de QUADROS ACOMPANHAMENTO OEI 06_08_Diplan final 4" xfId="16700"/>
    <cellStyle name="M_Cópia de QUADROS ACOMPANHAMENTO OEI 06_08_Diplan final 4 2" xfId="16701"/>
    <cellStyle name="M_Cópia de QUADROS ACOMPANHAMENTO OEI 06_08_Diplan final 5" xfId="16702"/>
    <cellStyle name="M_Cópia de QUADROS ACOMPANHAMENTO OEI 06_08_Diplan final 5 2" xfId="16703"/>
    <cellStyle name="M_Cópia de QUADROS ACOMPANHAMENTO OEI 06_08_Diplan final 6" xfId="16704"/>
    <cellStyle name="M_Cópia de QUADROS ACOMPANHAMENTO OEI 06_08_Diplan final 7" xfId="16705"/>
    <cellStyle name="M_Dados PN 2006" xfId="16706"/>
    <cellStyle name="M_Dados PN 2006 2" xfId="16707"/>
    <cellStyle name="M_Dados PN 2006 2 2" xfId="16708"/>
    <cellStyle name="M_Dados PN 2006 2 2 2" xfId="16709"/>
    <cellStyle name="M_Dados PN 2006 2 3" xfId="16710"/>
    <cellStyle name="M_Dados PN 2006 2 3 2" xfId="16711"/>
    <cellStyle name="M_Dados PN 2006 2 4" xfId="16712"/>
    <cellStyle name="M_Dados PN 2006 2 4 2" xfId="16713"/>
    <cellStyle name="M_Dados PN 2006 2 5" xfId="16714"/>
    <cellStyle name="M_Dados PN 2006 2 5 2" xfId="16715"/>
    <cellStyle name="M_Dados PN 2006 2 6" xfId="16716"/>
    <cellStyle name="M_Dados PN 2006 3" xfId="16717"/>
    <cellStyle name="M_Dados PN 2006 3 2" xfId="16718"/>
    <cellStyle name="M_Dados PN 2006 4" xfId="16719"/>
    <cellStyle name="M_Dados PN 2006 5" xfId="16720"/>
    <cellStyle name="M_Dados PN 2006_Consolidado Angola_Mineração_Com_2007" xfId="16721"/>
    <cellStyle name="M_Dados PN 2006_Consolidado Angola_Mineração_Com_2007 2" xfId="16722"/>
    <cellStyle name="M_Dados PN 2006_Consolidado Angola_Mineração_Com_2007 2 2" xfId="16723"/>
    <cellStyle name="M_Dados PN 2006_Consolidado Angola_Mineração_Com_2007 2 2 2" xfId="16724"/>
    <cellStyle name="M_Dados PN 2006_Consolidado Angola_Mineração_Com_2007 2 3" xfId="16725"/>
    <cellStyle name="M_Dados PN 2006_Consolidado Angola_Mineração_Com_2007 2 3 2" xfId="16726"/>
    <cellStyle name="M_Dados PN 2006_Consolidado Angola_Mineração_Com_2007 2 4" xfId="16727"/>
    <cellStyle name="M_Dados PN 2006_Consolidado Angola_Mineração_Com_2007 2 4 2" xfId="16728"/>
    <cellStyle name="M_Dados PN 2006_Consolidado Angola_Mineração_Com_2007 2 5" xfId="16729"/>
    <cellStyle name="M_Dados PN 2006_Consolidado Angola_Mineração_Com_2007 2 5 2" xfId="16730"/>
    <cellStyle name="M_Dados PN 2006_Consolidado Angola_Mineração_Com_2007 2 6" xfId="16731"/>
    <cellStyle name="M_Dados PN 2006_Consolidado Angola_Mineração_Com_2007 3" xfId="16732"/>
    <cellStyle name="M_Dados PN 2006_Consolidado Angola_Mineração_Com_2007 3 2" xfId="16733"/>
    <cellStyle name="M_Dados PN 2006_Consolidado Angola_Mineração_Com_2007 4" xfId="16734"/>
    <cellStyle name="M_Dados PN 2006_Consolidado Angola_Mineração_Com_2007 5" xfId="16735"/>
    <cellStyle name="M_Dados PN 2006_Consolidado Angola_Outros_com_2007" xfId="16736"/>
    <cellStyle name="M_Dados PN 2006_Consolidado Angola_Outros_com_2007 2" xfId="16737"/>
    <cellStyle name="M_Dados PN 2006_Consolidado Angola_Outros_com_2007 2 2" xfId="16738"/>
    <cellStyle name="M_Dados PN 2006_Consolidado Angola_Outros_com_2007 2 2 2" xfId="16739"/>
    <cellStyle name="M_Dados PN 2006_Consolidado Angola_Outros_com_2007 2 3" xfId="16740"/>
    <cellStyle name="M_Dados PN 2006_Consolidado Angola_Outros_com_2007 2 3 2" xfId="16741"/>
    <cellStyle name="M_Dados PN 2006_Consolidado Angola_Outros_com_2007 2 4" xfId="16742"/>
    <cellStyle name="M_Dados PN 2006_Consolidado Angola_Outros_com_2007 2 4 2" xfId="16743"/>
    <cellStyle name="M_Dados PN 2006_Consolidado Angola_Outros_com_2007 2 5" xfId="16744"/>
    <cellStyle name="M_Dados PN 2006_Consolidado Angola_Outros_com_2007 2 5 2" xfId="16745"/>
    <cellStyle name="M_Dados PN 2006_Consolidado Angola_Outros_com_2007 2 6" xfId="16746"/>
    <cellStyle name="M_Dados PN 2006_Consolidado Angola_Outros_com_2007 3" xfId="16747"/>
    <cellStyle name="M_Dados PN 2006_Consolidado Angola_Outros_com_2007 3 2" xfId="16748"/>
    <cellStyle name="M_Dados PN 2006_Consolidado Angola_Outros_com_2007 4" xfId="16749"/>
    <cellStyle name="M_Dados PN 2006_Consolidado Angola_Outros_com_2007 5" xfId="16750"/>
    <cellStyle name="M_Dados PN 2006_Mascara Relatorio 2008 - Cópia" xfId="16751"/>
    <cellStyle name="M_Dados PN 2006_Mascara Relatorio 2008 - Cópia 2" xfId="16752"/>
    <cellStyle name="M_Dados PN 2006_Mascara Relatorio 2008 - Cópia 2 2" xfId="16753"/>
    <cellStyle name="M_Dados PN 2006_Mascara Relatorio 2008 - Cópia 3" xfId="16754"/>
    <cellStyle name="M_Dados PN 2006_Mascara Relatorio 2008 - Cópia 3 2" xfId="16755"/>
    <cellStyle name="M_Dados PN 2006_Mascara Relatorio 2008 - Cópia 4" xfId="16756"/>
    <cellStyle name="M_Dados PN 2006_Mascara Relatorio 2008 - Cópia 4 2" xfId="16757"/>
    <cellStyle name="M_Dados PN 2006_Mascara Relatorio 2008 - Cópia 5" xfId="16758"/>
    <cellStyle name="M_Fechamento 2008_OEA" xfId="16759"/>
    <cellStyle name="M_Fechamento 2008_OEA 2" xfId="16760"/>
    <cellStyle name="M_Fechamento 2008_OEA 2 2" xfId="16761"/>
    <cellStyle name="M_Fechamento 2008_OEA 2 2 2" xfId="16762"/>
    <cellStyle name="M_Fechamento 2008_OEA 2 3" xfId="16763"/>
    <cellStyle name="M_Fechamento 2008_OEA 2 3 2" xfId="16764"/>
    <cellStyle name="M_Fechamento 2008_OEA 2 4" xfId="16765"/>
    <cellStyle name="M_Fechamento 2008_OEA 2 4 2" xfId="16766"/>
    <cellStyle name="M_Fechamento 2008_OEA 2 5" xfId="16767"/>
    <cellStyle name="M_Fechamento 2008_OEA 3" xfId="16768"/>
    <cellStyle name="M_Fechamento 2008_OEA 3 2" xfId="16769"/>
    <cellStyle name="M_Fechamento 2008_OEA 4" xfId="16770"/>
    <cellStyle name="M_Fechamento 2008_OEA 4 2" xfId="16771"/>
    <cellStyle name="M_Fechamento 2008_OEA 5" xfId="16772"/>
    <cellStyle name="M_Fechamento 2008_OEA 5 2" xfId="16773"/>
    <cellStyle name="M_Fechamento 2008_OEA 6" xfId="16774"/>
    <cellStyle name="M_Fechamento 2008_OEA 7" xfId="16775"/>
    <cellStyle name="M_Mascara Relatorio 2008 - Cópia" xfId="16776"/>
    <cellStyle name="M_Mascara Relatorio 2008 - Cópia 2" xfId="16777"/>
    <cellStyle name="M_Mascara Relatorio 2008 - Cópia 2 2" xfId="16778"/>
    <cellStyle name="M_Mascara Relatorio 2008 - Cópia 3" xfId="16779"/>
    <cellStyle name="M_Mascara Relatorio 2008 - Cópia 3 2" xfId="16780"/>
    <cellStyle name="M_Mascara Relatorio 2008 - Cópia 4" xfId="16781"/>
    <cellStyle name="M_Mascara Relatorio 2008 - Cópia 4 2" xfId="16782"/>
    <cellStyle name="M_Mascara Relatorio 2008 - Cópia 5" xfId="16783"/>
    <cellStyle name="M_MEQ_rodada 08" xfId="16784"/>
    <cellStyle name="M_MEQ_rodada 08 2" xfId="16785"/>
    <cellStyle name="M_MEQ_rodada 08 2 2" xfId="16786"/>
    <cellStyle name="M_MEQ_rodada 08 2 2 2" xfId="16787"/>
    <cellStyle name="M_MEQ_rodada 08 2 3" xfId="16788"/>
    <cellStyle name="M_MEQ_rodada 08 2 3 2" xfId="16789"/>
    <cellStyle name="M_MEQ_rodada 08 2 4" xfId="16790"/>
    <cellStyle name="M_MEQ_rodada 08 2 4 2" xfId="16791"/>
    <cellStyle name="M_MEQ_rodada 08 2 5" xfId="16792"/>
    <cellStyle name="M_MEQ_rodada 08 2 5 2" xfId="16793"/>
    <cellStyle name="M_MEQ_rodada 08 2 6" xfId="16794"/>
    <cellStyle name="M_MEQ_rodada 08 3" xfId="16795"/>
    <cellStyle name="M_MEQ_rodada 08 3 2" xfId="16796"/>
    <cellStyle name="M_MEQ_rodada 08 4" xfId="16797"/>
    <cellStyle name="M_MEQ_rodada 08 5" xfId="16798"/>
    <cellStyle name="M_MEQ_rodada 08_Consolidado Angola_Mineração_Com_2007" xfId="16799"/>
    <cellStyle name="M_MEQ_rodada 08_Consolidado Angola_Mineração_Com_2007 2" xfId="16800"/>
    <cellStyle name="M_MEQ_rodada 08_Consolidado Angola_Mineração_Com_2007 2 2" xfId="16801"/>
    <cellStyle name="M_MEQ_rodada 08_Consolidado Angola_Mineração_Com_2007 2 2 2" xfId="16802"/>
    <cellStyle name="M_MEQ_rodada 08_Consolidado Angola_Mineração_Com_2007 2 3" xfId="16803"/>
    <cellStyle name="M_MEQ_rodada 08_Consolidado Angola_Mineração_Com_2007 2 3 2" xfId="16804"/>
    <cellStyle name="M_MEQ_rodada 08_Consolidado Angola_Mineração_Com_2007 2 4" xfId="16805"/>
    <cellStyle name="M_MEQ_rodada 08_Consolidado Angola_Mineração_Com_2007 2 4 2" xfId="16806"/>
    <cellStyle name="M_MEQ_rodada 08_Consolidado Angola_Mineração_Com_2007 2 5" xfId="16807"/>
    <cellStyle name="M_MEQ_rodada 08_Consolidado Angola_Mineração_Com_2007 2 5 2" xfId="16808"/>
    <cellStyle name="M_MEQ_rodada 08_Consolidado Angola_Mineração_Com_2007 2 6" xfId="16809"/>
    <cellStyle name="M_MEQ_rodada 08_Consolidado Angola_Mineração_Com_2007 3" xfId="16810"/>
    <cellStyle name="M_MEQ_rodada 08_Consolidado Angola_Mineração_Com_2007 3 2" xfId="16811"/>
    <cellStyle name="M_MEQ_rodada 08_Consolidado Angola_Mineração_Com_2007 4" xfId="16812"/>
    <cellStyle name="M_MEQ_rodada 08_Consolidado Angola_Mineração_Com_2007 5" xfId="16813"/>
    <cellStyle name="M_MEQ_rodada 08_Consolidado Angola_Outros_com_2007" xfId="16814"/>
    <cellStyle name="M_MEQ_rodada 08_Consolidado Angola_Outros_com_2007 2" xfId="16815"/>
    <cellStyle name="M_MEQ_rodada 08_Consolidado Angola_Outros_com_2007 2 2" xfId="16816"/>
    <cellStyle name="M_MEQ_rodada 08_Consolidado Angola_Outros_com_2007 2 2 2" xfId="16817"/>
    <cellStyle name="M_MEQ_rodada 08_Consolidado Angola_Outros_com_2007 2 3" xfId="16818"/>
    <cellStyle name="M_MEQ_rodada 08_Consolidado Angola_Outros_com_2007 2 3 2" xfId="16819"/>
    <cellStyle name="M_MEQ_rodada 08_Consolidado Angola_Outros_com_2007 2 4" xfId="16820"/>
    <cellStyle name="M_MEQ_rodada 08_Consolidado Angola_Outros_com_2007 2 4 2" xfId="16821"/>
    <cellStyle name="M_MEQ_rodada 08_Consolidado Angola_Outros_com_2007 2 5" xfId="16822"/>
    <cellStyle name="M_MEQ_rodada 08_Consolidado Angola_Outros_com_2007 2 5 2" xfId="16823"/>
    <cellStyle name="M_MEQ_rodada 08_Consolidado Angola_Outros_com_2007 2 6" xfId="16824"/>
    <cellStyle name="M_MEQ_rodada 08_Consolidado Angola_Outros_com_2007 3" xfId="16825"/>
    <cellStyle name="M_MEQ_rodada 08_Consolidado Angola_Outros_com_2007 3 2" xfId="16826"/>
    <cellStyle name="M_MEQ_rodada 08_Consolidado Angola_Outros_com_2007 4" xfId="16827"/>
    <cellStyle name="M_MEQ_rodada 08_Consolidado Angola_Outros_com_2007 5" xfId="16828"/>
    <cellStyle name="M_MEQ_rodada 08_Mascara Relatorio 2008 - Cópia" xfId="16829"/>
    <cellStyle name="M_MEQ_rodada 08_Mascara Relatorio 2008 - Cópia 2" xfId="16830"/>
    <cellStyle name="M_MEQ_rodada 08_Mascara Relatorio 2008 - Cópia 2 2" xfId="16831"/>
    <cellStyle name="M_MEQ_rodada 08_Mascara Relatorio 2008 - Cópia 3" xfId="16832"/>
    <cellStyle name="M_MEQ_rodada 08_Mascara Relatorio 2008 - Cópia 3 2" xfId="16833"/>
    <cellStyle name="M_MEQ_rodada 08_Mascara Relatorio 2008 - Cópia 4" xfId="16834"/>
    <cellStyle name="M_MEQ_rodada 08_Mascara Relatorio 2008 - Cópia 4 2" xfId="16835"/>
    <cellStyle name="M_MEQ_rodada 08_Mascara Relatorio 2008 - Cópia 5" xfId="16836"/>
    <cellStyle name="M_notas_complementares finais" xfId="16837"/>
    <cellStyle name="M_notas_complementares finais 2" xfId="16838"/>
    <cellStyle name="M_notas_complementares finais 2 2" xfId="16839"/>
    <cellStyle name="M_notas_complementares finais 2 2 2" xfId="16840"/>
    <cellStyle name="M_notas_complementares finais 2 3" xfId="16841"/>
    <cellStyle name="M_notas_complementares finais 2 3 2" xfId="16842"/>
    <cellStyle name="M_notas_complementares finais 2 4" xfId="16843"/>
    <cellStyle name="M_notas_complementares finais 2 4 2" xfId="16844"/>
    <cellStyle name="M_notas_complementares finais 2 5" xfId="16845"/>
    <cellStyle name="M_notas_complementares finais 2 5 2" xfId="16846"/>
    <cellStyle name="M_notas_complementares finais 2 6" xfId="16847"/>
    <cellStyle name="M_notas_complementares finais 3" xfId="16848"/>
    <cellStyle name="M_notas_complementares finais 3 2" xfId="16849"/>
    <cellStyle name="M_notas_complementares finais 4" xfId="16850"/>
    <cellStyle name="M_notas_complementares finais 5" xfId="16851"/>
    <cellStyle name="M_ODB Consolidado - Quadros jun.05 II" xfId="16852"/>
    <cellStyle name="M_ODB Consolidado - Quadros jun.05 II 2" xfId="16853"/>
    <cellStyle name="M_ODB Consolidado - Quadros jun.05 II 2 2" xfId="16854"/>
    <cellStyle name="M_ODB Consolidado - Quadros jun.05 II 2 2 2" xfId="16855"/>
    <cellStyle name="M_ODB Consolidado - Quadros jun.05 II 2 3" xfId="16856"/>
    <cellStyle name="M_ODB Consolidado - Quadros jun.05 II 2 3 2" xfId="16857"/>
    <cellStyle name="M_ODB Consolidado - Quadros jun.05 II 2 4" xfId="16858"/>
    <cellStyle name="M_ODB Consolidado - Quadros jun.05 II 2 4 2" xfId="16859"/>
    <cellStyle name="M_ODB Consolidado - Quadros jun.05 II 2 5" xfId="16860"/>
    <cellStyle name="M_ODB Consolidado - Quadros jun.05 II 2 5 2" xfId="16861"/>
    <cellStyle name="M_ODB Consolidado - Quadros jun.05 II 2 6" xfId="16862"/>
    <cellStyle name="M_ODB Consolidado - Quadros jun.05 II 3" xfId="16863"/>
    <cellStyle name="M_ODB Consolidado - Quadros jun.05 II 3 2" xfId="16864"/>
    <cellStyle name="M_ODB Consolidado - Quadros jun.05 II 4" xfId="16865"/>
    <cellStyle name="M_ODB Consolidado - Quadros jun.05 II 5" xfId="16866"/>
    <cellStyle name="M_ODB Consolidado - Quadros Port_ jun_06" xfId="16867"/>
    <cellStyle name="M_ODB Consolidado - Quadros Port_ jun_06 2" xfId="16868"/>
    <cellStyle name="M_ODB Consolidado - Quadros Port_ jun_06 2 2" xfId="16869"/>
    <cellStyle name="M_ODB Consolidado - Quadros Port_ jun_06 2 2 2" xfId="16870"/>
    <cellStyle name="M_ODB Consolidado - Quadros Port_ jun_06 2 3" xfId="16871"/>
    <cellStyle name="M_ODB Consolidado - Quadros Port_ jun_06 2 3 2" xfId="16872"/>
    <cellStyle name="M_ODB Consolidado - Quadros Port_ jun_06 2 4" xfId="16873"/>
    <cellStyle name="M_ODB Consolidado - Quadros Port_ jun_06 2 4 2" xfId="16874"/>
    <cellStyle name="M_ODB Consolidado - Quadros Port_ jun_06 2 5" xfId="16875"/>
    <cellStyle name="M_ODB Consolidado - Quadros Port_ jun_06 2 5 2" xfId="16876"/>
    <cellStyle name="M_ODB Consolidado - Quadros Port_ jun_06 2 6" xfId="16877"/>
    <cellStyle name="M_ODB Consolidado - Quadros Port_ jun_06 3" xfId="16878"/>
    <cellStyle name="M_ODB Consolidado - Quadros Port_ jun_06 3 2" xfId="16879"/>
    <cellStyle name="M_ODB Consolidado - Quadros Port_ jun_06 4" xfId="16880"/>
    <cellStyle name="M_ODB Consolidado - Quadros Port_ jun_06 5" xfId="16881"/>
    <cellStyle name="M_ODB Consolidado - Quadros_ dez_06" xfId="16882"/>
    <cellStyle name="M_ODB Consolidado - Quadros_ dez_06 2" xfId="16883"/>
    <cellStyle name="M_ODB Consolidado - Quadros_ dez_06 2 2" xfId="16884"/>
    <cellStyle name="M_ODB Consolidado - Quadros_ dez_06 3" xfId="16885"/>
    <cellStyle name="M_ODB Consolidado - Quadros_ dez_06 3 2" xfId="16886"/>
    <cellStyle name="M_ODB Consolidado - Quadros_ dez_06 4" xfId="16887"/>
    <cellStyle name="M_ODB Consolidado - Quadros_ dez_06 4 2" xfId="16888"/>
    <cellStyle name="M_ODB Consolidado - Quadros_ dez_06 5" xfId="16889"/>
    <cellStyle name="M_ODB Consolidado - Quadros_ jun_06" xfId="16890"/>
    <cellStyle name="M_ODB Consolidado - Quadros_ jun_06 2" xfId="16891"/>
    <cellStyle name="M_ODB Consolidado - Quadros_ jun_06 2 2" xfId="16892"/>
    <cellStyle name="M_ODB Consolidado - Quadros_ jun_06 2 2 2" xfId="16893"/>
    <cellStyle name="M_ODB Consolidado - Quadros_ jun_06 2 3" xfId="16894"/>
    <cellStyle name="M_ODB Consolidado - Quadros_ jun_06 2 3 2" xfId="16895"/>
    <cellStyle name="M_ODB Consolidado - Quadros_ jun_06 2 4" xfId="16896"/>
    <cellStyle name="M_ODB Consolidado - Quadros_ jun_06 2 4 2" xfId="16897"/>
    <cellStyle name="M_ODB Consolidado - Quadros_ jun_06 2 5" xfId="16898"/>
    <cellStyle name="M_ODB Consolidado - Quadros_ jun_06 2 5 2" xfId="16899"/>
    <cellStyle name="M_ODB Consolidado - Quadros_ jun_06 2 6" xfId="16900"/>
    <cellStyle name="M_ODB Consolidado - Quadros_ jun_06 3" xfId="16901"/>
    <cellStyle name="M_ODB Consolidado - Quadros_ jun_06 3 2" xfId="16902"/>
    <cellStyle name="M_ODB Consolidado - Quadros_ jun_06 4" xfId="16903"/>
    <cellStyle name="M_ODB Consolidado - Quadros_ jun_06 5" xfId="16904"/>
    <cellStyle name="M_ODB Consolidado_Port_2002" xfId="16905"/>
    <cellStyle name="M_ODB Consolidado_Port_2002 2" xfId="16906"/>
    <cellStyle name="M_ODB Consolidado_Port_2002 2 2" xfId="16907"/>
    <cellStyle name="M_ODB Consolidado_Port_2002 2 2 2" xfId="16908"/>
    <cellStyle name="M_ODB Consolidado_Port_2002 2 3" xfId="16909"/>
    <cellStyle name="M_ODB Consolidado_Port_2002 2 3 2" xfId="16910"/>
    <cellStyle name="M_ODB Consolidado_Port_2002 2 4" xfId="16911"/>
    <cellStyle name="M_ODB Consolidado_Port_2002 2 4 2" xfId="16912"/>
    <cellStyle name="M_ODB Consolidado_Port_2002 2 5" xfId="16913"/>
    <cellStyle name="M_ODB Consolidado_Port_2002 2 5 2" xfId="16914"/>
    <cellStyle name="M_ODB Consolidado_Port_2002 2 6" xfId="16915"/>
    <cellStyle name="M_ODB Consolidado_Port_2002 3" xfId="16916"/>
    <cellStyle name="M_ODB Consolidado_Port_2002 3 2" xfId="16917"/>
    <cellStyle name="M_ODB Consolidado_Port_2002 4" xfId="16918"/>
    <cellStyle name="M_ODB Consolidado_Port_2002 5" xfId="16919"/>
    <cellStyle name="M_ODB Consolidado_Port_2003" xfId="16920"/>
    <cellStyle name="M_ODB Consolidado_Port_2003 2" xfId="16921"/>
    <cellStyle name="M_ODB Consolidado_Port_2003 2 2" xfId="16922"/>
    <cellStyle name="M_ODB Consolidado_Port_2003 2 2 2" xfId="16923"/>
    <cellStyle name="M_ODB Consolidado_Port_2003 2 3" xfId="16924"/>
    <cellStyle name="M_ODB Consolidado_Port_2003 2 3 2" xfId="16925"/>
    <cellStyle name="M_ODB Consolidado_Port_2003 2 4" xfId="16926"/>
    <cellStyle name="M_ODB Consolidado_Port_2003 2 4 2" xfId="16927"/>
    <cellStyle name="M_ODB Consolidado_Port_2003 2 5" xfId="16928"/>
    <cellStyle name="M_ODB Consolidado_Port_2003 2 5 2" xfId="16929"/>
    <cellStyle name="M_ODB Consolidado_Port_2003 2 6" xfId="16930"/>
    <cellStyle name="M_ODB Consolidado_Port_2003 3" xfId="16931"/>
    <cellStyle name="M_ODB Consolidado_Port_2003 3 2" xfId="16932"/>
    <cellStyle name="M_ODB Consolidado_Port_2003 4" xfId="16933"/>
    <cellStyle name="M_ODB Consolidado_Port_2003 5" xfId="16934"/>
    <cellStyle name="M_ODB Consolidado_Port_2004" xfId="16935"/>
    <cellStyle name="M_ODB Consolidado_Port_2004 2" xfId="16936"/>
    <cellStyle name="M_ODB Consolidado_Port_2004 2 2" xfId="16937"/>
    <cellStyle name="M_ODB Consolidado_Port_2004 2 2 2" xfId="16938"/>
    <cellStyle name="M_ODB Consolidado_Port_2004 2 3" xfId="16939"/>
    <cellStyle name="M_ODB Consolidado_Port_2004 2 3 2" xfId="16940"/>
    <cellStyle name="M_ODB Consolidado_Port_2004 2 4" xfId="16941"/>
    <cellStyle name="M_ODB Consolidado_Port_2004 2 4 2" xfId="16942"/>
    <cellStyle name="M_ODB Consolidado_Port_2004 2 5" xfId="16943"/>
    <cellStyle name="M_ODB Consolidado_Port_2004 2 5 2" xfId="16944"/>
    <cellStyle name="M_ODB Consolidado_Port_2004 2 6" xfId="16945"/>
    <cellStyle name="M_ODB Consolidado_Port_2004 3" xfId="16946"/>
    <cellStyle name="M_ODB Consolidado_Port_2004 3 2" xfId="16947"/>
    <cellStyle name="M_ODB Consolidado_Port_2004 4" xfId="16948"/>
    <cellStyle name="M_ODB Consolidado_Port_2004 5" xfId="16949"/>
    <cellStyle name="M_ODB Consolidado_Port_Dez03" xfId="16950"/>
    <cellStyle name="M_ODB Consolidado_Port_Dez03 2" xfId="16951"/>
    <cellStyle name="M_ODB Consolidado_Port_Dez03 2 2" xfId="16952"/>
    <cellStyle name="M_ODB Consolidado_Port_Dez03 2 2 2" xfId="16953"/>
    <cellStyle name="M_ODB Consolidado_Port_Dez03 2 3" xfId="16954"/>
    <cellStyle name="M_ODB Consolidado_Port_Dez03 2 3 2" xfId="16955"/>
    <cellStyle name="M_ODB Consolidado_Port_Dez03 2 4" xfId="16956"/>
    <cellStyle name="M_ODB Consolidado_Port_Dez03 2 4 2" xfId="16957"/>
    <cellStyle name="M_ODB Consolidado_Port_Dez03 2 5" xfId="16958"/>
    <cellStyle name="M_ODB Consolidado_Port_Dez03 2 5 2" xfId="16959"/>
    <cellStyle name="M_ODB Consolidado_Port_Dez03 2 6" xfId="16960"/>
    <cellStyle name="M_ODB Consolidado_Port_Dez03 3" xfId="16961"/>
    <cellStyle name="M_ODB Consolidado_Port_Dez03 3 2" xfId="16962"/>
    <cellStyle name="M_ODB Consolidado_Port_Dez03 4" xfId="16963"/>
    <cellStyle name="M_ODB Consolidado_Port_Dez03 5" xfId="16964"/>
    <cellStyle name="M_ODB Consolidado_Port_Dez03(22_03_04)" xfId="16965"/>
    <cellStyle name="M_ODB Consolidado_Port_Dez03(22_03_04) 2" xfId="16966"/>
    <cellStyle name="M_ODB Consolidado_Port_Dez03(22_03_04) 2 2" xfId="16967"/>
    <cellStyle name="M_ODB Consolidado_Port_Dez03(22_03_04) 2 2 2" xfId="16968"/>
    <cellStyle name="M_ODB Consolidado_Port_Dez03(22_03_04) 2 3" xfId="16969"/>
    <cellStyle name="M_ODB Consolidado_Port_Dez03(22_03_04) 2 3 2" xfId="16970"/>
    <cellStyle name="M_ODB Consolidado_Port_Dez03(22_03_04) 2 4" xfId="16971"/>
    <cellStyle name="M_ODB Consolidado_Port_Dez03(22_03_04) 2 4 2" xfId="16972"/>
    <cellStyle name="M_ODB Consolidado_Port_Dez03(22_03_04) 2 5" xfId="16973"/>
    <cellStyle name="M_ODB Consolidado_Port_Dez03(22_03_04) 2 5 2" xfId="16974"/>
    <cellStyle name="M_ODB Consolidado_Port_Dez03(22_03_04) 2 6" xfId="16975"/>
    <cellStyle name="M_ODB Consolidado_Port_Dez03(22_03_04) 3" xfId="16976"/>
    <cellStyle name="M_ODB Consolidado_Port_Dez03(22_03_04) 3 2" xfId="16977"/>
    <cellStyle name="M_ODB Consolidado_Port_Dez03(22_03_04) 4" xfId="16978"/>
    <cellStyle name="M_ODB Consolidado_Port_Dez03(22_03_04) 5" xfId="16979"/>
    <cellStyle name="M_ODBConsolidado Relat2002 Port FINAL" xfId="16980"/>
    <cellStyle name="M_ODBConsolidado Relat2002 Port FINAL 2" xfId="16981"/>
    <cellStyle name="M_ODBConsolidado Relat2002 Port FINAL 2 2" xfId="16982"/>
    <cellStyle name="M_ODBConsolidado Relat2002 Port FINAL 2 2 2" xfId="16983"/>
    <cellStyle name="M_ODBConsolidado Relat2002 Port FINAL 2 3" xfId="16984"/>
    <cellStyle name="M_ODBConsolidado Relat2002 Port FINAL 2 3 2" xfId="16985"/>
    <cellStyle name="M_ODBConsolidado Relat2002 Port FINAL 2 4" xfId="16986"/>
    <cellStyle name="M_ODBConsolidado Relat2002 Port FINAL 2 4 2" xfId="16987"/>
    <cellStyle name="M_ODBConsolidado Relat2002 Port FINAL 2 5" xfId="16988"/>
    <cellStyle name="M_ODBConsolidado Relat2002 Port FINAL 2 5 2" xfId="16989"/>
    <cellStyle name="M_ODBConsolidado Relat2002 Port FINAL 2 6" xfId="16990"/>
    <cellStyle name="M_ODBConsolidado Relat2002 Port FINAL 3" xfId="16991"/>
    <cellStyle name="M_ODBConsolidado Relat2002 Port FINAL 3 2" xfId="16992"/>
    <cellStyle name="M_ODBConsolidado Relat2002 Port FINAL 4" xfId="16993"/>
    <cellStyle name="M_ODBConsolidado Relat2002 Port FINAL 5" xfId="16994"/>
    <cellStyle name="M_ODBPARINV_Consolidado_Quadros_ dez_06_23042007 com doar_final" xfId="16995"/>
    <cellStyle name="M_ODBPARINV_Consolidado_Quadros_ dez_06_23042007 com doar_final 2" xfId="16996"/>
    <cellStyle name="M_ODBPARINV_Consolidado_Quadros_ dez_06_23042007 com doar_final 2 2" xfId="16997"/>
    <cellStyle name="M_ODBPARINV_Consolidado_Quadros_ dez_06_23042007 com doar_final 3" xfId="16998"/>
    <cellStyle name="M_ODBPARINV_Consolidado_Quadros_ dez_06_23042007 com doar_final 3 2" xfId="16999"/>
    <cellStyle name="M_ODBPARINV_Consolidado_Quadros_ dez_06_23042007 com doar_final 4" xfId="17000"/>
    <cellStyle name="M_ODBPARINV_Consolidado_Quadros_ dez_06_23042007 com doar_final 4 2" xfId="17001"/>
    <cellStyle name="M_ODBPARINV_Consolidado_Quadros_ dez_06_23042007 com doar_final 5" xfId="17002"/>
    <cellStyle name="M_para Bruno" xfId="17003"/>
    <cellStyle name="M_para Bruno 2" xfId="17004"/>
    <cellStyle name="M_para Bruno 2 2" xfId="17005"/>
    <cellStyle name="M_para Bruno 2 2 2" xfId="17006"/>
    <cellStyle name="M_para Bruno 2 2 2 2" xfId="17007"/>
    <cellStyle name="M_para Bruno 2 2 3" xfId="17008"/>
    <cellStyle name="M_para Bruno 2 2 3 2" xfId="17009"/>
    <cellStyle name="M_para Bruno 2 2 4" xfId="17010"/>
    <cellStyle name="M_para Bruno 2 2 4 2" xfId="17011"/>
    <cellStyle name="M_para Bruno 2 2 5" xfId="17012"/>
    <cellStyle name="M_para Bruno 2 2 5 2" xfId="17013"/>
    <cellStyle name="M_para Bruno 2 2 6" xfId="17014"/>
    <cellStyle name="M_para Bruno 2 3" xfId="17015"/>
    <cellStyle name="M_para Bruno 2 3 2" xfId="17016"/>
    <cellStyle name="M_para Bruno 2 4" xfId="17017"/>
    <cellStyle name="M_para Bruno 2 5" xfId="17018"/>
    <cellStyle name="M_para Bruno 3" xfId="17019"/>
    <cellStyle name="M_para Bruno 3 2" xfId="17020"/>
    <cellStyle name="M_para Bruno 3 2 2" xfId="17021"/>
    <cellStyle name="M_para Bruno 3 3" xfId="17022"/>
    <cellStyle name="M_para Bruno 3 3 2" xfId="17023"/>
    <cellStyle name="M_para Bruno 3 4" xfId="17024"/>
    <cellStyle name="M_para Bruno 3 4 2" xfId="17025"/>
    <cellStyle name="M_para Bruno 3 5" xfId="17026"/>
    <cellStyle name="M_para Bruno 3 5 2" xfId="17027"/>
    <cellStyle name="M_para Bruno 3 6" xfId="17028"/>
    <cellStyle name="M_para Bruno 4" xfId="17029"/>
    <cellStyle name="M_para Bruno 4 2" xfId="17030"/>
    <cellStyle name="M_para Bruno 5" xfId="17031"/>
    <cellStyle name="M_para Bruno 6" xfId="17032"/>
    <cellStyle name="M_para Bruno1" xfId="17033"/>
    <cellStyle name="M_para Bruno1 2" xfId="17034"/>
    <cellStyle name="M_para Bruno1 2 2" xfId="17035"/>
    <cellStyle name="M_para Bruno1 2 2 2" xfId="17036"/>
    <cellStyle name="M_para Bruno1 2 3" xfId="17037"/>
    <cellStyle name="M_para Bruno1 2 3 2" xfId="17038"/>
    <cellStyle name="M_para Bruno1 2 4" xfId="17039"/>
    <cellStyle name="M_para Bruno1 2 4 2" xfId="17040"/>
    <cellStyle name="M_para Bruno1 2 5" xfId="17041"/>
    <cellStyle name="M_para Bruno1 2 5 2" xfId="17042"/>
    <cellStyle name="M_para Bruno1 2 6" xfId="17043"/>
    <cellStyle name="M_para Bruno1 3" xfId="17044"/>
    <cellStyle name="M_para Bruno1 3 2" xfId="17045"/>
    <cellStyle name="M_para Bruno1 4" xfId="17046"/>
    <cellStyle name="M_para Bruno1 5" xfId="17047"/>
    <cellStyle name="M_pendencia braskem" xfId="17048"/>
    <cellStyle name="M_pendencia braskem 2" xfId="17049"/>
    <cellStyle name="M_pendencia braskem 2 2" xfId="17050"/>
    <cellStyle name="M_pendencia braskem 2 2 2" xfId="17051"/>
    <cellStyle name="M_pendencia braskem 2 3" xfId="17052"/>
    <cellStyle name="M_pendencia braskem 2 3 2" xfId="17053"/>
    <cellStyle name="M_pendencia braskem 2 4" xfId="17054"/>
    <cellStyle name="M_pendencia braskem 2 4 2" xfId="17055"/>
    <cellStyle name="M_pendencia braskem 2 5" xfId="17056"/>
    <cellStyle name="M_pendencia braskem 2 5 2" xfId="17057"/>
    <cellStyle name="M_pendencia braskem 2 6" xfId="17058"/>
    <cellStyle name="M_pendencia braskem 3" xfId="17059"/>
    <cellStyle name="M_pendencia braskem 3 2" xfId="17060"/>
    <cellStyle name="M_pendencia braskem 4" xfId="17061"/>
    <cellStyle name="M_pendencia braskem 5" xfId="17062"/>
    <cellStyle name="M_Petroflex_Valuation 09_novos invest" xfId="17063"/>
    <cellStyle name="M_Petroflex_Valuation 09_novos invest 2" xfId="17064"/>
    <cellStyle name="M_Petroflex_Valuation 09_novos invest 2 2" xfId="17065"/>
    <cellStyle name="M_Petroflex_Valuation 09_novos invest 2 2 2" xfId="17066"/>
    <cellStyle name="M_Petroflex_Valuation 09_novos invest 2 3" xfId="17067"/>
    <cellStyle name="M_Petroflex_Valuation 09_novos invest 2 3 2" xfId="17068"/>
    <cellStyle name="M_Petroflex_Valuation 09_novos invest 2 4" xfId="17069"/>
    <cellStyle name="M_Petroflex_Valuation 09_novos invest 2 4 2" xfId="17070"/>
    <cellStyle name="M_Petroflex_Valuation 09_novos invest 2 5" xfId="17071"/>
    <cellStyle name="M_Petroflex_Valuation 09_novos invest 2 5 2" xfId="17072"/>
    <cellStyle name="M_Petroflex_Valuation 09_novos invest 2 6" xfId="17073"/>
    <cellStyle name="M_Petroflex_Valuation 09_novos invest 3" xfId="17074"/>
    <cellStyle name="M_Petroflex_Valuation 09_novos invest 3 2" xfId="17075"/>
    <cellStyle name="M_Petroflex_Valuation 09_novos invest 4" xfId="17076"/>
    <cellStyle name="M_Petroflex_Valuation 09_novos invest 5" xfId="17077"/>
    <cellStyle name="M_Petroflex_Valuation 09_novos invest_@Planilha Modelo_PA_Investimentos CIST3" xfId="17078"/>
    <cellStyle name="M_Petroflex_Valuation 09_novos invest_@Planilha Modelo_PA_Investimentos CIST3 2" xfId="17079"/>
    <cellStyle name="M_Petroflex_Valuation 09_novos invest_Consolidado Angola_Mineração_Com_2007" xfId="17080"/>
    <cellStyle name="M_Petroflex_Valuation 09_novos invest_Consolidado Angola_Mineração_Com_2007 2" xfId="17081"/>
    <cellStyle name="M_Petroflex_Valuation 09_novos invest_Consolidado Angola_Mineração_Com_2007 2 2" xfId="17082"/>
    <cellStyle name="M_Petroflex_Valuation 09_novos invest_Consolidado Angola_Mineração_Com_2007 2 2 2" xfId="17083"/>
    <cellStyle name="M_Petroflex_Valuation 09_novos invest_Consolidado Angola_Mineração_Com_2007 2 3" xfId="17084"/>
    <cellStyle name="M_Petroflex_Valuation 09_novos invest_Consolidado Angola_Mineração_Com_2007 2 3 2" xfId="17085"/>
    <cellStyle name="M_Petroflex_Valuation 09_novos invest_Consolidado Angola_Mineração_Com_2007 2 4" xfId="17086"/>
    <cellStyle name="M_Petroflex_Valuation 09_novos invest_Consolidado Angola_Mineração_Com_2007 2 4 2" xfId="17087"/>
    <cellStyle name="M_Petroflex_Valuation 09_novos invest_Consolidado Angola_Mineração_Com_2007 2 5" xfId="17088"/>
    <cellStyle name="M_Petroflex_Valuation 09_novos invest_Consolidado Angola_Mineração_Com_2007 2 5 2" xfId="17089"/>
    <cellStyle name="M_Petroflex_Valuation 09_novos invest_Consolidado Angola_Mineração_Com_2007 2 6" xfId="17090"/>
    <cellStyle name="M_Petroflex_Valuation 09_novos invest_Consolidado Angola_Mineração_Com_2007 3" xfId="17091"/>
    <cellStyle name="M_Petroflex_Valuation 09_novos invest_Consolidado Angola_Mineração_Com_2007 3 2" xfId="17092"/>
    <cellStyle name="M_Petroflex_Valuation 09_novos invest_Consolidado Angola_Mineração_Com_2007 4" xfId="17093"/>
    <cellStyle name="M_Petroflex_Valuation 09_novos invest_Consolidado Angola_Mineração_Com_2007 5" xfId="17094"/>
    <cellStyle name="M_Petroflex_Valuation 09_novos invest_Consolidado Angola_Mineração_Com_2007_@Planilha Modelo_PA_Investimentos CIST3" xfId="17095"/>
    <cellStyle name="M_Petroflex_Valuation 09_novos invest_Consolidado Angola_Mineração_Com_2007_@Planilha Modelo_PA_Investimentos CIST3 2" xfId="17096"/>
    <cellStyle name="M_Petroflex_Valuation 09_novos invest_Consolidado Angola_Mineração_Com_2007_Copia de Tend 2009 Investidas (2)" xfId="17097"/>
    <cellStyle name="M_Petroflex_Valuation 09_novos invest_Consolidado Angola_Mineração_Com_2007_Copia de Tend 2009 Investidas (2) 2" xfId="17098"/>
    <cellStyle name="M_Petroflex_Valuation 09_novos invest_Consolidado Angola_Mineração_Com_2007_Modelo Financiero IIRSA Sur T2 Febrero 2009 Final.v2" xfId="17099"/>
    <cellStyle name="M_Petroflex_Valuation 09_novos invest_Consolidado Angola_Mineração_Com_2007_Modelo Financiero IIRSA Sur T2 Febrero 2009 Final.v2 2" xfId="17100"/>
    <cellStyle name="M_Petroflex_Valuation 09_novos invest_Consolidado Angola_Mineração_Com_2007_Modelo Financiero IIRSA Sur T3 Final.v3" xfId="17101"/>
    <cellStyle name="M_Petroflex_Valuation 09_novos invest_Consolidado Angola_Mineração_Com_2007_Modelo Financiero IIRSA Sur T3 Final.v3 2" xfId="17102"/>
    <cellStyle name="M_Petroflex_Valuation 09_novos invest_Consolidado Angola_Mineração_Com_2007_Modelo Financiero IIRSA Sur T3 Final.v4" xfId="17103"/>
    <cellStyle name="M_Petroflex_Valuation 09_novos invest_Consolidado Angola_Mineração_Com_2007_Modelo Financiero IIRSA Sur T3 Final.v4 2" xfId="17104"/>
    <cellStyle name="M_Petroflex_Valuation 09_novos invest_Consolidado Angola_Mineração_SDM" xfId="17105"/>
    <cellStyle name="M_Petroflex_Valuation 09_novos invest_Consolidado Angola_Mineração_SDM 2" xfId="17106"/>
    <cellStyle name="M_Petroflex_Valuation 09_novos invest_Consolidado Angola_Mineração_SDM 2 2" xfId="17107"/>
    <cellStyle name="M_Petroflex_Valuation 09_novos invest_Consolidado Angola_Mineração_SDM 2 2 2" xfId="17108"/>
    <cellStyle name="M_Petroflex_Valuation 09_novos invest_Consolidado Angola_Mineração_SDM 2 3" xfId="17109"/>
    <cellStyle name="M_Petroflex_Valuation 09_novos invest_Consolidado Angola_Mineração_SDM 2 3 2" xfId="17110"/>
    <cellStyle name="M_Petroflex_Valuation 09_novos invest_Consolidado Angola_Mineração_SDM 2 4" xfId="17111"/>
    <cellStyle name="M_Petroflex_Valuation 09_novos invest_Consolidado Angola_Mineração_SDM 2 4 2" xfId="17112"/>
    <cellStyle name="M_Petroflex_Valuation 09_novos invest_Consolidado Angola_Mineração_SDM 2 5" xfId="17113"/>
    <cellStyle name="M_Petroflex_Valuation 09_novos invest_Consolidado Angola_Mineração_SDM 2 5 2" xfId="17114"/>
    <cellStyle name="M_Petroflex_Valuation 09_novos invest_Consolidado Angola_Mineração_SDM 2 6" xfId="17115"/>
    <cellStyle name="M_Petroflex_Valuation 09_novos invest_Consolidado Angola_Mineração_SDM 3" xfId="17116"/>
    <cellStyle name="M_Petroflex_Valuation 09_novos invest_Consolidado Angola_Mineração_SDM 3 2" xfId="17117"/>
    <cellStyle name="M_Petroflex_Valuation 09_novos invest_Consolidado Angola_Mineração_SDM 4" xfId="17118"/>
    <cellStyle name="M_Petroflex_Valuation 09_novos invest_Consolidado Angola_Mineração_SDM 5" xfId="17119"/>
    <cellStyle name="M_Petroflex_Valuation 09_novos invest_Consolidado Angola_Mineração_SDM_@Planilha Modelo_PA_Investimentos CIST3" xfId="17120"/>
    <cellStyle name="M_Petroflex_Valuation 09_novos invest_Consolidado Angola_Mineração_SDM_@Planilha Modelo_PA_Investimentos CIST3 2" xfId="17121"/>
    <cellStyle name="M_Petroflex_Valuation 09_novos invest_Consolidado Angola_Mineração_SDM_Copia de Tend 2009 Investidas (2)" xfId="17122"/>
    <cellStyle name="M_Petroflex_Valuation 09_novos invest_Consolidado Angola_Mineração_SDM_Copia de Tend 2009 Investidas (2) 2" xfId="17123"/>
    <cellStyle name="M_Petroflex_Valuation 09_novos invest_Consolidado Angola_Mineração_SDM_Modelo Financiero IIRSA Sur T2 Febrero 2009 Final.v2" xfId="17124"/>
    <cellStyle name="M_Petroflex_Valuation 09_novos invest_Consolidado Angola_Mineração_SDM_Modelo Financiero IIRSA Sur T2 Febrero 2009 Final.v2 2" xfId="17125"/>
    <cellStyle name="M_Petroflex_Valuation 09_novos invest_Consolidado Angola_Mineração_SDM_Modelo Financiero IIRSA Sur T3 Final.v3" xfId="17126"/>
    <cellStyle name="M_Petroflex_Valuation 09_novos invest_Consolidado Angola_Mineração_SDM_Modelo Financiero IIRSA Sur T3 Final.v3 2" xfId="17127"/>
    <cellStyle name="M_Petroflex_Valuation 09_novos invest_Consolidado Angola_Mineração_SDM_Modelo Financiero IIRSA Sur T3 Final.v4" xfId="17128"/>
    <cellStyle name="M_Petroflex_Valuation 09_novos invest_Consolidado Angola_Mineração_SDM_Modelo Financiero IIRSA Sur T3 Final.v4 2" xfId="17129"/>
    <cellStyle name="M_Petroflex_Valuation 09_novos invest_Consolidado Angola_Outros" xfId="17130"/>
    <cellStyle name="M_Petroflex_Valuation 09_novos invest_Consolidado Angola_Outros 2" xfId="17131"/>
    <cellStyle name="M_Petroflex_Valuation 09_novos invest_Consolidado Angola_Outros 2 2" xfId="17132"/>
    <cellStyle name="M_Petroflex_Valuation 09_novos invest_Consolidado Angola_Outros 2 2 2" xfId="17133"/>
    <cellStyle name="M_Petroflex_Valuation 09_novos invest_Consolidado Angola_Outros 2 3" xfId="17134"/>
    <cellStyle name="M_Petroflex_Valuation 09_novos invest_Consolidado Angola_Outros 2 3 2" xfId="17135"/>
    <cellStyle name="M_Petroflex_Valuation 09_novos invest_Consolidado Angola_Outros 2 4" xfId="17136"/>
    <cellStyle name="M_Petroflex_Valuation 09_novos invest_Consolidado Angola_Outros 2 4 2" xfId="17137"/>
    <cellStyle name="M_Petroflex_Valuation 09_novos invest_Consolidado Angola_Outros 2 5" xfId="17138"/>
    <cellStyle name="M_Petroflex_Valuation 09_novos invest_Consolidado Angola_Outros 2 5 2" xfId="17139"/>
    <cellStyle name="M_Petroflex_Valuation 09_novos invest_Consolidado Angola_Outros 2 6" xfId="17140"/>
    <cellStyle name="M_Petroflex_Valuation 09_novos invest_Consolidado Angola_Outros 3" xfId="17141"/>
    <cellStyle name="M_Petroflex_Valuation 09_novos invest_Consolidado Angola_Outros 3 2" xfId="17142"/>
    <cellStyle name="M_Petroflex_Valuation 09_novos invest_Consolidado Angola_Outros 4" xfId="17143"/>
    <cellStyle name="M_Petroflex_Valuation 09_novos invest_Consolidado Angola_Outros 5" xfId="17144"/>
    <cellStyle name="M_Petroflex_Valuation 09_novos invest_Consolidado Angola_Outros_@Planilha Modelo_PA_Investimentos CIST3" xfId="17145"/>
    <cellStyle name="M_Petroflex_Valuation 09_novos invest_Consolidado Angola_Outros_@Planilha Modelo_PA_Investimentos CIST3 2" xfId="17146"/>
    <cellStyle name="M_Petroflex_Valuation 09_novos invest_Consolidado Angola_Outros_com_2007" xfId="17147"/>
    <cellStyle name="M_Petroflex_Valuation 09_novos invest_Consolidado Angola_Outros_com_2007 2" xfId="17148"/>
    <cellStyle name="M_Petroflex_Valuation 09_novos invest_Consolidado Angola_Outros_com_2007 2 2" xfId="17149"/>
    <cellStyle name="M_Petroflex_Valuation 09_novos invest_Consolidado Angola_Outros_com_2007 2 2 2" xfId="17150"/>
    <cellStyle name="M_Petroflex_Valuation 09_novos invest_Consolidado Angola_Outros_com_2007 2 3" xfId="17151"/>
    <cellStyle name="M_Petroflex_Valuation 09_novos invest_Consolidado Angola_Outros_com_2007 2 3 2" xfId="17152"/>
    <cellStyle name="M_Petroflex_Valuation 09_novos invest_Consolidado Angola_Outros_com_2007 2 4" xfId="17153"/>
    <cellStyle name="M_Petroflex_Valuation 09_novos invest_Consolidado Angola_Outros_com_2007 2 4 2" xfId="17154"/>
    <cellStyle name="M_Petroflex_Valuation 09_novos invest_Consolidado Angola_Outros_com_2007 2 5" xfId="17155"/>
    <cellStyle name="M_Petroflex_Valuation 09_novos invest_Consolidado Angola_Outros_com_2007 2 5 2" xfId="17156"/>
    <cellStyle name="M_Petroflex_Valuation 09_novos invest_Consolidado Angola_Outros_com_2007 2 6" xfId="17157"/>
    <cellStyle name="M_Petroflex_Valuation 09_novos invest_Consolidado Angola_Outros_com_2007 3" xfId="17158"/>
    <cellStyle name="M_Petroflex_Valuation 09_novos invest_Consolidado Angola_Outros_com_2007 3 2" xfId="17159"/>
    <cellStyle name="M_Petroflex_Valuation 09_novos invest_Consolidado Angola_Outros_com_2007 4" xfId="17160"/>
    <cellStyle name="M_Petroflex_Valuation 09_novos invest_Consolidado Angola_Outros_com_2007 5" xfId="17161"/>
    <cellStyle name="M_Petroflex_Valuation 09_novos invest_Consolidado Angola_Outros_com_2007_@Planilha Modelo_PA_Investimentos CIST3" xfId="17162"/>
    <cellStyle name="M_Petroflex_Valuation 09_novos invest_Consolidado Angola_Outros_com_2007_@Planilha Modelo_PA_Investimentos CIST3 2" xfId="17163"/>
    <cellStyle name="M_Petroflex_Valuation 09_novos invest_Consolidado Angola_Outros_com_2007_Copia de Tend 2009 Investidas (2)" xfId="17164"/>
    <cellStyle name="M_Petroflex_Valuation 09_novos invest_Consolidado Angola_Outros_com_2007_Copia de Tend 2009 Investidas (2) 2" xfId="17165"/>
    <cellStyle name="M_Petroflex_Valuation 09_novos invest_Consolidado Angola_Outros_com_2007_Modelo Financiero IIRSA Sur T2 Febrero 2009 Final.v2" xfId="17166"/>
    <cellStyle name="M_Petroflex_Valuation 09_novos invest_Consolidado Angola_Outros_com_2007_Modelo Financiero IIRSA Sur T2 Febrero 2009 Final.v2 2" xfId="17167"/>
    <cellStyle name="M_Petroflex_Valuation 09_novos invest_Consolidado Angola_Outros_com_2007_Modelo Financiero IIRSA Sur T3 Final.v3" xfId="17168"/>
    <cellStyle name="M_Petroflex_Valuation 09_novos invest_Consolidado Angola_Outros_com_2007_Modelo Financiero IIRSA Sur T3 Final.v3 2" xfId="17169"/>
    <cellStyle name="M_Petroflex_Valuation 09_novos invest_Consolidado Angola_Outros_com_2007_Modelo Financiero IIRSA Sur T3 Final.v4" xfId="17170"/>
    <cellStyle name="M_Petroflex_Valuation 09_novos invest_Consolidado Angola_Outros_com_2007_Modelo Financiero IIRSA Sur T3 Final.v4 2" xfId="17171"/>
    <cellStyle name="M_Petroflex_Valuation 09_novos invest_Consolidado Angola_Outros_Copia de Tend 2009 Investidas (2)" xfId="17172"/>
    <cellStyle name="M_Petroflex_Valuation 09_novos invest_Consolidado Angola_Outros_Copia de Tend 2009 Investidas (2) 2" xfId="17173"/>
    <cellStyle name="M_Petroflex_Valuation 09_novos invest_Consolidado Angola_Outros_Modelo Financiero IIRSA Sur T2 Febrero 2009 Final.v2" xfId="17174"/>
    <cellStyle name="M_Petroflex_Valuation 09_novos invest_Consolidado Angola_Outros_Modelo Financiero IIRSA Sur T2 Febrero 2009 Final.v2 2" xfId="17175"/>
    <cellStyle name="M_Petroflex_Valuation 09_novos invest_Consolidado Angola_Outros_Modelo Financiero IIRSA Sur T3 Final.v3" xfId="17176"/>
    <cellStyle name="M_Petroflex_Valuation 09_novos invest_Consolidado Angola_Outros_Modelo Financiero IIRSA Sur T3 Final.v3 2" xfId="17177"/>
    <cellStyle name="M_Petroflex_Valuation 09_novos invest_Consolidado Angola_Outros_Modelo Financiero IIRSA Sur T3 Final.v4" xfId="17178"/>
    <cellStyle name="M_Petroflex_Valuation 09_novos invest_Consolidado Angola_Outros_Modelo Financiero IIRSA Sur T3 Final.v4 2" xfId="17179"/>
    <cellStyle name="M_Petroflex_Valuation 09_novos invest_Copia de Tend 2009 Investidas (2)" xfId="17180"/>
    <cellStyle name="M_Petroflex_Valuation 09_novos invest_Copia de Tend 2009 Investidas (2) 2" xfId="17181"/>
    <cellStyle name="M_Petroflex_Valuation 09_novos invest_Mascara Relatorio 2008 - Cópia" xfId="17182"/>
    <cellStyle name="M_Petroflex_Valuation 09_novos invest_Mascara Relatorio 2008 - Cópia 2" xfId="17183"/>
    <cellStyle name="M_Petroflex_Valuation 09_novos invest_Mascara Relatorio 2008 - Cópia 2 2" xfId="17184"/>
    <cellStyle name="M_Petroflex_Valuation 09_novos invest_Mascara Relatorio 2008 - Cópia 3" xfId="17185"/>
    <cellStyle name="M_Petroflex_Valuation 09_novos invest_Mascara Relatorio 2008 - Cópia 3 2" xfId="17186"/>
    <cellStyle name="M_Petroflex_Valuation 09_novos invest_Mascara Relatorio 2008 - Cópia 4" xfId="17187"/>
    <cellStyle name="M_Petroflex_Valuation 09_novos invest_Mascara Relatorio 2008 - Cópia 4 2" xfId="17188"/>
    <cellStyle name="M_Petroflex_Valuation 09_novos invest_Mascara Relatorio 2008 - Cópia 5" xfId="17189"/>
    <cellStyle name="M_Petroflex_Valuation 09_novos invest_Modelo Financiero IIRSA Sur T2 Febrero 2009 Final.v2" xfId="17190"/>
    <cellStyle name="M_Petroflex_Valuation 09_novos invest_Modelo Financiero IIRSA Sur T2 Febrero 2009 Final.v2 2" xfId="17191"/>
    <cellStyle name="M_Petroflex_Valuation 09_novos invest_Modelo Financiero IIRSA Sur T3 Final.v3" xfId="17192"/>
    <cellStyle name="M_Petroflex_Valuation 09_novos invest_Modelo Financiero IIRSA Sur T3 Final.v3 2" xfId="17193"/>
    <cellStyle name="M_Petroflex_Valuation 09_novos invest_Modelo Financiero IIRSA Sur T3 Final.v4" xfId="17194"/>
    <cellStyle name="M_Petroflex_Valuation 09_novos invest_Modelo Financiero IIRSA Sur T3 Final.v4 2" xfId="17195"/>
    <cellStyle name="M_Polibrasil_LP" xfId="17196"/>
    <cellStyle name="M_Polibrasil_LP 2" xfId="17197"/>
    <cellStyle name="M_Polibrasil_LP 2 2" xfId="17198"/>
    <cellStyle name="M_Polibrasil_LP 2 2 2" xfId="17199"/>
    <cellStyle name="M_Polibrasil_LP 2 3" xfId="17200"/>
    <cellStyle name="M_Polibrasil_LP 2 3 2" xfId="17201"/>
    <cellStyle name="M_Polibrasil_LP 2 4" xfId="17202"/>
    <cellStyle name="M_Polibrasil_LP 2 4 2" xfId="17203"/>
    <cellStyle name="M_Polibrasil_LP 2 5" xfId="17204"/>
    <cellStyle name="M_Polibrasil_LP 2 5 2" xfId="17205"/>
    <cellStyle name="M_Polibrasil_LP 2 6" xfId="17206"/>
    <cellStyle name="M_Polibrasil_LP 3" xfId="17207"/>
    <cellStyle name="M_Polibrasil_LP 3 2" xfId="17208"/>
    <cellStyle name="M_Polibrasil_LP 4" xfId="17209"/>
    <cellStyle name="M_Polibrasil_LP 5" xfId="17210"/>
    <cellStyle name="M_Polibrasil_LP_@Planilha Modelo_PA_Investimentos CIST3" xfId="17211"/>
    <cellStyle name="M_Polibrasil_LP_@Planilha Modelo_PA_Investimentos CIST3 2" xfId="17212"/>
    <cellStyle name="M_Polibrasil_LP_Consolidado Angola_Mineração_Com_2007" xfId="17213"/>
    <cellStyle name="M_Polibrasil_LP_Consolidado Angola_Mineração_Com_2007 2" xfId="17214"/>
    <cellStyle name="M_Polibrasil_LP_Consolidado Angola_Mineração_Com_2007 2 2" xfId="17215"/>
    <cellStyle name="M_Polibrasil_LP_Consolidado Angola_Mineração_Com_2007 2 2 2" xfId="17216"/>
    <cellStyle name="M_Polibrasil_LP_Consolidado Angola_Mineração_Com_2007 2 3" xfId="17217"/>
    <cellStyle name="M_Polibrasil_LP_Consolidado Angola_Mineração_Com_2007 2 3 2" xfId="17218"/>
    <cellStyle name="M_Polibrasil_LP_Consolidado Angola_Mineração_Com_2007 2 4" xfId="17219"/>
    <cellStyle name="M_Polibrasil_LP_Consolidado Angola_Mineração_Com_2007 2 4 2" xfId="17220"/>
    <cellStyle name="M_Polibrasil_LP_Consolidado Angola_Mineração_Com_2007 2 5" xfId="17221"/>
    <cellStyle name="M_Polibrasil_LP_Consolidado Angola_Mineração_Com_2007 2 5 2" xfId="17222"/>
    <cellStyle name="M_Polibrasil_LP_Consolidado Angola_Mineração_Com_2007 2 6" xfId="17223"/>
    <cellStyle name="M_Polibrasil_LP_Consolidado Angola_Mineração_Com_2007 3" xfId="17224"/>
    <cellStyle name="M_Polibrasil_LP_Consolidado Angola_Mineração_Com_2007 3 2" xfId="17225"/>
    <cellStyle name="M_Polibrasil_LP_Consolidado Angola_Mineração_Com_2007 4" xfId="17226"/>
    <cellStyle name="M_Polibrasil_LP_Consolidado Angola_Mineração_Com_2007 5" xfId="17227"/>
    <cellStyle name="M_Polibrasil_LP_Consolidado Angola_Mineração_Com_2007_@Planilha Modelo_PA_Investimentos CIST3" xfId="17228"/>
    <cellStyle name="M_Polibrasil_LP_Consolidado Angola_Mineração_Com_2007_@Planilha Modelo_PA_Investimentos CIST3 2" xfId="17229"/>
    <cellStyle name="M_Polibrasil_LP_Consolidado Angola_Mineração_Com_2007_Copia de Tend 2009 Investidas (2)" xfId="17230"/>
    <cellStyle name="M_Polibrasil_LP_Consolidado Angola_Mineração_Com_2007_Copia de Tend 2009 Investidas (2) 2" xfId="17231"/>
    <cellStyle name="M_Polibrasil_LP_Consolidado Angola_Mineração_Com_2007_Modelo Financiero IIRSA Sur T2 Febrero 2009 Final.v2" xfId="17232"/>
    <cellStyle name="M_Polibrasil_LP_Consolidado Angola_Mineração_Com_2007_Modelo Financiero IIRSA Sur T2 Febrero 2009 Final.v2 2" xfId="17233"/>
    <cellStyle name="M_Polibrasil_LP_Consolidado Angola_Mineração_Com_2007_Modelo Financiero IIRSA Sur T3 Final.v3" xfId="17234"/>
    <cellStyle name="M_Polibrasil_LP_Consolidado Angola_Mineração_Com_2007_Modelo Financiero IIRSA Sur T3 Final.v3 2" xfId="17235"/>
    <cellStyle name="M_Polibrasil_LP_Consolidado Angola_Mineração_Com_2007_Modelo Financiero IIRSA Sur T3 Final.v4" xfId="17236"/>
    <cellStyle name="M_Polibrasil_LP_Consolidado Angola_Mineração_Com_2007_Modelo Financiero IIRSA Sur T3 Final.v4 2" xfId="17237"/>
    <cellStyle name="M_Polibrasil_LP_Consolidado Angola_Mineração_SDM" xfId="17238"/>
    <cellStyle name="M_Polibrasil_LP_Consolidado Angola_Mineração_SDM 2" xfId="17239"/>
    <cellStyle name="M_Polibrasil_LP_Consolidado Angola_Mineração_SDM 2 2" xfId="17240"/>
    <cellStyle name="M_Polibrasil_LP_Consolidado Angola_Mineração_SDM 2 2 2" xfId="17241"/>
    <cellStyle name="M_Polibrasil_LP_Consolidado Angola_Mineração_SDM 2 3" xfId="17242"/>
    <cellStyle name="M_Polibrasil_LP_Consolidado Angola_Mineração_SDM 2 3 2" xfId="17243"/>
    <cellStyle name="M_Polibrasil_LP_Consolidado Angola_Mineração_SDM 2 4" xfId="17244"/>
    <cellStyle name="M_Polibrasil_LP_Consolidado Angola_Mineração_SDM 2 4 2" xfId="17245"/>
    <cellStyle name="M_Polibrasil_LP_Consolidado Angola_Mineração_SDM 2 5" xfId="17246"/>
    <cellStyle name="M_Polibrasil_LP_Consolidado Angola_Mineração_SDM 2 5 2" xfId="17247"/>
    <cellStyle name="M_Polibrasil_LP_Consolidado Angola_Mineração_SDM 2 6" xfId="17248"/>
    <cellStyle name="M_Polibrasil_LP_Consolidado Angola_Mineração_SDM 3" xfId="17249"/>
    <cellStyle name="M_Polibrasil_LP_Consolidado Angola_Mineração_SDM 3 2" xfId="17250"/>
    <cellStyle name="M_Polibrasil_LP_Consolidado Angola_Mineração_SDM 4" xfId="17251"/>
    <cellStyle name="M_Polibrasil_LP_Consolidado Angola_Mineração_SDM 5" xfId="17252"/>
    <cellStyle name="M_Polibrasil_LP_Consolidado Angola_Mineração_SDM_@Planilha Modelo_PA_Investimentos CIST3" xfId="17253"/>
    <cellStyle name="M_Polibrasil_LP_Consolidado Angola_Mineração_SDM_@Planilha Modelo_PA_Investimentos CIST3 2" xfId="17254"/>
    <cellStyle name="M_Polibrasil_LP_Consolidado Angola_Mineração_SDM_Copia de Tend 2009 Investidas (2)" xfId="17255"/>
    <cellStyle name="M_Polibrasil_LP_Consolidado Angola_Mineração_SDM_Copia de Tend 2009 Investidas (2) 2" xfId="17256"/>
    <cellStyle name="M_Polibrasil_LP_Consolidado Angola_Mineração_SDM_Modelo Financiero IIRSA Sur T2 Febrero 2009 Final.v2" xfId="17257"/>
    <cellStyle name="M_Polibrasil_LP_Consolidado Angola_Mineração_SDM_Modelo Financiero IIRSA Sur T2 Febrero 2009 Final.v2 2" xfId="17258"/>
    <cellStyle name="M_Polibrasil_LP_Consolidado Angola_Mineração_SDM_Modelo Financiero IIRSA Sur T3 Final.v3" xfId="17259"/>
    <cellStyle name="M_Polibrasil_LP_Consolidado Angola_Mineração_SDM_Modelo Financiero IIRSA Sur T3 Final.v3 2" xfId="17260"/>
    <cellStyle name="M_Polibrasil_LP_Consolidado Angola_Mineração_SDM_Modelo Financiero IIRSA Sur T3 Final.v4" xfId="17261"/>
    <cellStyle name="M_Polibrasil_LP_Consolidado Angola_Mineração_SDM_Modelo Financiero IIRSA Sur T3 Final.v4 2" xfId="17262"/>
    <cellStyle name="M_Polibrasil_LP_Consolidado Angola_Outros" xfId="17263"/>
    <cellStyle name="M_Polibrasil_LP_Consolidado Angola_Outros 2" xfId="17264"/>
    <cellStyle name="M_Polibrasil_LP_Consolidado Angola_Outros 2 2" xfId="17265"/>
    <cellStyle name="M_Polibrasil_LP_Consolidado Angola_Outros 2 2 2" xfId="17266"/>
    <cellStyle name="M_Polibrasil_LP_Consolidado Angola_Outros 2 3" xfId="17267"/>
    <cellStyle name="M_Polibrasil_LP_Consolidado Angola_Outros 2 3 2" xfId="17268"/>
    <cellStyle name="M_Polibrasil_LP_Consolidado Angola_Outros 2 4" xfId="17269"/>
    <cellStyle name="M_Polibrasil_LP_Consolidado Angola_Outros 2 4 2" xfId="17270"/>
    <cellStyle name="M_Polibrasil_LP_Consolidado Angola_Outros 2 5" xfId="17271"/>
    <cellStyle name="M_Polibrasil_LP_Consolidado Angola_Outros 2 5 2" xfId="17272"/>
    <cellStyle name="M_Polibrasil_LP_Consolidado Angola_Outros 2 6" xfId="17273"/>
    <cellStyle name="M_Polibrasil_LP_Consolidado Angola_Outros 3" xfId="17274"/>
    <cellStyle name="M_Polibrasil_LP_Consolidado Angola_Outros 3 2" xfId="17275"/>
    <cellStyle name="M_Polibrasil_LP_Consolidado Angola_Outros 4" xfId="17276"/>
    <cellStyle name="M_Polibrasil_LP_Consolidado Angola_Outros 5" xfId="17277"/>
    <cellStyle name="M_Polibrasil_LP_Consolidado Angola_Outros_@Planilha Modelo_PA_Investimentos CIST3" xfId="17278"/>
    <cellStyle name="M_Polibrasil_LP_Consolidado Angola_Outros_@Planilha Modelo_PA_Investimentos CIST3 2" xfId="17279"/>
    <cellStyle name="M_Polibrasil_LP_Consolidado Angola_Outros_com_2007" xfId="17280"/>
    <cellStyle name="M_Polibrasil_LP_Consolidado Angola_Outros_com_2007 2" xfId="17281"/>
    <cellStyle name="M_Polibrasil_LP_Consolidado Angola_Outros_com_2007 2 2" xfId="17282"/>
    <cellStyle name="M_Polibrasil_LP_Consolidado Angola_Outros_com_2007 2 2 2" xfId="17283"/>
    <cellStyle name="M_Polibrasil_LP_Consolidado Angola_Outros_com_2007 2 3" xfId="17284"/>
    <cellStyle name="M_Polibrasil_LP_Consolidado Angola_Outros_com_2007 2 3 2" xfId="17285"/>
    <cellStyle name="M_Polibrasil_LP_Consolidado Angola_Outros_com_2007 2 4" xfId="17286"/>
    <cellStyle name="M_Polibrasil_LP_Consolidado Angola_Outros_com_2007 2 4 2" xfId="17287"/>
    <cellStyle name="M_Polibrasil_LP_Consolidado Angola_Outros_com_2007 2 5" xfId="17288"/>
    <cellStyle name="M_Polibrasil_LP_Consolidado Angola_Outros_com_2007 2 5 2" xfId="17289"/>
    <cellStyle name="M_Polibrasil_LP_Consolidado Angola_Outros_com_2007 2 6" xfId="17290"/>
    <cellStyle name="M_Polibrasil_LP_Consolidado Angola_Outros_com_2007 3" xfId="17291"/>
    <cellStyle name="M_Polibrasil_LP_Consolidado Angola_Outros_com_2007 3 2" xfId="17292"/>
    <cellStyle name="M_Polibrasil_LP_Consolidado Angola_Outros_com_2007 4" xfId="17293"/>
    <cellStyle name="M_Polibrasil_LP_Consolidado Angola_Outros_com_2007 5" xfId="17294"/>
    <cellStyle name="M_Polibrasil_LP_Consolidado Angola_Outros_com_2007_@Planilha Modelo_PA_Investimentos CIST3" xfId="17295"/>
    <cellStyle name="M_Polibrasil_LP_Consolidado Angola_Outros_com_2007_@Planilha Modelo_PA_Investimentos CIST3 2" xfId="17296"/>
    <cellStyle name="M_Polibrasil_LP_Consolidado Angola_Outros_com_2007_Copia de Tend 2009 Investidas (2)" xfId="17297"/>
    <cellStyle name="M_Polibrasil_LP_Consolidado Angola_Outros_com_2007_Copia de Tend 2009 Investidas (2) 2" xfId="17298"/>
    <cellStyle name="M_Polibrasil_LP_Consolidado Angola_Outros_com_2007_Modelo Financiero IIRSA Sur T2 Febrero 2009 Final.v2" xfId="17299"/>
    <cellStyle name="M_Polibrasil_LP_Consolidado Angola_Outros_com_2007_Modelo Financiero IIRSA Sur T2 Febrero 2009 Final.v2 2" xfId="17300"/>
    <cellStyle name="M_Polibrasil_LP_Consolidado Angola_Outros_com_2007_Modelo Financiero IIRSA Sur T3 Final.v3" xfId="17301"/>
    <cellStyle name="M_Polibrasil_LP_Consolidado Angola_Outros_com_2007_Modelo Financiero IIRSA Sur T3 Final.v3 2" xfId="17302"/>
    <cellStyle name="M_Polibrasil_LP_Consolidado Angola_Outros_com_2007_Modelo Financiero IIRSA Sur T3 Final.v4" xfId="17303"/>
    <cellStyle name="M_Polibrasil_LP_Consolidado Angola_Outros_com_2007_Modelo Financiero IIRSA Sur T3 Final.v4 2" xfId="17304"/>
    <cellStyle name="M_Polibrasil_LP_Consolidado Angola_Outros_Copia de Tend 2009 Investidas (2)" xfId="17305"/>
    <cellStyle name="M_Polibrasil_LP_Consolidado Angola_Outros_Copia de Tend 2009 Investidas (2) 2" xfId="17306"/>
    <cellStyle name="M_Polibrasil_LP_Consolidado Angola_Outros_Modelo Financiero IIRSA Sur T2 Febrero 2009 Final.v2" xfId="17307"/>
    <cellStyle name="M_Polibrasil_LP_Consolidado Angola_Outros_Modelo Financiero IIRSA Sur T2 Febrero 2009 Final.v2 2" xfId="17308"/>
    <cellStyle name="M_Polibrasil_LP_Consolidado Angola_Outros_Modelo Financiero IIRSA Sur T3 Final.v3" xfId="17309"/>
    <cellStyle name="M_Polibrasil_LP_Consolidado Angola_Outros_Modelo Financiero IIRSA Sur T3 Final.v3 2" xfId="17310"/>
    <cellStyle name="M_Polibrasil_LP_Consolidado Angola_Outros_Modelo Financiero IIRSA Sur T3 Final.v4" xfId="17311"/>
    <cellStyle name="M_Polibrasil_LP_Consolidado Angola_Outros_Modelo Financiero IIRSA Sur T3 Final.v4 2" xfId="17312"/>
    <cellStyle name="M_Polibrasil_LP_Copia de Tend 2009 Investidas (2)" xfId="17313"/>
    <cellStyle name="M_Polibrasil_LP_Copia de Tend 2009 Investidas (2) 2" xfId="17314"/>
    <cellStyle name="M_Polibrasil_LP_Mascara Relatorio 2008 - Cópia" xfId="17315"/>
    <cellStyle name="M_Polibrasil_LP_Mascara Relatorio 2008 - Cópia 2" xfId="17316"/>
    <cellStyle name="M_Polibrasil_LP_Mascara Relatorio 2008 - Cópia 2 2" xfId="17317"/>
    <cellStyle name="M_Polibrasil_LP_Mascara Relatorio 2008 - Cópia 3" xfId="17318"/>
    <cellStyle name="M_Polibrasil_LP_Mascara Relatorio 2008 - Cópia 3 2" xfId="17319"/>
    <cellStyle name="M_Polibrasil_LP_Mascara Relatorio 2008 - Cópia 4" xfId="17320"/>
    <cellStyle name="M_Polibrasil_LP_Mascara Relatorio 2008 - Cópia 4 2" xfId="17321"/>
    <cellStyle name="M_Polibrasil_LP_Mascara Relatorio 2008 - Cópia 5" xfId="17322"/>
    <cellStyle name="M_Polibrasil_LP_Modelo Financiero IIRSA Sur T2 Febrero 2009 Final.v2" xfId="17323"/>
    <cellStyle name="M_Polibrasil_LP_Modelo Financiero IIRSA Sur T2 Febrero 2009 Final.v2 2" xfId="17324"/>
    <cellStyle name="M_Polibrasil_LP_Modelo Financiero IIRSA Sur T3 Final.v3" xfId="17325"/>
    <cellStyle name="M_Polibrasil_LP_Modelo Financiero IIRSA Sur T3 Final.v3 2" xfId="17326"/>
    <cellStyle name="M_Polibrasil_LP_Modelo Financiero IIRSA Sur T3 Final.v4" xfId="17327"/>
    <cellStyle name="M_Polibrasil_LP_Modelo Financiero IIRSA Sur T3 Final.v4 2" xfId="17328"/>
    <cellStyle name="M_quadros acessórios" xfId="17329"/>
    <cellStyle name="M_quadros acessórios 2" xfId="17330"/>
    <cellStyle name="M_quadros acessórios 2 2" xfId="17331"/>
    <cellStyle name="M_quadros acessórios 2 2 2" xfId="17332"/>
    <cellStyle name="M_quadros acessórios 2 3" xfId="17333"/>
    <cellStyle name="M_quadros acessórios 2 3 2" xfId="17334"/>
    <cellStyle name="M_quadros acessórios 2 4" xfId="17335"/>
    <cellStyle name="M_quadros acessórios 2 4 2" xfId="17336"/>
    <cellStyle name="M_quadros acessórios 2 5" xfId="17337"/>
    <cellStyle name="M_quadros acessórios 2 5 2" xfId="17338"/>
    <cellStyle name="M_quadros acessórios 2 6" xfId="17339"/>
    <cellStyle name="M_quadros acessórios 3" xfId="17340"/>
    <cellStyle name="M_quadros acessórios 3 2" xfId="17341"/>
    <cellStyle name="M_quadros acessórios 4" xfId="17342"/>
    <cellStyle name="M_quadros acessórios 5" xfId="17343"/>
    <cellStyle name="M_quadros OII Consolidado_ dez07_portugues" xfId="17344"/>
    <cellStyle name="M_quadros OII Consolidado_ dez07_portugues 2" xfId="17345"/>
    <cellStyle name="M_quadros OII Consolidado_ dez07_portugues 2 2" xfId="17346"/>
    <cellStyle name="M_quadros OII Consolidado_ dez07_portugues 3" xfId="17347"/>
    <cellStyle name="M_quadros OII Consolidado_ dez07_portugues 3 2" xfId="17348"/>
    <cellStyle name="M_quadros OII Consolidado_ dez07_portugues 4" xfId="17349"/>
    <cellStyle name="M_quadros OII Consolidado_ dez07_portugues 4 2" xfId="17350"/>
    <cellStyle name="M_quadros OII Consolidado_ dez07_portugues 5" xfId="17351"/>
    <cellStyle name="M_quadros OII Consolidado_ dez07_portugues_ATUAL" xfId="17352"/>
    <cellStyle name="M_quadros OII Consolidado_ dez07_portugues_ATUAL 2" xfId="17353"/>
    <cellStyle name="M_quadros OII Consolidado_ dez07_portugues_ATUAL 2 2" xfId="17354"/>
    <cellStyle name="M_quadros OII Consolidado_ dez07_portugues_ATUAL 3" xfId="17355"/>
    <cellStyle name="M_quadros OII Consolidado_ dez07_portugues_ATUAL 3 2" xfId="17356"/>
    <cellStyle name="M_quadros OII Consolidado_ dez07_portugues_ATUAL 4" xfId="17357"/>
    <cellStyle name="M_quadros OII Consolidado_ dez07_portugues_ATUAL 4 2" xfId="17358"/>
    <cellStyle name="M_quadros OII Consolidado_ dez07_portugues_ATUAL 5" xfId="17359"/>
    <cellStyle name="M_quadros OII Consolidado_ jun07_portugues" xfId="17360"/>
    <cellStyle name="M_quadros OII Consolidado_ jun07_portugues 2" xfId="17361"/>
    <cellStyle name="M_quadros OII Consolidado_ jun07_portugues 2 2" xfId="17362"/>
    <cellStyle name="M_quadros OII Consolidado_ jun07_portugues 2 2 2" xfId="17363"/>
    <cellStyle name="M_quadros OII Consolidado_ jun07_portugues 2 3" xfId="17364"/>
    <cellStyle name="M_quadros OII Consolidado_ jun07_portugues 2 3 2" xfId="17365"/>
    <cellStyle name="M_quadros OII Consolidado_ jun07_portugues 2 4" xfId="17366"/>
    <cellStyle name="M_quadros OII Consolidado_ jun07_portugues 2 4 2" xfId="17367"/>
    <cellStyle name="M_quadros OII Consolidado_ jun07_portugues 2 5" xfId="17368"/>
    <cellStyle name="M_quadros OII Consolidado_ jun07_portugues 2 5 2" xfId="17369"/>
    <cellStyle name="M_quadros OII Consolidado_ jun07_portugues 2 6" xfId="17370"/>
    <cellStyle name="M_quadros OII Consolidado_ jun07_portugues 3" xfId="17371"/>
    <cellStyle name="M_quadros OII Consolidado_ jun07_portugues 3 2" xfId="17372"/>
    <cellStyle name="M_quadros OII Consolidado_ jun07_portugues 4" xfId="17373"/>
    <cellStyle name="M_quadros OII Consolidado_ jun07_portugues 5" xfId="17374"/>
    <cellStyle name="M_Quadros Relat PWC OII Portugues jun07" xfId="17375"/>
    <cellStyle name="M_Quadros Relat PWC OII Portugues jun07 2" xfId="17376"/>
    <cellStyle name="M_Quadros Relat PWC OII Portugues jun07 2 2" xfId="17377"/>
    <cellStyle name="M_Quadros Relat PWC OII Portugues jun07 2 2 2" xfId="17378"/>
    <cellStyle name="M_Quadros Relat PWC OII Portugues jun07 2 3" xfId="17379"/>
    <cellStyle name="M_Quadros Relat PWC OII Portugues jun07 2 3 2" xfId="17380"/>
    <cellStyle name="M_Quadros Relat PWC OII Portugues jun07 2 4" xfId="17381"/>
    <cellStyle name="M_Quadros Relat PWC OII Portugues jun07 2 4 2" xfId="17382"/>
    <cellStyle name="M_Quadros Relat PWC OII Portugues jun07 2 5" xfId="17383"/>
    <cellStyle name="M_Quadros Relat PWC OII Portugues jun07 2 5 2" xfId="17384"/>
    <cellStyle name="M_Quadros Relat PWC OII Portugues jun07 2 6" xfId="17385"/>
    <cellStyle name="M_Quadros Relat PWC OII Portugues jun07 3" xfId="17386"/>
    <cellStyle name="M_Quadros Relat PWC OII Portugues jun07 3 2" xfId="17387"/>
    <cellStyle name="M_Quadros Relat PWC OII Portugues jun07 4" xfId="17388"/>
    <cellStyle name="M_Quadros Relat PWC OII Portugues jun07 5" xfId="17389"/>
    <cellStyle name="M_Quadros Relat PWC OII Portugues jun07-4" xfId="17390"/>
    <cellStyle name="M_Quadros Relat PWC OII Portugues jun07-4 2" xfId="17391"/>
    <cellStyle name="M_Quadros Relat PWC OII Portugues jun07-4 2 2" xfId="17392"/>
    <cellStyle name="M_Quadros Relat PWC OII Portugues jun07-4 3" xfId="17393"/>
    <cellStyle name="M_Quadros Relat PWC OII Portugues jun07-4 3 2" xfId="17394"/>
    <cellStyle name="M_Quadros Relat PWC OII Portugues jun07-4 4" xfId="17395"/>
    <cellStyle name="M_Quadros Relat PWC OII Portugues jun07-4 4 2" xfId="17396"/>
    <cellStyle name="M_Quadros Relat PWC OII Portugues jun07-4 5" xfId="17397"/>
    <cellStyle name="M_Quadros Relat PWC OII Portugues out07-3º versão (Odb)" xfId="17398"/>
    <cellStyle name="M_Quadros Relat PWC OII Portugues out07-3º versão (Odb) 2" xfId="17399"/>
    <cellStyle name="M_Quadros Relat PWC OII Portugues out07-3º versão (Odb) 2 2" xfId="17400"/>
    <cellStyle name="M_Quadros Relat PWC OII Portugues out07-3º versão (Odb) 3" xfId="17401"/>
    <cellStyle name="M_Quadros Relat PWC OII Portugues out07-3º versão (Odb) 3 2" xfId="17402"/>
    <cellStyle name="M_Quadros Relat PWC OII Portugues out07-3º versão (Odb) 4" xfId="17403"/>
    <cellStyle name="M_Quadros Relat PWC OII Portugues out07-3º versão (Odb) 4 2" xfId="17404"/>
    <cellStyle name="M_Quadros Relat PWC OII Portugues out07-3º versão (Odb) 5" xfId="17405"/>
    <cellStyle name="M_WACC IPQ e CPS - Jan 05" xfId="17406"/>
    <cellStyle name="M_WACC IPQ e CPS - Jan 05 2" xfId="17407"/>
    <cellStyle name="M_WACC IPQ e CPS - Jan 05 2 2" xfId="17408"/>
    <cellStyle name="M_WACC IPQ e CPS - Jan 05 2 2 2" xfId="17409"/>
    <cellStyle name="M_WACC IPQ e CPS - Jan 05 2 3" xfId="17410"/>
    <cellStyle name="M_WACC IPQ e CPS - Jan 05 2 3 2" xfId="17411"/>
    <cellStyle name="M_WACC IPQ e CPS - Jan 05 2 4" xfId="17412"/>
    <cellStyle name="M_WACC IPQ e CPS - Jan 05 2 4 2" xfId="17413"/>
    <cellStyle name="M_WACC IPQ e CPS - Jan 05 2 5" xfId="17414"/>
    <cellStyle name="M_WACC IPQ e CPS - Jan 05 2 5 2" xfId="17415"/>
    <cellStyle name="M_WACC IPQ e CPS - Jan 05 2 6" xfId="17416"/>
    <cellStyle name="M_WACC IPQ e CPS - Jan 05 3" xfId="17417"/>
    <cellStyle name="M_WACC IPQ e CPS - Jan 05 3 2" xfId="17418"/>
    <cellStyle name="M_WACC IPQ e CPS - Jan 05 4" xfId="17419"/>
    <cellStyle name="M_WACC IPQ e CPS - Jan 05 5" xfId="17420"/>
    <cellStyle name="M_WACC IPQ e CPS - Jan 05_Consolidado Angola_Mineração_Com_2007" xfId="17421"/>
    <cellStyle name="M_WACC IPQ e CPS - Jan 05_Consolidado Angola_Mineração_Com_2007 2" xfId="17422"/>
    <cellStyle name="M_WACC IPQ e CPS - Jan 05_Consolidado Angola_Mineração_Com_2007 2 2" xfId="17423"/>
    <cellStyle name="M_WACC IPQ e CPS - Jan 05_Consolidado Angola_Mineração_Com_2007 2 2 2" xfId="17424"/>
    <cellStyle name="M_WACC IPQ e CPS - Jan 05_Consolidado Angola_Mineração_Com_2007 2 3" xfId="17425"/>
    <cellStyle name="M_WACC IPQ e CPS - Jan 05_Consolidado Angola_Mineração_Com_2007 2 3 2" xfId="17426"/>
    <cellStyle name="M_WACC IPQ e CPS - Jan 05_Consolidado Angola_Mineração_Com_2007 2 4" xfId="17427"/>
    <cellStyle name="M_WACC IPQ e CPS - Jan 05_Consolidado Angola_Mineração_Com_2007 2 4 2" xfId="17428"/>
    <cellStyle name="M_WACC IPQ e CPS - Jan 05_Consolidado Angola_Mineração_Com_2007 2 5" xfId="17429"/>
    <cellStyle name="M_WACC IPQ e CPS - Jan 05_Consolidado Angola_Mineração_Com_2007 2 5 2" xfId="17430"/>
    <cellStyle name="M_WACC IPQ e CPS - Jan 05_Consolidado Angola_Mineração_Com_2007 2 6" xfId="17431"/>
    <cellStyle name="M_WACC IPQ e CPS - Jan 05_Consolidado Angola_Mineração_Com_2007 3" xfId="17432"/>
    <cellStyle name="M_WACC IPQ e CPS - Jan 05_Consolidado Angola_Mineração_Com_2007 3 2" xfId="17433"/>
    <cellStyle name="M_WACC IPQ e CPS - Jan 05_Consolidado Angola_Mineração_Com_2007 4" xfId="17434"/>
    <cellStyle name="M_WACC IPQ e CPS - Jan 05_Consolidado Angola_Mineração_Com_2007 5" xfId="17435"/>
    <cellStyle name="M_WACC IPQ e CPS - Jan 05_Consolidado Angola_Outros_com_2007" xfId="17436"/>
    <cellStyle name="M_WACC IPQ e CPS - Jan 05_Consolidado Angola_Outros_com_2007 2" xfId="17437"/>
    <cellStyle name="M_WACC IPQ e CPS - Jan 05_Consolidado Angola_Outros_com_2007 2 2" xfId="17438"/>
    <cellStyle name="M_WACC IPQ e CPS - Jan 05_Consolidado Angola_Outros_com_2007 2 2 2" xfId="17439"/>
    <cellStyle name="M_WACC IPQ e CPS - Jan 05_Consolidado Angola_Outros_com_2007 2 3" xfId="17440"/>
    <cellStyle name="M_WACC IPQ e CPS - Jan 05_Consolidado Angola_Outros_com_2007 2 3 2" xfId="17441"/>
    <cellStyle name="M_WACC IPQ e CPS - Jan 05_Consolidado Angola_Outros_com_2007 2 4" xfId="17442"/>
    <cellStyle name="M_WACC IPQ e CPS - Jan 05_Consolidado Angola_Outros_com_2007 2 4 2" xfId="17443"/>
    <cellStyle name="M_WACC IPQ e CPS - Jan 05_Consolidado Angola_Outros_com_2007 2 5" xfId="17444"/>
    <cellStyle name="M_WACC IPQ e CPS - Jan 05_Consolidado Angola_Outros_com_2007 2 5 2" xfId="17445"/>
    <cellStyle name="M_WACC IPQ e CPS - Jan 05_Consolidado Angola_Outros_com_2007 2 6" xfId="17446"/>
    <cellStyle name="M_WACC IPQ e CPS - Jan 05_Consolidado Angola_Outros_com_2007 3" xfId="17447"/>
    <cellStyle name="M_WACC IPQ e CPS - Jan 05_Consolidado Angola_Outros_com_2007 3 2" xfId="17448"/>
    <cellStyle name="M_WACC IPQ e CPS - Jan 05_Consolidado Angola_Outros_com_2007 4" xfId="17449"/>
    <cellStyle name="M_WACC IPQ e CPS - Jan 05_Consolidado Angola_Outros_com_2007 5" xfId="17450"/>
    <cellStyle name="M_WACC IPQ e CPS - Jan 05_Mascara Relatorio 2008 - Cópia" xfId="17451"/>
    <cellStyle name="M_WACC IPQ e CPS - Jan 05_Mascara Relatorio 2008 - Cópia 2" xfId="17452"/>
    <cellStyle name="M_WACC IPQ e CPS - Jan 05_Mascara Relatorio 2008 - Cópia 2 2" xfId="17453"/>
    <cellStyle name="M_WACC IPQ e CPS - Jan 05_Mascara Relatorio 2008 - Cópia 3" xfId="17454"/>
    <cellStyle name="M_WACC IPQ e CPS - Jan 05_Mascara Relatorio 2008 - Cópia 3 2" xfId="17455"/>
    <cellStyle name="M_WACC IPQ e CPS - Jan 05_Mascara Relatorio 2008 - Cópia 4" xfId="17456"/>
    <cellStyle name="M_WACC IPQ e CPS - Jan 05_Mascara Relatorio 2008 - Cópia 4 2" xfId="17457"/>
    <cellStyle name="M_WACC IPQ e CPS - Jan 05_Mascara Relatorio 2008 - Cópia 5" xfId="17458"/>
    <cellStyle name="MACRO" xfId="17459"/>
    <cellStyle name="MacroCode" xfId="17460"/>
    <cellStyle name="Mike" xfId="17461"/>
    <cellStyle name="Millares [0]_4°trim'96" xfId="17462"/>
    <cellStyle name="Millares 2" xfId="17463"/>
    <cellStyle name="Millares 2 2" xfId="17464"/>
    <cellStyle name="Millares 3" xfId="17465"/>
    <cellStyle name="Millares 3 2" xfId="17466"/>
    <cellStyle name="Millares 3_CIST2_AGOSTO 08" xfId="17467"/>
    <cellStyle name="Millares 4" xfId="17468"/>
    <cellStyle name="Millares 5" xfId="17469"/>
    <cellStyle name="Millares 6" xfId="17470"/>
    <cellStyle name="Millares 7" xfId="17471"/>
    <cellStyle name="Millares 8" xfId="17472"/>
    <cellStyle name="Millares 9" xfId="17473"/>
    <cellStyle name="Millares_@ VPL Sur 2" xfId="17474"/>
    <cellStyle name="Milliers [0]_AR1194" xfId="17475"/>
    <cellStyle name="Milliers_AR1194" xfId="17476"/>
    <cellStyle name="MLComma0" xfId="17477"/>
    <cellStyle name="MLMultiple0" xfId="17478"/>
    <cellStyle name="MLPercent0" xfId="17479"/>
    <cellStyle name="Moeda [0] 2" xfId="17480"/>
    <cellStyle name="Moeda 10" xfId="426"/>
    <cellStyle name="Moeda 2" xfId="7"/>
    <cellStyle name="Moeda 2 10" xfId="17481"/>
    <cellStyle name="Moeda 2 11" xfId="17482"/>
    <cellStyle name="Moeda 2 12" xfId="17483"/>
    <cellStyle name="Moeda 2 13" xfId="17484"/>
    <cellStyle name="Moeda 2 2" xfId="8"/>
    <cellStyle name="Moeda 2 2 2" xfId="17485"/>
    <cellStyle name="Moeda 2 3" xfId="5707"/>
    <cellStyle name="Moeda 2 4" xfId="5708"/>
    <cellStyle name="Moeda 2 5" xfId="5709"/>
    <cellStyle name="Moeda 2 6" xfId="5710"/>
    <cellStyle name="Moeda 2 7" xfId="17486"/>
    <cellStyle name="Moeda 2 8" xfId="17487"/>
    <cellStyle name="Moeda 2 9" xfId="17488"/>
    <cellStyle name="Moeda 2_mc-controle-medições 1-a-4-base" xfId="5711"/>
    <cellStyle name="Moeda 3" xfId="427"/>
    <cellStyle name="Moeda 3 2" xfId="5712"/>
    <cellStyle name="Moeda 3 3" xfId="17489"/>
    <cellStyle name="Moeda 3 3 2" xfId="17490"/>
    <cellStyle name="Moeda 3 4" xfId="17491"/>
    <cellStyle name="Moeda 3 4 2" xfId="17492"/>
    <cellStyle name="Moeda 3 5" xfId="17493"/>
    <cellStyle name="Moeda 3 5 2" xfId="17494"/>
    <cellStyle name="Moeda 3 6" xfId="17495"/>
    <cellStyle name="Moeda 4" xfId="428"/>
    <cellStyle name="Moeda 4 2" xfId="5713"/>
    <cellStyle name="Moeda 4 3" xfId="5714"/>
    <cellStyle name="Moeda 5" xfId="429"/>
    <cellStyle name="Moeda 5 2" xfId="17496"/>
    <cellStyle name="Moeda 6" xfId="430"/>
    <cellStyle name="Moeda 6 2" xfId="5715"/>
    <cellStyle name="Moeda 7" xfId="5716"/>
    <cellStyle name="Moeda 7 10" xfId="5717"/>
    <cellStyle name="Moeda 7 11" xfId="5718"/>
    <cellStyle name="Moeda 7 12" xfId="5719"/>
    <cellStyle name="Moeda 7 13" xfId="5720"/>
    <cellStyle name="Moeda 7 14" xfId="5721"/>
    <cellStyle name="Moeda 7 15" xfId="5722"/>
    <cellStyle name="Moeda 7 16" xfId="5723"/>
    <cellStyle name="Moeda 7 17" xfId="5724"/>
    <cellStyle name="Moeda 7 2" xfId="5725"/>
    <cellStyle name="Moeda 7 3" xfId="5726"/>
    <cellStyle name="Moeda 7 4" xfId="5727"/>
    <cellStyle name="Moeda 7 5" xfId="5728"/>
    <cellStyle name="Moeda 7 6" xfId="5729"/>
    <cellStyle name="Moeda 7 7" xfId="5730"/>
    <cellStyle name="Moeda 7 8" xfId="5731"/>
    <cellStyle name="Moeda 7 9" xfId="5732"/>
    <cellStyle name="Moeda 8" xfId="5733"/>
    <cellStyle name="Moeda 9" xfId="431"/>
    <cellStyle name="Moeda Z0]_Módulo1" xfId="17497"/>
    <cellStyle name="Moeda0" xfId="17498"/>
    <cellStyle name="Moneda [0]_4°trim'96" xfId="17499"/>
    <cellStyle name="Moneda_4°trim'96" xfId="17500"/>
    <cellStyle name="Monétaire [0]_AR1194" xfId="17501"/>
    <cellStyle name="Monétaire_AR1194" xfId="17502"/>
    <cellStyle name="Monetario0" xfId="17503"/>
    <cellStyle name="Multiple" xfId="17504"/>
    <cellStyle name="Multiple [0]" xfId="17505"/>
    <cellStyle name="Multiple [1]" xfId="17506"/>
    <cellStyle name="Multiple [2]" xfId="17507"/>
    <cellStyle name="Multiple 2" xfId="17508"/>
    <cellStyle name="Multiple 3" xfId="17509"/>
    <cellStyle name="NA is zero" xfId="17510"/>
    <cellStyle name="NA is zero 10" xfId="17511"/>
    <cellStyle name="NA is zero 11" xfId="17512"/>
    <cellStyle name="NA is zero 12" xfId="17513"/>
    <cellStyle name="NA is zero 13" xfId="17514"/>
    <cellStyle name="NA is zero 14" xfId="17515"/>
    <cellStyle name="NA is zero 15" xfId="17516"/>
    <cellStyle name="NA is zero 16" xfId="17517"/>
    <cellStyle name="NA is zero 17" xfId="17518"/>
    <cellStyle name="NA is zero 18" xfId="17519"/>
    <cellStyle name="NA is zero 19" xfId="17520"/>
    <cellStyle name="NA is zero 2" xfId="17521"/>
    <cellStyle name="NA is zero 20" xfId="17522"/>
    <cellStyle name="NA is zero 21" xfId="17523"/>
    <cellStyle name="NA is zero 22" xfId="17524"/>
    <cellStyle name="NA is zero 23" xfId="17525"/>
    <cellStyle name="NA is zero 24" xfId="17526"/>
    <cellStyle name="NA is zero 25" xfId="17527"/>
    <cellStyle name="NA is zero 26" xfId="17528"/>
    <cellStyle name="NA is zero 27" xfId="17529"/>
    <cellStyle name="NA is zero 28" xfId="17530"/>
    <cellStyle name="NA is zero 29" xfId="17531"/>
    <cellStyle name="NA is zero 3" xfId="17532"/>
    <cellStyle name="NA is zero 30" xfId="17533"/>
    <cellStyle name="NA is zero 31" xfId="17534"/>
    <cellStyle name="NA is zero 32" xfId="17535"/>
    <cellStyle name="NA is zero 33" xfId="17536"/>
    <cellStyle name="NA is zero 34" xfId="17537"/>
    <cellStyle name="NA is zero 35" xfId="17538"/>
    <cellStyle name="NA is zero 36" xfId="17539"/>
    <cellStyle name="NA is zero 37" xfId="17540"/>
    <cellStyle name="NA is zero 38" xfId="17541"/>
    <cellStyle name="NA is zero 39" xfId="17542"/>
    <cellStyle name="NA is zero 4" xfId="17543"/>
    <cellStyle name="NA is zero 40" xfId="17544"/>
    <cellStyle name="NA is zero 41" xfId="17545"/>
    <cellStyle name="NA is zero 42" xfId="17546"/>
    <cellStyle name="NA is zero 5" xfId="17547"/>
    <cellStyle name="NA is zero 6" xfId="17548"/>
    <cellStyle name="NA is zero 7" xfId="17549"/>
    <cellStyle name="NA is zero 8" xfId="17550"/>
    <cellStyle name="NA is zero 9" xfId="17551"/>
    <cellStyle name="Neutra 10" xfId="17552"/>
    <cellStyle name="Neutra 2" xfId="432"/>
    <cellStyle name="Neutra 2 2" xfId="17553"/>
    <cellStyle name="Neutra 2 3" xfId="17554"/>
    <cellStyle name="Neutra 2 4" xfId="17555"/>
    <cellStyle name="Neutra 2 5" xfId="17556"/>
    <cellStyle name="Neutra 2 6" xfId="17557"/>
    <cellStyle name="Neutra 2 7" xfId="17558"/>
    <cellStyle name="Neutra 2 8" xfId="17559"/>
    <cellStyle name="Neutra 3" xfId="433"/>
    <cellStyle name="Neutra 4" xfId="434"/>
    <cellStyle name="Neutra 4 2" xfId="17560"/>
    <cellStyle name="Neutra 4 3" xfId="17561"/>
    <cellStyle name="Neutra 4 4" xfId="17562"/>
    <cellStyle name="Neutra 4 5" xfId="17563"/>
    <cellStyle name="Neutra 4 6" xfId="17564"/>
    <cellStyle name="Neutra 5" xfId="17565"/>
    <cellStyle name="Neutra 6" xfId="17566"/>
    <cellStyle name="Neutra 7" xfId="17567"/>
    <cellStyle name="Neutra 8" xfId="17568"/>
    <cellStyle name="Neutra 9" xfId="17569"/>
    <cellStyle name="Nº Padrão" xfId="17570"/>
    <cellStyle name="No-definido" xfId="17571"/>
    <cellStyle name="Nomral" xfId="17572"/>
    <cellStyle name="Nomral 10" xfId="17573"/>
    <cellStyle name="Nomral 11" xfId="17574"/>
    <cellStyle name="Nomral 12" xfId="17575"/>
    <cellStyle name="Nomral 13" xfId="17576"/>
    <cellStyle name="Nomral 14" xfId="17577"/>
    <cellStyle name="Nomral 15" xfId="17578"/>
    <cellStyle name="Nomral 16" xfId="17579"/>
    <cellStyle name="Nomral 17" xfId="17580"/>
    <cellStyle name="Nomral 18" xfId="17581"/>
    <cellStyle name="Nomral 19" xfId="17582"/>
    <cellStyle name="Nomral 2" xfId="17583"/>
    <cellStyle name="Nomral 20" xfId="17584"/>
    <cellStyle name="Nomral 21" xfId="17585"/>
    <cellStyle name="Nomral 22" xfId="17586"/>
    <cellStyle name="Nomral 23" xfId="17587"/>
    <cellStyle name="Nomral 24" xfId="17588"/>
    <cellStyle name="Nomral 25" xfId="17589"/>
    <cellStyle name="Nomral 26" xfId="17590"/>
    <cellStyle name="Nomral 27" xfId="17591"/>
    <cellStyle name="Nomral 28" xfId="17592"/>
    <cellStyle name="Nomral 29" xfId="17593"/>
    <cellStyle name="Nomral 3" xfId="17594"/>
    <cellStyle name="Nomral 30" xfId="17595"/>
    <cellStyle name="Nomral 31" xfId="17596"/>
    <cellStyle name="Nomral 32" xfId="17597"/>
    <cellStyle name="Nomral 33" xfId="17598"/>
    <cellStyle name="Nomral 34" xfId="17599"/>
    <cellStyle name="Nomral 35" xfId="17600"/>
    <cellStyle name="Nomral 36" xfId="17601"/>
    <cellStyle name="Nomral 37" xfId="17602"/>
    <cellStyle name="Nomral 38" xfId="17603"/>
    <cellStyle name="Nomral 39" xfId="17604"/>
    <cellStyle name="Nomral 4" xfId="17605"/>
    <cellStyle name="Nomral 40" xfId="17606"/>
    <cellStyle name="Nomral 41" xfId="17607"/>
    <cellStyle name="Nomral 42" xfId="17608"/>
    <cellStyle name="Nomral 5" xfId="17609"/>
    <cellStyle name="Nomral 6" xfId="17610"/>
    <cellStyle name="Nomral 7" xfId="17611"/>
    <cellStyle name="Nomral 8" xfId="17612"/>
    <cellStyle name="Nomral 9" xfId="17613"/>
    <cellStyle name="Normal" xfId="0" builtinId="0"/>
    <cellStyle name="Normal - Style1" xfId="17614"/>
    <cellStyle name="Normal [0]" xfId="17615"/>
    <cellStyle name="Normal [0] 10" xfId="17616"/>
    <cellStyle name="Normal [0] 11" xfId="17617"/>
    <cellStyle name="Normal [0] 12" xfId="17618"/>
    <cellStyle name="Normal [0] 13" xfId="17619"/>
    <cellStyle name="Normal [0] 14" xfId="17620"/>
    <cellStyle name="Normal [0] 15" xfId="17621"/>
    <cellStyle name="Normal [0] 16" xfId="17622"/>
    <cellStyle name="Normal [0] 17" xfId="17623"/>
    <cellStyle name="Normal [0] 18" xfId="17624"/>
    <cellStyle name="Normal [0] 19" xfId="17625"/>
    <cellStyle name="Normal [0] 2" xfId="17626"/>
    <cellStyle name="Normal [0] 20" xfId="17627"/>
    <cellStyle name="Normal [0] 21" xfId="17628"/>
    <cellStyle name="Normal [0] 22" xfId="17629"/>
    <cellStyle name="Normal [0] 23" xfId="17630"/>
    <cellStyle name="Normal [0] 24" xfId="17631"/>
    <cellStyle name="Normal [0] 25" xfId="17632"/>
    <cellStyle name="Normal [0] 26" xfId="17633"/>
    <cellStyle name="Normal [0] 27" xfId="17634"/>
    <cellStyle name="Normal [0] 28" xfId="17635"/>
    <cellStyle name="Normal [0] 29" xfId="17636"/>
    <cellStyle name="Normal [0] 3" xfId="17637"/>
    <cellStyle name="Normal [0] 30" xfId="17638"/>
    <cellStyle name="Normal [0] 31" xfId="17639"/>
    <cellStyle name="Normal [0] 32" xfId="17640"/>
    <cellStyle name="Normal [0] 33" xfId="17641"/>
    <cellStyle name="Normal [0] 34" xfId="17642"/>
    <cellStyle name="Normal [0] 35" xfId="17643"/>
    <cellStyle name="Normal [0] 36" xfId="17644"/>
    <cellStyle name="Normal [0] 37" xfId="17645"/>
    <cellStyle name="Normal [0] 38" xfId="17646"/>
    <cellStyle name="Normal [0] 39" xfId="17647"/>
    <cellStyle name="Normal [0] 4" xfId="17648"/>
    <cellStyle name="Normal [0] 40" xfId="17649"/>
    <cellStyle name="Normal [0] 41" xfId="17650"/>
    <cellStyle name="Normal [0] 42" xfId="17651"/>
    <cellStyle name="Normal [0] 5" xfId="17652"/>
    <cellStyle name="Normal [0] 6" xfId="17653"/>
    <cellStyle name="Normal [0] 7" xfId="17654"/>
    <cellStyle name="Normal [0] 8" xfId="17655"/>
    <cellStyle name="Normal [0] 9" xfId="17656"/>
    <cellStyle name="Normal [1]" xfId="17657"/>
    <cellStyle name="Normal [2]" xfId="17658"/>
    <cellStyle name="Normal [2] 10" xfId="17659"/>
    <cellStyle name="Normal [2] 11" xfId="17660"/>
    <cellStyle name="Normal [2] 12" xfId="17661"/>
    <cellStyle name="Normal [2] 13" xfId="17662"/>
    <cellStyle name="Normal [2] 14" xfId="17663"/>
    <cellStyle name="Normal [2] 15" xfId="17664"/>
    <cellStyle name="Normal [2] 16" xfId="17665"/>
    <cellStyle name="Normal [2] 17" xfId="17666"/>
    <cellStyle name="Normal [2] 18" xfId="17667"/>
    <cellStyle name="Normal [2] 19" xfId="17668"/>
    <cellStyle name="Normal [2] 2" xfId="17669"/>
    <cellStyle name="Normal [2] 20" xfId="17670"/>
    <cellStyle name="Normal [2] 21" xfId="17671"/>
    <cellStyle name="Normal [2] 22" xfId="17672"/>
    <cellStyle name="Normal [2] 23" xfId="17673"/>
    <cellStyle name="Normal [2] 24" xfId="17674"/>
    <cellStyle name="Normal [2] 25" xfId="17675"/>
    <cellStyle name="Normal [2] 26" xfId="17676"/>
    <cellStyle name="Normal [2] 27" xfId="17677"/>
    <cellStyle name="Normal [2] 28" xfId="17678"/>
    <cellStyle name="Normal [2] 29" xfId="17679"/>
    <cellStyle name="Normal [2] 3" xfId="17680"/>
    <cellStyle name="Normal [2] 30" xfId="17681"/>
    <cellStyle name="Normal [2] 31" xfId="17682"/>
    <cellStyle name="Normal [2] 32" xfId="17683"/>
    <cellStyle name="Normal [2] 33" xfId="17684"/>
    <cellStyle name="Normal [2] 34" xfId="17685"/>
    <cellStyle name="Normal [2] 35" xfId="17686"/>
    <cellStyle name="Normal [2] 36" xfId="17687"/>
    <cellStyle name="Normal [2] 37" xfId="17688"/>
    <cellStyle name="Normal [2] 38" xfId="17689"/>
    <cellStyle name="Normal [2] 39" xfId="17690"/>
    <cellStyle name="Normal [2] 4" xfId="17691"/>
    <cellStyle name="Normal [2] 40" xfId="17692"/>
    <cellStyle name="Normal [2] 41" xfId="17693"/>
    <cellStyle name="Normal [2] 42" xfId="17694"/>
    <cellStyle name="Normal [2] 5" xfId="17695"/>
    <cellStyle name="Normal [2] 6" xfId="17696"/>
    <cellStyle name="Normal [2] 7" xfId="17697"/>
    <cellStyle name="Normal [2] 8" xfId="17698"/>
    <cellStyle name="Normal [2] 9" xfId="17699"/>
    <cellStyle name="Normal [3]" xfId="17700"/>
    <cellStyle name="Normal [3] 10" xfId="17701"/>
    <cellStyle name="Normal [3] 11" xfId="17702"/>
    <cellStyle name="Normal [3] 12" xfId="17703"/>
    <cellStyle name="Normal [3] 13" xfId="17704"/>
    <cellStyle name="Normal [3] 14" xfId="17705"/>
    <cellStyle name="Normal [3] 15" xfId="17706"/>
    <cellStyle name="Normal [3] 16" xfId="17707"/>
    <cellStyle name="Normal [3] 17" xfId="17708"/>
    <cellStyle name="Normal [3] 18" xfId="17709"/>
    <cellStyle name="Normal [3] 19" xfId="17710"/>
    <cellStyle name="Normal [3] 2" xfId="17711"/>
    <cellStyle name="Normal [3] 20" xfId="17712"/>
    <cellStyle name="Normal [3] 21" xfId="17713"/>
    <cellStyle name="Normal [3] 22" xfId="17714"/>
    <cellStyle name="Normal [3] 23" xfId="17715"/>
    <cellStyle name="Normal [3] 24" xfId="17716"/>
    <cellStyle name="Normal [3] 25" xfId="17717"/>
    <cellStyle name="Normal [3] 26" xfId="17718"/>
    <cellStyle name="Normal [3] 27" xfId="17719"/>
    <cellStyle name="Normal [3] 28" xfId="17720"/>
    <cellStyle name="Normal [3] 29" xfId="17721"/>
    <cellStyle name="Normal [3] 3" xfId="17722"/>
    <cellStyle name="Normal [3] 30" xfId="17723"/>
    <cellStyle name="Normal [3] 31" xfId="17724"/>
    <cellStyle name="Normal [3] 32" xfId="17725"/>
    <cellStyle name="Normal [3] 33" xfId="17726"/>
    <cellStyle name="Normal [3] 34" xfId="17727"/>
    <cellStyle name="Normal [3] 35" xfId="17728"/>
    <cellStyle name="Normal [3] 36" xfId="17729"/>
    <cellStyle name="Normal [3] 37" xfId="17730"/>
    <cellStyle name="Normal [3] 38" xfId="17731"/>
    <cellStyle name="Normal [3] 39" xfId="17732"/>
    <cellStyle name="Normal [3] 4" xfId="17733"/>
    <cellStyle name="Normal [3] 40" xfId="17734"/>
    <cellStyle name="Normal [3] 41" xfId="17735"/>
    <cellStyle name="Normal [3] 42" xfId="17736"/>
    <cellStyle name="Normal [3] 5" xfId="17737"/>
    <cellStyle name="Normal [3] 6" xfId="17738"/>
    <cellStyle name="Normal [3] 7" xfId="17739"/>
    <cellStyle name="Normal [3] 8" xfId="17740"/>
    <cellStyle name="Normal [3] 9" xfId="17741"/>
    <cellStyle name="Normal 10" xfId="435"/>
    <cellStyle name="Normal 10 2" xfId="436"/>
    <cellStyle name="Normal 10 2 2" xfId="17742"/>
    <cellStyle name="Normal 10 3" xfId="680"/>
    <cellStyle name="Normal 10 3 2" xfId="17743"/>
    <cellStyle name="Normal 10 3 3" xfId="17744"/>
    <cellStyle name="Normal 10 3 4" xfId="17745"/>
    <cellStyle name="Normal 10 3 5" xfId="17746"/>
    <cellStyle name="Normal 10 4" xfId="5734"/>
    <cellStyle name="Normal 10 5" xfId="5735"/>
    <cellStyle name="Normal 10 6" xfId="5736"/>
    <cellStyle name="Normal 10 7" xfId="17747"/>
    <cellStyle name="Normal 10 8" xfId="17748"/>
    <cellStyle name="Normal 10_Macroindicadores_adicional" xfId="17749"/>
    <cellStyle name="Normal 100" xfId="17750"/>
    <cellStyle name="Normal 101" xfId="681"/>
    <cellStyle name="Normal 101 2" xfId="682"/>
    <cellStyle name="Normal 101 2 2" xfId="5737"/>
    <cellStyle name="Normal 102" xfId="17751"/>
    <cellStyle name="Normal 103" xfId="17752"/>
    <cellStyle name="Normal 104" xfId="17753"/>
    <cellStyle name="Normal 105" xfId="17754"/>
    <cellStyle name="Normal 106" xfId="17755"/>
    <cellStyle name="Normal 107" xfId="17756"/>
    <cellStyle name="Normal 108" xfId="17757"/>
    <cellStyle name="Normal 109" xfId="17758"/>
    <cellStyle name="Normal 11" xfId="9"/>
    <cellStyle name="Normal 11 10" xfId="17759"/>
    <cellStyle name="Normal 11 11" xfId="17760"/>
    <cellStyle name="Normal 11 2" xfId="5738"/>
    <cellStyle name="Normal 11 2 2" xfId="17761"/>
    <cellStyle name="Normal 11 2 3" xfId="17762"/>
    <cellStyle name="Normal 11 2 4" xfId="17763"/>
    <cellStyle name="Normal 11 2 5" xfId="17764"/>
    <cellStyle name="Normal 11 3" xfId="5739"/>
    <cellStyle name="Normal 11 3 2" xfId="17765"/>
    <cellStyle name="Normal 11 3 3" xfId="17766"/>
    <cellStyle name="Normal 11 3 4" xfId="17767"/>
    <cellStyle name="Normal 11 3 5" xfId="17768"/>
    <cellStyle name="Normal 11 4" xfId="5740"/>
    <cellStyle name="Normal 11 5" xfId="5741"/>
    <cellStyle name="Normal 11 6" xfId="5742"/>
    <cellStyle name="Normal 11 7" xfId="5743"/>
    <cellStyle name="Normal 11 8" xfId="5744"/>
    <cellStyle name="Normal 11 9" xfId="5745"/>
    <cellStyle name="Normal 11_Acompanhamento_2010_BRK Consol (mai)" xfId="17769"/>
    <cellStyle name="Normal 110" xfId="17770"/>
    <cellStyle name="Normal 110 2" xfId="17771"/>
    <cellStyle name="Normal 111" xfId="17772"/>
    <cellStyle name="Normal 112" xfId="17773"/>
    <cellStyle name="Normal 113" xfId="17774"/>
    <cellStyle name="Normal 113 2" xfId="17775"/>
    <cellStyle name="Normal 114" xfId="17776"/>
    <cellStyle name="Normal 114 2" xfId="17777"/>
    <cellStyle name="Normal 115" xfId="17778"/>
    <cellStyle name="Normal 115 2" xfId="17779"/>
    <cellStyle name="Normal 116" xfId="17780"/>
    <cellStyle name="Normal 116 2" xfId="17781"/>
    <cellStyle name="Normal 117" xfId="17782"/>
    <cellStyle name="Normal 117 2" xfId="17783"/>
    <cellStyle name="Normal 118" xfId="17784"/>
    <cellStyle name="Normal 118 2" xfId="17785"/>
    <cellStyle name="Normal 119" xfId="17786"/>
    <cellStyle name="Normal 12" xfId="437"/>
    <cellStyle name="Normal 12 2" xfId="438"/>
    <cellStyle name="Normal 12 2 2" xfId="17787"/>
    <cellStyle name="Normal 12 3" xfId="17788"/>
    <cellStyle name="Normal 12 4" xfId="17789"/>
    <cellStyle name="Normal 12_Acompanhamento_2010_BRK Consol (mai)" xfId="17790"/>
    <cellStyle name="Normal 120" xfId="17791"/>
    <cellStyle name="Normal 120 2" xfId="17792"/>
    <cellStyle name="Normal 121" xfId="17793"/>
    <cellStyle name="Normal 122" xfId="17794"/>
    <cellStyle name="Normal 122 2" xfId="17795"/>
    <cellStyle name="Normal 123" xfId="17796"/>
    <cellStyle name="Normal 123 2" xfId="17797"/>
    <cellStyle name="Normal 124" xfId="17798"/>
    <cellStyle name="Normal 125" xfId="17799"/>
    <cellStyle name="Normal 125 2" xfId="17800"/>
    <cellStyle name="Normal 126" xfId="17801"/>
    <cellStyle name="Normal 127" xfId="17802"/>
    <cellStyle name="Normal 128" xfId="17803"/>
    <cellStyle name="Normal 129" xfId="17804"/>
    <cellStyle name="Normal 13" xfId="439"/>
    <cellStyle name="Normal 13 2" xfId="17805"/>
    <cellStyle name="Normal 13 3" xfId="17806"/>
    <cellStyle name="Normal 13 4" xfId="17807"/>
    <cellStyle name="Normal 13_Acompanhamento_2010_BRK Consol (mai)" xfId="17808"/>
    <cellStyle name="Normal 130" xfId="17809"/>
    <cellStyle name="Normal 130 2" xfId="17810"/>
    <cellStyle name="Normal 131" xfId="17811"/>
    <cellStyle name="Normal 131 2" xfId="17812"/>
    <cellStyle name="Normal 132" xfId="17813"/>
    <cellStyle name="Normal 132 2" xfId="17814"/>
    <cellStyle name="Normal 133" xfId="17815"/>
    <cellStyle name="Normal 134" xfId="17816"/>
    <cellStyle name="Normal 134 2" xfId="17817"/>
    <cellStyle name="Normal 135" xfId="17818"/>
    <cellStyle name="Normal 136" xfId="17819"/>
    <cellStyle name="Normal 137" xfId="17820"/>
    <cellStyle name="Normal 138" xfId="17821"/>
    <cellStyle name="Normal 139" xfId="17822"/>
    <cellStyle name="Normal 14" xfId="440"/>
    <cellStyle name="Normal 14 2" xfId="17823"/>
    <cellStyle name="Normal 14 3" xfId="17824"/>
    <cellStyle name="Normal 14 4" xfId="17825"/>
    <cellStyle name="Normal 140" xfId="17826"/>
    <cellStyle name="Normal 141" xfId="17827"/>
    <cellStyle name="Normal 142" xfId="17828"/>
    <cellStyle name="Normal 143" xfId="17829"/>
    <cellStyle name="Normal 144" xfId="17830"/>
    <cellStyle name="Normal 145" xfId="17831"/>
    <cellStyle name="Normal 146" xfId="17832"/>
    <cellStyle name="Normal 147" xfId="17833"/>
    <cellStyle name="Normal 148" xfId="17834"/>
    <cellStyle name="Normal 149" xfId="17835"/>
    <cellStyle name="Normal 15" xfId="441"/>
    <cellStyle name="Normal 15 2" xfId="17836"/>
    <cellStyle name="Normal 15 3" xfId="17837"/>
    <cellStyle name="Normal 15 4" xfId="17838"/>
    <cellStyle name="Normal 15 5" xfId="17839"/>
    <cellStyle name="Normal 150" xfId="17840"/>
    <cellStyle name="Normal 150 2" xfId="17841"/>
    <cellStyle name="Normal 151" xfId="17842"/>
    <cellStyle name="Normal 152" xfId="17843"/>
    <cellStyle name="Normal 152 2" xfId="17844"/>
    <cellStyle name="Normal 153" xfId="17845"/>
    <cellStyle name="Normal 153 2" xfId="17846"/>
    <cellStyle name="Normal 154" xfId="17847"/>
    <cellStyle name="Normal 155" xfId="17848"/>
    <cellStyle name="Normal 156" xfId="17849"/>
    <cellStyle name="Normal 157" xfId="17850"/>
    <cellStyle name="Normal 158" xfId="17851"/>
    <cellStyle name="Normal 159" xfId="17852"/>
    <cellStyle name="Normal 16" xfId="442"/>
    <cellStyle name="Normal 16 2" xfId="17853"/>
    <cellStyle name="Normal 16 3" xfId="17854"/>
    <cellStyle name="Normal 16 4" xfId="17855"/>
    <cellStyle name="Normal 16 5" xfId="17856"/>
    <cellStyle name="Normal 16 6" xfId="17857"/>
    <cellStyle name="Normal 16 7" xfId="17858"/>
    <cellStyle name="Normal 16 8" xfId="17859"/>
    <cellStyle name="Normal 16 9" xfId="17860"/>
    <cellStyle name="Normal 160" xfId="17861"/>
    <cellStyle name="Normal 161" xfId="17862"/>
    <cellStyle name="Normal 162" xfId="17863"/>
    <cellStyle name="Normal 163" xfId="17864"/>
    <cellStyle name="Normal 164" xfId="17865"/>
    <cellStyle name="Normal 165" xfId="17866"/>
    <cellStyle name="Normal 166" xfId="17867"/>
    <cellStyle name="Normal 167" xfId="17868"/>
    <cellStyle name="Normal 168" xfId="17869"/>
    <cellStyle name="Normal 169" xfId="17870"/>
    <cellStyle name="Normal 17" xfId="671"/>
    <cellStyle name="Normal 17 10" xfId="17871"/>
    <cellStyle name="Normal 17 2" xfId="674"/>
    <cellStyle name="Normal 17 3" xfId="5746"/>
    <cellStyle name="Normal 17 3 2" xfId="17872"/>
    <cellStyle name="Normal 17 3 3" xfId="17873"/>
    <cellStyle name="Normal 17 3_Templates - PA 2011-2013 - BRK" xfId="17874"/>
    <cellStyle name="Normal 17 4" xfId="5747"/>
    <cellStyle name="Normal 17 5" xfId="5748"/>
    <cellStyle name="Normal 17 6" xfId="17875"/>
    <cellStyle name="Normal 17 7" xfId="17876"/>
    <cellStyle name="Normal 17 8" xfId="17877"/>
    <cellStyle name="Normal 17 9" xfId="17878"/>
    <cellStyle name="Normal 170" xfId="17879"/>
    <cellStyle name="Normal 171" xfId="17880"/>
    <cellStyle name="Normal 172" xfId="17881"/>
    <cellStyle name="Normal 173" xfId="17882"/>
    <cellStyle name="Normal 174" xfId="17883"/>
    <cellStyle name="Normal 175" xfId="17884"/>
    <cellStyle name="Normal 176" xfId="17885"/>
    <cellStyle name="Normal 177" xfId="17886"/>
    <cellStyle name="Normal 178" xfId="17887"/>
    <cellStyle name="Normal 179" xfId="17888"/>
    <cellStyle name="Normal 18" xfId="672"/>
    <cellStyle name="Normal 18 10" xfId="5749"/>
    <cellStyle name="Normal 18 11" xfId="5750"/>
    <cellStyle name="Normal 18 12" xfId="5751"/>
    <cellStyle name="Normal 18 13" xfId="5752"/>
    <cellStyle name="Normal 18 14" xfId="5753"/>
    <cellStyle name="Normal 18 15" xfId="5754"/>
    <cellStyle name="Normal 18 16" xfId="5755"/>
    <cellStyle name="Normal 18 17" xfId="5756"/>
    <cellStyle name="Normal 18 2" xfId="675"/>
    <cellStyle name="Normal 18 2 2" xfId="5757"/>
    <cellStyle name="Normal 18 3" xfId="683"/>
    <cellStyle name="Normal 18 3 2" xfId="5758"/>
    <cellStyle name="Normal 18 4" xfId="5759"/>
    <cellStyle name="Normal 18 5" xfId="5760"/>
    <cellStyle name="Normal 18 6" xfId="5761"/>
    <cellStyle name="Normal 18 7" xfId="5762"/>
    <cellStyle name="Normal 18 8" xfId="5763"/>
    <cellStyle name="Normal 18 9" xfId="5764"/>
    <cellStyle name="Normal 180" xfId="17889"/>
    <cellStyle name="Normal 181" xfId="17890"/>
    <cellStyle name="Normal 182" xfId="17891"/>
    <cellStyle name="Normal 183" xfId="17892"/>
    <cellStyle name="Normal 184" xfId="17893"/>
    <cellStyle name="Normal 185" xfId="17894"/>
    <cellStyle name="Normal 186" xfId="17895"/>
    <cellStyle name="Normal 187" xfId="17896"/>
    <cellStyle name="Normal 188" xfId="17897"/>
    <cellStyle name="Normal 189" xfId="17898"/>
    <cellStyle name="Normal 19" xfId="673"/>
    <cellStyle name="Normal 19 10" xfId="5765"/>
    <cellStyle name="Normal 19 11" xfId="5766"/>
    <cellStyle name="Normal 19 12" xfId="5767"/>
    <cellStyle name="Normal 19 13" xfId="5768"/>
    <cellStyle name="Normal 19 14" xfId="5769"/>
    <cellStyle name="Normal 19 15" xfId="5770"/>
    <cellStyle name="Normal 19 16" xfId="5771"/>
    <cellStyle name="Normal 19 17" xfId="5772"/>
    <cellStyle name="Normal 19 2" xfId="5773"/>
    <cellStyle name="Normal 19 3" xfId="5774"/>
    <cellStyle name="Normal 19 4" xfId="5775"/>
    <cellStyle name="Normal 19 5" xfId="5776"/>
    <cellStyle name="Normal 19 6" xfId="5777"/>
    <cellStyle name="Normal 19 7" xfId="5778"/>
    <cellStyle name="Normal 19 8" xfId="5779"/>
    <cellStyle name="Normal 19 9" xfId="5780"/>
    <cellStyle name="Normal 190" xfId="17899"/>
    <cellStyle name="Normal 191" xfId="17900"/>
    <cellStyle name="Normal 192" xfId="17901"/>
    <cellStyle name="Normal 193" xfId="17902"/>
    <cellStyle name="Normal 194" xfId="17903"/>
    <cellStyle name="Normal 195" xfId="17904"/>
    <cellStyle name="Normal 196" xfId="17905"/>
    <cellStyle name="Normal 197" xfId="17906"/>
    <cellStyle name="Normal 198" xfId="17907"/>
    <cellStyle name="Normal 199" xfId="17908"/>
    <cellStyle name="Normal 2" xfId="1"/>
    <cellStyle name="Normal 2 10" xfId="5781"/>
    <cellStyle name="Normal 2 10 10" xfId="17909"/>
    <cellStyle name="Normal 2 10 2" xfId="17910"/>
    <cellStyle name="Normal 2 10 2 10" xfId="17911"/>
    <cellStyle name="Normal 2 10 2 2" xfId="17912"/>
    <cellStyle name="Normal 2 10 2 3" xfId="17913"/>
    <cellStyle name="Normal 2 10 2 4" xfId="17914"/>
    <cellStyle name="Normal 2 10 2 5" xfId="17915"/>
    <cellStyle name="Normal 2 10 2 6" xfId="17916"/>
    <cellStyle name="Normal 2 10 2 7" xfId="17917"/>
    <cellStyle name="Normal 2 10 2 8" xfId="17918"/>
    <cellStyle name="Normal 2 10 2 9" xfId="17919"/>
    <cellStyle name="Normal 2 10 3" xfId="17920"/>
    <cellStyle name="Normal 2 10 4" xfId="17921"/>
    <cellStyle name="Normal 2 10 5" xfId="17922"/>
    <cellStyle name="Normal 2 10 6" xfId="17923"/>
    <cellStyle name="Normal 2 10 7" xfId="17924"/>
    <cellStyle name="Normal 2 10 8" xfId="17925"/>
    <cellStyle name="Normal 2 10 9" xfId="17926"/>
    <cellStyle name="Normal 2 11" xfId="5782"/>
    <cellStyle name="Normal 2 11 10" xfId="17927"/>
    <cellStyle name="Normal 2 11 2" xfId="17928"/>
    <cellStyle name="Normal 2 11 2 10" xfId="17929"/>
    <cellStyle name="Normal 2 11 2 2" xfId="17930"/>
    <cellStyle name="Normal 2 11 2 3" xfId="17931"/>
    <cellStyle name="Normal 2 11 2 4" xfId="17932"/>
    <cellStyle name="Normal 2 11 2 5" xfId="17933"/>
    <cellStyle name="Normal 2 11 2 6" xfId="17934"/>
    <cellStyle name="Normal 2 11 2 7" xfId="17935"/>
    <cellStyle name="Normal 2 11 2 8" xfId="17936"/>
    <cellStyle name="Normal 2 11 2 9" xfId="17937"/>
    <cellStyle name="Normal 2 11 3" xfId="17938"/>
    <cellStyle name="Normal 2 11 4" xfId="17939"/>
    <cellStyle name="Normal 2 11 5" xfId="17940"/>
    <cellStyle name="Normal 2 11 6" xfId="17941"/>
    <cellStyle name="Normal 2 11 7" xfId="17942"/>
    <cellStyle name="Normal 2 11 8" xfId="17943"/>
    <cellStyle name="Normal 2 11 9" xfId="17944"/>
    <cellStyle name="Normal 2 12" xfId="5783"/>
    <cellStyle name="Normal 2 13" xfId="5784"/>
    <cellStyle name="Normal 2 14" xfId="5785"/>
    <cellStyle name="Normal 2 14 2" xfId="17945"/>
    <cellStyle name="Normal 2 14 3" xfId="17946"/>
    <cellStyle name="Normal 2 14 4" xfId="17947"/>
    <cellStyle name="Normal 2 14 5" xfId="17948"/>
    <cellStyle name="Normal 2 14 6" xfId="17949"/>
    <cellStyle name="Normal 2 14 7" xfId="17950"/>
    <cellStyle name="Normal 2 15" xfId="5786"/>
    <cellStyle name="Normal 2 15 2" xfId="17951"/>
    <cellStyle name="Normal 2 15 3" xfId="17952"/>
    <cellStyle name="Normal 2 15 4" xfId="17953"/>
    <cellStyle name="Normal 2 15 5" xfId="17954"/>
    <cellStyle name="Normal 2 15 6" xfId="17955"/>
    <cellStyle name="Normal 2 15 7" xfId="17956"/>
    <cellStyle name="Normal 2 16" xfId="5787"/>
    <cellStyle name="Normal 2 16 2" xfId="17957"/>
    <cellStyle name="Normal 2 16 3" xfId="17958"/>
    <cellStyle name="Normal 2 16 4" xfId="17959"/>
    <cellStyle name="Normal 2 16 5" xfId="17960"/>
    <cellStyle name="Normal 2 16 6" xfId="17961"/>
    <cellStyle name="Normal 2 16 7" xfId="17962"/>
    <cellStyle name="Normal 2 17" xfId="5788"/>
    <cellStyle name="Normal 2 17 2" xfId="17963"/>
    <cellStyle name="Normal 2 17 3" xfId="17964"/>
    <cellStyle name="Normal 2 17 4" xfId="17965"/>
    <cellStyle name="Normal 2 17 5" xfId="17966"/>
    <cellStyle name="Normal 2 17 6" xfId="17967"/>
    <cellStyle name="Normal 2 17 7" xfId="17968"/>
    <cellStyle name="Normal 2 18" xfId="5789"/>
    <cellStyle name="Normal 2 19" xfId="5790"/>
    <cellStyle name="Normal 2 2" xfId="10"/>
    <cellStyle name="Normal 2 2 10" xfId="5791"/>
    <cellStyle name="Normal 2 2 11" xfId="5792"/>
    <cellStyle name="Normal 2 2 12" xfId="5793"/>
    <cellStyle name="Normal 2 2 13" xfId="5794"/>
    <cellStyle name="Normal 2 2 14" xfId="5795"/>
    <cellStyle name="Normal 2 2 15" xfId="5796"/>
    <cellStyle name="Normal 2 2 16" xfId="5797"/>
    <cellStyle name="Normal 2 2 17" xfId="5798"/>
    <cellStyle name="Normal 2 2 18" xfId="5799"/>
    <cellStyle name="Normal 2 2 19" xfId="5800"/>
    <cellStyle name="Normal 2 2 19 2" xfId="17969"/>
    <cellStyle name="Normal 2 2 2" xfId="443"/>
    <cellStyle name="Normal 2 2 2 2" xfId="17970"/>
    <cellStyle name="Normal 2 2 2 2 2" xfId="17971"/>
    <cellStyle name="Normal 2 2 2 2 2 2" xfId="17972"/>
    <cellStyle name="Normal 2 2 2 2 2 2 2" xfId="17973"/>
    <cellStyle name="Normal 2 2 2 2 2 2 2 2" xfId="17974"/>
    <cellStyle name="Normal 2 2 2 2 2 2 3" xfId="17975"/>
    <cellStyle name="Normal 2 2 2 2 2 2 4" xfId="17976"/>
    <cellStyle name="Normal 2 2 2 2 2 2 5" xfId="17977"/>
    <cellStyle name="Normal 2 2 2 2 2 3" xfId="17978"/>
    <cellStyle name="Normal 2 2 2 2 2 3 2" xfId="17979"/>
    <cellStyle name="Normal 2 2 2 2 2 4" xfId="17980"/>
    <cellStyle name="Normal 2 2 2 2 2 5" xfId="17981"/>
    <cellStyle name="Normal 2 2 2 2 3" xfId="17982"/>
    <cellStyle name="Normal 2 2 2 2 4" xfId="17983"/>
    <cellStyle name="Normal 2 2 2 2 4 2" xfId="17984"/>
    <cellStyle name="Normal 2 2 2 2 5" xfId="17985"/>
    <cellStyle name="Normal 2 2 2 2 6" xfId="17986"/>
    <cellStyle name="Normal 2 2 2 3" xfId="17987"/>
    <cellStyle name="Normal 2 2 2 3 2" xfId="17988"/>
    <cellStyle name="Normal 2 2 2 4" xfId="17989"/>
    <cellStyle name="Normal 2 2 2 4 2" xfId="17990"/>
    <cellStyle name="Normal 2 2 2 5" xfId="17991"/>
    <cellStyle name="Normal 2 2 2 6" xfId="17992"/>
    <cellStyle name="Normal 2 2 2 7" xfId="17993"/>
    <cellStyle name="Normal 2 2 20" xfId="5801"/>
    <cellStyle name="Normal 2 2 20 2" xfId="17994"/>
    <cellStyle name="Normal 2 2 21" xfId="5802"/>
    <cellStyle name="Normal 2 2 22" xfId="5803"/>
    <cellStyle name="Normal 2 2 23" xfId="5804"/>
    <cellStyle name="Normal 2 2 24" xfId="5805"/>
    <cellStyle name="Normal 2 2 25" xfId="5806"/>
    <cellStyle name="Normal 2 2 26" xfId="5807"/>
    <cellStyle name="Normal 2 2 27" xfId="5808"/>
    <cellStyle name="Normal 2 2 28" xfId="5809"/>
    <cellStyle name="Normal 2 2 29" xfId="5810"/>
    <cellStyle name="Normal 2 2 3" xfId="444"/>
    <cellStyle name="Normal 2 2 30" xfId="5811"/>
    <cellStyle name="Normal 2 2 31" xfId="5812"/>
    <cellStyle name="Normal 2 2 32" xfId="5813"/>
    <cellStyle name="Normal 2 2 33" xfId="17995"/>
    <cellStyle name="Normal 2 2 34" xfId="17996"/>
    <cellStyle name="Normal 2 2 35" xfId="17997"/>
    <cellStyle name="Normal 2 2 36" xfId="14281"/>
    <cellStyle name="Normal 2 2 4" xfId="661"/>
    <cellStyle name="Normal 2 2 5" xfId="662"/>
    <cellStyle name="Normal 2 2 6" xfId="663"/>
    <cellStyle name="Normal 2 2 7" xfId="664"/>
    <cellStyle name="Normal 2 2 8" xfId="665"/>
    <cellStyle name="Normal 2 2 9" xfId="5814"/>
    <cellStyle name="Normal 2 20" xfId="5815"/>
    <cellStyle name="Normal 2 20 2" xfId="17998"/>
    <cellStyle name="Normal 2 20 3" xfId="17999"/>
    <cellStyle name="Normal 2 20 4" xfId="18000"/>
    <cellStyle name="Normal 2 21" xfId="5816"/>
    <cellStyle name="Normal 2 22" xfId="5817"/>
    <cellStyle name="Normal 2 23" xfId="5818"/>
    <cellStyle name="Normal 2 24" xfId="18001"/>
    <cellStyle name="Normal 2 25" xfId="18002"/>
    <cellStyle name="Normal 2 25 2" xfId="18003"/>
    <cellStyle name="Normal 2 26" xfId="18004"/>
    <cellStyle name="Normal 2 27" xfId="18005"/>
    <cellStyle name="Normal 2 28" xfId="18006"/>
    <cellStyle name="Normal 2 29" xfId="18007"/>
    <cellStyle name="Normal 2 3" xfId="445"/>
    <cellStyle name="Normal 2 3 2" xfId="18008"/>
    <cellStyle name="Normal 2 3 3" xfId="18009"/>
    <cellStyle name="Normal 2 30" xfId="18010"/>
    <cellStyle name="Normal 2 4" xfId="446"/>
    <cellStyle name="Normal 2 4 10" xfId="18011"/>
    <cellStyle name="Normal 2 4 2" xfId="18012"/>
    <cellStyle name="Normal 2 4 2 10" xfId="18013"/>
    <cellStyle name="Normal 2 4 2 2" xfId="18014"/>
    <cellStyle name="Normal 2 4 2 2 2" xfId="18015"/>
    <cellStyle name="Normal 2 4 2 2 3" xfId="18016"/>
    <cellStyle name="Normal 2 4 2 3" xfId="18017"/>
    <cellStyle name="Normal 2 4 2 4" xfId="18018"/>
    <cellStyle name="Normal 2 4 2 5" xfId="18019"/>
    <cellStyle name="Normal 2 4 2 6" xfId="18020"/>
    <cellStyle name="Normal 2 4 2 7" xfId="18021"/>
    <cellStyle name="Normal 2 4 2 8" xfId="18022"/>
    <cellStyle name="Normal 2 4 2 9" xfId="18023"/>
    <cellStyle name="Normal 2 4 3" xfId="18024"/>
    <cellStyle name="Normal 2 4 4" xfId="18025"/>
    <cellStyle name="Normal 2 4 5" xfId="18026"/>
    <cellStyle name="Normal 2 4 6" xfId="18027"/>
    <cellStyle name="Normal 2 4 7" xfId="18028"/>
    <cellStyle name="Normal 2 4 8" xfId="18029"/>
    <cellStyle name="Normal 2 4 9" xfId="18030"/>
    <cellStyle name="Normal 2 5" xfId="20"/>
    <cellStyle name="Normal 2 5 10" xfId="18031"/>
    <cellStyle name="Normal 2 5 2" xfId="684"/>
    <cellStyle name="Normal 2 5 2 10" xfId="18032"/>
    <cellStyle name="Normal 2 5 2 2" xfId="18033"/>
    <cellStyle name="Normal 2 5 2 3" xfId="18034"/>
    <cellStyle name="Normal 2 5 2 4" xfId="18035"/>
    <cellStyle name="Normal 2 5 2 5" xfId="18036"/>
    <cellStyle name="Normal 2 5 2 6" xfId="18037"/>
    <cellStyle name="Normal 2 5 2 7" xfId="18038"/>
    <cellStyle name="Normal 2 5 2 8" xfId="18039"/>
    <cellStyle name="Normal 2 5 2 9" xfId="18040"/>
    <cellStyle name="Normal 2 5 3" xfId="18041"/>
    <cellStyle name="Normal 2 5 4" xfId="18042"/>
    <cellStyle name="Normal 2 5 5" xfId="18043"/>
    <cellStyle name="Normal 2 5 6" xfId="18044"/>
    <cellStyle name="Normal 2 5 7" xfId="18045"/>
    <cellStyle name="Normal 2 5 8" xfId="18046"/>
    <cellStyle name="Normal 2 5 9" xfId="18047"/>
    <cellStyle name="Normal 2 6" xfId="685"/>
    <cellStyle name="Normal 2 6 10" xfId="18048"/>
    <cellStyle name="Normal 2 6 2" xfId="18049"/>
    <cellStyle name="Normal 2 6 2 10" xfId="18050"/>
    <cellStyle name="Normal 2 6 2 2" xfId="18051"/>
    <cellStyle name="Normal 2 6 2 3" xfId="18052"/>
    <cellStyle name="Normal 2 6 2 4" xfId="18053"/>
    <cellStyle name="Normal 2 6 2 5" xfId="18054"/>
    <cellStyle name="Normal 2 6 2 6" xfId="18055"/>
    <cellStyle name="Normal 2 6 2 7" xfId="18056"/>
    <cellStyle name="Normal 2 6 2 8" xfId="18057"/>
    <cellStyle name="Normal 2 6 2 9" xfId="18058"/>
    <cellStyle name="Normal 2 6 3" xfId="18059"/>
    <cellStyle name="Normal 2 6 4" xfId="18060"/>
    <cellStyle name="Normal 2 6 5" xfId="18061"/>
    <cellStyle name="Normal 2 6 6" xfId="18062"/>
    <cellStyle name="Normal 2 6 7" xfId="18063"/>
    <cellStyle name="Normal 2 6 8" xfId="18064"/>
    <cellStyle name="Normal 2 6 9" xfId="18065"/>
    <cellStyle name="Normal 2 7" xfId="5819"/>
    <cellStyle name="Normal 2 7 10" xfId="18066"/>
    <cellStyle name="Normal 2 7 2" xfId="18067"/>
    <cellStyle name="Normal 2 7 2 10" xfId="18068"/>
    <cellStyle name="Normal 2 7 2 2" xfId="18069"/>
    <cellStyle name="Normal 2 7 2 3" xfId="18070"/>
    <cellStyle name="Normal 2 7 2 4" xfId="18071"/>
    <cellStyle name="Normal 2 7 2 5" xfId="18072"/>
    <cellStyle name="Normal 2 7 2 6" xfId="18073"/>
    <cellStyle name="Normal 2 7 2 7" xfId="18074"/>
    <cellStyle name="Normal 2 7 2 8" xfId="18075"/>
    <cellStyle name="Normal 2 7 2 9" xfId="18076"/>
    <cellStyle name="Normal 2 7 3" xfId="18077"/>
    <cellStyle name="Normal 2 7 4" xfId="18078"/>
    <cellStyle name="Normal 2 7 5" xfId="18079"/>
    <cellStyle name="Normal 2 7 6" xfId="18080"/>
    <cellStyle name="Normal 2 7 7" xfId="18081"/>
    <cellStyle name="Normal 2 7 8" xfId="18082"/>
    <cellStyle name="Normal 2 7 9" xfId="18083"/>
    <cellStyle name="Normal 2 8" xfId="5820"/>
    <cellStyle name="Normal 2 8 10" xfId="18084"/>
    <cellStyle name="Normal 2 8 2" xfId="18085"/>
    <cellStyle name="Normal 2 8 2 10" xfId="18086"/>
    <cellStyle name="Normal 2 8 2 2" xfId="18087"/>
    <cellStyle name="Normal 2 8 2 3" xfId="18088"/>
    <cellStyle name="Normal 2 8 2 4" xfId="18089"/>
    <cellStyle name="Normal 2 8 2 5" xfId="18090"/>
    <cellStyle name="Normal 2 8 2 6" xfId="18091"/>
    <cellStyle name="Normal 2 8 2 7" xfId="18092"/>
    <cellStyle name="Normal 2 8 2 8" xfId="18093"/>
    <cellStyle name="Normal 2 8 2 9" xfId="18094"/>
    <cellStyle name="Normal 2 8 3" xfId="18095"/>
    <cellStyle name="Normal 2 8 4" xfId="18096"/>
    <cellStyle name="Normal 2 8 5" xfId="18097"/>
    <cellStyle name="Normal 2 8 6" xfId="18098"/>
    <cellStyle name="Normal 2 8 7" xfId="18099"/>
    <cellStyle name="Normal 2 8 8" xfId="18100"/>
    <cellStyle name="Normal 2 8 9" xfId="18101"/>
    <cellStyle name="Normal 2 9" xfId="5821"/>
    <cellStyle name="Normal 2 9 10" xfId="18102"/>
    <cellStyle name="Normal 2 9 2" xfId="18103"/>
    <cellStyle name="Normal 2 9 2 10" xfId="18104"/>
    <cellStyle name="Normal 2 9 2 2" xfId="18105"/>
    <cellStyle name="Normal 2 9 2 3" xfId="18106"/>
    <cellStyle name="Normal 2 9 2 4" xfId="18107"/>
    <cellStyle name="Normal 2 9 2 5" xfId="18108"/>
    <cellStyle name="Normal 2 9 2 6" xfId="18109"/>
    <cellStyle name="Normal 2 9 2 7" xfId="18110"/>
    <cellStyle name="Normal 2 9 2 8" xfId="18111"/>
    <cellStyle name="Normal 2 9 2 9" xfId="18112"/>
    <cellStyle name="Normal 2 9 3" xfId="18113"/>
    <cellStyle name="Normal 2 9 4" xfId="18114"/>
    <cellStyle name="Normal 2 9 5" xfId="18115"/>
    <cellStyle name="Normal 2 9 6" xfId="18116"/>
    <cellStyle name="Normal 2 9 7" xfId="18117"/>
    <cellStyle name="Normal 2 9 8" xfId="18118"/>
    <cellStyle name="Normal 2 9 9" xfId="18119"/>
    <cellStyle name="Normal 2_@Planilha Modelo_PA_Investimentos CIST3" xfId="18120"/>
    <cellStyle name="Normal 20" xfId="677"/>
    <cellStyle name="Normal 20 10" xfId="5822"/>
    <cellStyle name="Normal 20 11" xfId="5823"/>
    <cellStyle name="Normal 20 12" xfId="5824"/>
    <cellStyle name="Normal 20 13" xfId="5825"/>
    <cellStyle name="Normal 20 14" xfId="5826"/>
    <cellStyle name="Normal 20 15" xfId="5827"/>
    <cellStyle name="Normal 20 16" xfId="5828"/>
    <cellStyle name="Normal 20 17" xfId="5829"/>
    <cellStyle name="Normal 20 2" xfId="5830"/>
    <cellStyle name="Normal 20 3" xfId="5831"/>
    <cellStyle name="Normal 20 4" xfId="5832"/>
    <cellStyle name="Normal 20 5" xfId="5833"/>
    <cellStyle name="Normal 20 6" xfId="5834"/>
    <cellStyle name="Normal 20 7" xfId="5835"/>
    <cellStyle name="Normal 20 8" xfId="5836"/>
    <cellStyle name="Normal 20 9" xfId="5837"/>
    <cellStyle name="Normal 200" xfId="18121"/>
    <cellStyle name="Normal 201" xfId="18122"/>
    <cellStyle name="Normal 202" xfId="18123"/>
    <cellStyle name="Normal 203" xfId="18124"/>
    <cellStyle name="Normal 204" xfId="18125"/>
    <cellStyle name="Normal 205" xfId="18126"/>
    <cellStyle name="Normal 206" xfId="18127"/>
    <cellStyle name="Normal 207" xfId="18128"/>
    <cellStyle name="Normal 208" xfId="18129"/>
    <cellStyle name="Normal 209" xfId="18130"/>
    <cellStyle name="Normal 21" xfId="5838"/>
    <cellStyle name="Normal 21 2" xfId="5839"/>
    <cellStyle name="Normal 21 3" xfId="18131"/>
    <cellStyle name="Normal 21 4" xfId="18132"/>
    <cellStyle name="Normal 22" xfId="5840"/>
    <cellStyle name="Normal 22 2" xfId="18133"/>
    <cellStyle name="Normal 22 3" xfId="18134"/>
    <cellStyle name="Normal 22 4" xfId="18135"/>
    <cellStyle name="Normal 23" xfId="5841"/>
    <cellStyle name="Normal 23 2" xfId="18136"/>
    <cellStyle name="Normal 24" xfId="5842"/>
    <cellStyle name="Normal 25" xfId="686"/>
    <cellStyle name="Normal 26" xfId="5843"/>
    <cellStyle name="Normal 27" xfId="5844"/>
    <cellStyle name="Normal 28" xfId="5845"/>
    <cellStyle name="Normal 28 2" xfId="18137"/>
    <cellStyle name="Normal 29" xfId="18138"/>
    <cellStyle name="Normal 29 2" xfId="18139"/>
    <cellStyle name="Normal 3" xfId="2"/>
    <cellStyle name="Normal 3 10" xfId="5846"/>
    <cellStyle name="Normal 3 10 10" xfId="18140"/>
    <cellStyle name="Normal 3 10 2" xfId="18141"/>
    <cellStyle name="Normal 3 10 2 10" xfId="18142"/>
    <cellStyle name="Normal 3 10 2 2" xfId="18143"/>
    <cellStyle name="Normal 3 10 2 3" xfId="18144"/>
    <cellStyle name="Normal 3 10 2 4" xfId="18145"/>
    <cellStyle name="Normal 3 10 2 5" xfId="18146"/>
    <cellStyle name="Normal 3 10 2 6" xfId="18147"/>
    <cellStyle name="Normal 3 10 2 7" xfId="18148"/>
    <cellStyle name="Normal 3 10 2 8" xfId="18149"/>
    <cellStyle name="Normal 3 10 2 9" xfId="18150"/>
    <cellStyle name="Normal 3 10 3" xfId="18151"/>
    <cellStyle name="Normal 3 10 4" xfId="18152"/>
    <cellStyle name="Normal 3 10 5" xfId="18153"/>
    <cellStyle name="Normal 3 10 6" xfId="18154"/>
    <cellStyle name="Normal 3 10 7" xfId="18155"/>
    <cellStyle name="Normal 3 10 8" xfId="18156"/>
    <cellStyle name="Normal 3 10 9" xfId="18157"/>
    <cellStyle name="Normal 3 11" xfId="5847"/>
    <cellStyle name="Normal 3 12" xfId="5848"/>
    <cellStyle name="Normal 3 13" xfId="5849"/>
    <cellStyle name="Normal 3 13 2" xfId="18158"/>
    <cellStyle name="Normal 3 13 3" xfId="18159"/>
    <cellStyle name="Normal 3 13 4" xfId="18160"/>
    <cellStyle name="Normal 3 13 5" xfId="18161"/>
    <cellStyle name="Normal 3 13 6" xfId="18162"/>
    <cellStyle name="Normal 3 13 7" xfId="18163"/>
    <cellStyle name="Normal 3 14" xfId="5850"/>
    <cellStyle name="Normal 3 14 2" xfId="18164"/>
    <cellStyle name="Normal 3 14 3" xfId="18165"/>
    <cellStyle name="Normal 3 14 4" xfId="18166"/>
    <cellStyle name="Normal 3 14 5" xfId="18167"/>
    <cellStyle name="Normal 3 14 6" xfId="18168"/>
    <cellStyle name="Normal 3 14 7" xfId="18169"/>
    <cellStyle name="Normal 3 15" xfId="5851"/>
    <cellStyle name="Normal 3 15 2" xfId="18170"/>
    <cellStyle name="Normal 3 15 3" xfId="18171"/>
    <cellStyle name="Normal 3 15 4" xfId="18172"/>
    <cellStyle name="Normal 3 15 5" xfId="18173"/>
    <cellStyle name="Normal 3 15 6" xfId="18174"/>
    <cellStyle name="Normal 3 15 7" xfId="18175"/>
    <cellStyle name="Normal 3 16" xfId="5852"/>
    <cellStyle name="Normal 3 16 2" xfId="18176"/>
    <cellStyle name="Normal 3 16 3" xfId="18177"/>
    <cellStyle name="Normal 3 16 4" xfId="18178"/>
    <cellStyle name="Normal 3 16 5" xfId="18179"/>
    <cellStyle name="Normal 3 16 6" xfId="18180"/>
    <cellStyle name="Normal 3 16 7" xfId="18181"/>
    <cellStyle name="Normal 3 17" xfId="5853"/>
    <cellStyle name="Normal 3 18" xfId="5854"/>
    <cellStyle name="Normal 3 19" xfId="5855"/>
    <cellStyle name="Normal 3 19 2" xfId="18182"/>
    <cellStyle name="Normal 3 19 3" xfId="18183"/>
    <cellStyle name="Normal 3 19 4" xfId="18184"/>
    <cellStyle name="Normal 3 2" xfId="11"/>
    <cellStyle name="Normal 3 2 2" xfId="447"/>
    <cellStyle name="Normal 3 2 2 2" xfId="21"/>
    <cellStyle name="Normal 3 2 2 2 2" xfId="5856"/>
    <cellStyle name="Normal 3 2 2 3" xfId="18185"/>
    <cellStyle name="Normal 3 2 2 4" xfId="18186"/>
    <cellStyle name="Normal 3 2 2 5" xfId="18187"/>
    <cellStyle name="Normal 3 2 3" xfId="448"/>
    <cellStyle name="Normal 3 2 4" xfId="18188"/>
    <cellStyle name="Normal 3 2 5" xfId="18189"/>
    <cellStyle name="Normal 3 20" xfId="5857"/>
    <cellStyle name="Normal 3 21" xfId="5858"/>
    <cellStyle name="Normal 3 22" xfId="5859"/>
    <cellStyle name="Normal 3 23" xfId="5860"/>
    <cellStyle name="Normal 3 24" xfId="5861"/>
    <cellStyle name="Normal 3 24 2" xfId="18190"/>
    <cellStyle name="Normal 3 25" xfId="5862"/>
    <cellStyle name="Normal 3 26" xfId="5863"/>
    <cellStyle name="Normal 3 27" xfId="5864"/>
    <cellStyle name="Normal 3 28" xfId="5865"/>
    <cellStyle name="Normal 3 29" xfId="5866"/>
    <cellStyle name="Normal 3 3" xfId="12"/>
    <cellStyle name="Normal 3 3 10" xfId="18191"/>
    <cellStyle name="Normal 3 3 2" xfId="18192"/>
    <cellStyle name="Normal 3 3 2 10" xfId="18193"/>
    <cellStyle name="Normal 3 3 2 2" xfId="18194"/>
    <cellStyle name="Normal 3 3 2 3" xfId="18195"/>
    <cellStyle name="Normal 3 3 2 4" xfId="18196"/>
    <cellStyle name="Normal 3 3 2 5" xfId="18197"/>
    <cellStyle name="Normal 3 3 2 6" xfId="18198"/>
    <cellStyle name="Normal 3 3 2 7" xfId="18199"/>
    <cellStyle name="Normal 3 3 2 8" xfId="18200"/>
    <cellStyle name="Normal 3 3 2 9" xfId="18201"/>
    <cellStyle name="Normal 3 3 3" xfId="18202"/>
    <cellStyle name="Normal 3 3 4" xfId="18203"/>
    <cellStyle name="Normal 3 3 5" xfId="18204"/>
    <cellStyle name="Normal 3 3 6" xfId="18205"/>
    <cellStyle name="Normal 3 3 7" xfId="18206"/>
    <cellStyle name="Normal 3 3 8" xfId="18207"/>
    <cellStyle name="Normal 3 3 9" xfId="18208"/>
    <cellStyle name="Normal 3 30" xfId="5867"/>
    <cellStyle name="Normal 3 31" xfId="5868"/>
    <cellStyle name="Normal 3 32" xfId="5869"/>
    <cellStyle name="Normal 3 33" xfId="5870"/>
    <cellStyle name="Normal 3 34" xfId="5871"/>
    <cellStyle name="Normal 3 35" xfId="5872"/>
    <cellStyle name="Normal 3 4" xfId="666"/>
    <cellStyle name="Normal 3 4 10" xfId="18209"/>
    <cellStyle name="Normal 3 4 2" xfId="18210"/>
    <cellStyle name="Normal 3 4 2 10" xfId="18211"/>
    <cellStyle name="Normal 3 4 2 2" xfId="18212"/>
    <cellStyle name="Normal 3 4 2 3" xfId="18213"/>
    <cellStyle name="Normal 3 4 2 4" xfId="18214"/>
    <cellStyle name="Normal 3 4 2 5" xfId="18215"/>
    <cellStyle name="Normal 3 4 2 6" xfId="18216"/>
    <cellStyle name="Normal 3 4 2 7" xfId="18217"/>
    <cellStyle name="Normal 3 4 2 8" xfId="18218"/>
    <cellStyle name="Normal 3 4 2 9" xfId="18219"/>
    <cellStyle name="Normal 3 4 3" xfId="18220"/>
    <cellStyle name="Normal 3 4 4" xfId="18221"/>
    <cellStyle name="Normal 3 4 5" xfId="18222"/>
    <cellStyle name="Normal 3 4 6" xfId="18223"/>
    <cellStyle name="Normal 3 4 7" xfId="18224"/>
    <cellStyle name="Normal 3 4 8" xfId="18225"/>
    <cellStyle name="Normal 3 4 9" xfId="18226"/>
    <cellStyle name="Normal 3 41" xfId="5873"/>
    <cellStyle name="Normal 3 43" xfId="5874"/>
    <cellStyle name="Normal 3 5" xfId="667"/>
    <cellStyle name="Normal 3 5 10" xfId="18227"/>
    <cellStyle name="Normal 3 5 2" xfId="18228"/>
    <cellStyle name="Normal 3 5 2 10" xfId="18229"/>
    <cellStyle name="Normal 3 5 2 2" xfId="18230"/>
    <cellStyle name="Normal 3 5 2 3" xfId="18231"/>
    <cellStyle name="Normal 3 5 2 4" xfId="18232"/>
    <cellStyle name="Normal 3 5 2 5" xfId="18233"/>
    <cellStyle name="Normal 3 5 2 6" xfId="18234"/>
    <cellStyle name="Normal 3 5 2 7" xfId="18235"/>
    <cellStyle name="Normal 3 5 2 8" xfId="18236"/>
    <cellStyle name="Normal 3 5 2 9" xfId="18237"/>
    <cellStyle name="Normal 3 5 3" xfId="18238"/>
    <cellStyle name="Normal 3 5 4" xfId="18239"/>
    <cellStyle name="Normal 3 5 5" xfId="18240"/>
    <cellStyle name="Normal 3 5 6" xfId="18241"/>
    <cellStyle name="Normal 3 5 7" xfId="18242"/>
    <cellStyle name="Normal 3 5 8" xfId="18243"/>
    <cellStyle name="Normal 3 5 9" xfId="18244"/>
    <cellStyle name="Normal 3 53" xfId="5875"/>
    <cellStyle name="Normal 3 54" xfId="5876"/>
    <cellStyle name="Normal 3 55" xfId="5877"/>
    <cellStyle name="Normal 3 6" xfId="668"/>
    <cellStyle name="Normal 3 6 10" xfId="18245"/>
    <cellStyle name="Normal 3 6 2" xfId="18246"/>
    <cellStyle name="Normal 3 6 2 10" xfId="18247"/>
    <cellStyle name="Normal 3 6 2 2" xfId="18248"/>
    <cellStyle name="Normal 3 6 2 3" xfId="18249"/>
    <cellStyle name="Normal 3 6 2 4" xfId="18250"/>
    <cellStyle name="Normal 3 6 2 5" xfId="18251"/>
    <cellStyle name="Normal 3 6 2 6" xfId="18252"/>
    <cellStyle name="Normal 3 6 2 7" xfId="18253"/>
    <cellStyle name="Normal 3 6 2 8" xfId="18254"/>
    <cellStyle name="Normal 3 6 2 9" xfId="18255"/>
    <cellStyle name="Normal 3 6 3" xfId="18256"/>
    <cellStyle name="Normal 3 6 4" xfId="18257"/>
    <cellStyle name="Normal 3 6 5" xfId="18258"/>
    <cellStyle name="Normal 3 6 6" xfId="18259"/>
    <cellStyle name="Normal 3 6 7" xfId="18260"/>
    <cellStyle name="Normal 3 6 8" xfId="18261"/>
    <cellStyle name="Normal 3 6 9" xfId="18262"/>
    <cellStyle name="Normal 3 7" xfId="669"/>
    <cellStyle name="Normal 3 7 10" xfId="18263"/>
    <cellStyle name="Normal 3 7 2" xfId="18264"/>
    <cellStyle name="Normal 3 7 2 10" xfId="18265"/>
    <cellStyle name="Normal 3 7 2 2" xfId="18266"/>
    <cellStyle name="Normal 3 7 2 3" xfId="18267"/>
    <cellStyle name="Normal 3 7 2 4" xfId="18268"/>
    <cellStyle name="Normal 3 7 2 5" xfId="18269"/>
    <cellStyle name="Normal 3 7 2 6" xfId="18270"/>
    <cellStyle name="Normal 3 7 2 7" xfId="18271"/>
    <cellStyle name="Normal 3 7 2 8" xfId="18272"/>
    <cellStyle name="Normal 3 7 2 9" xfId="18273"/>
    <cellStyle name="Normal 3 7 3" xfId="18274"/>
    <cellStyle name="Normal 3 7 4" xfId="18275"/>
    <cellStyle name="Normal 3 7 5" xfId="18276"/>
    <cellStyle name="Normal 3 7 6" xfId="18277"/>
    <cellStyle name="Normal 3 7 7" xfId="18278"/>
    <cellStyle name="Normal 3 7 8" xfId="18279"/>
    <cellStyle name="Normal 3 7 9" xfId="18280"/>
    <cellStyle name="Normal 3 8" xfId="670"/>
    <cellStyle name="Normal 3 8 10" xfId="18281"/>
    <cellStyle name="Normal 3 8 2" xfId="18282"/>
    <cellStyle name="Normal 3 8 2 10" xfId="18283"/>
    <cellStyle name="Normal 3 8 2 2" xfId="18284"/>
    <cellStyle name="Normal 3 8 2 3" xfId="18285"/>
    <cellStyle name="Normal 3 8 2 4" xfId="18286"/>
    <cellStyle name="Normal 3 8 2 5" xfId="18287"/>
    <cellStyle name="Normal 3 8 2 6" xfId="18288"/>
    <cellStyle name="Normal 3 8 2 7" xfId="18289"/>
    <cellStyle name="Normal 3 8 2 8" xfId="18290"/>
    <cellStyle name="Normal 3 8 2 9" xfId="18291"/>
    <cellStyle name="Normal 3 8 3" xfId="18292"/>
    <cellStyle name="Normal 3 8 4" xfId="18293"/>
    <cellStyle name="Normal 3 8 5" xfId="18294"/>
    <cellStyle name="Normal 3 8 6" xfId="18295"/>
    <cellStyle name="Normal 3 8 7" xfId="18296"/>
    <cellStyle name="Normal 3 8 8" xfId="18297"/>
    <cellStyle name="Normal 3 8 9" xfId="18298"/>
    <cellStyle name="Normal 3 9" xfId="5878"/>
    <cellStyle name="Normal 3 9 10" xfId="18299"/>
    <cellStyle name="Normal 3 9 2" xfId="18300"/>
    <cellStyle name="Normal 3 9 2 10" xfId="18301"/>
    <cellStyle name="Normal 3 9 2 2" xfId="18302"/>
    <cellStyle name="Normal 3 9 2 3" xfId="18303"/>
    <cellStyle name="Normal 3 9 2 4" xfId="18304"/>
    <cellStyle name="Normal 3 9 2 5" xfId="18305"/>
    <cellStyle name="Normal 3 9 2 6" xfId="18306"/>
    <cellStyle name="Normal 3 9 2 7" xfId="18307"/>
    <cellStyle name="Normal 3 9 2 8" xfId="18308"/>
    <cellStyle name="Normal 3 9 2 9" xfId="18309"/>
    <cellStyle name="Normal 3 9 3" xfId="18310"/>
    <cellStyle name="Normal 3 9 4" xfId="18311"/>
    <cellStyle name="Normal 3 9 5" xfId="18312"/>
    <cellStyle name="Normal 3 9 6" xfId="18313"/>
    <cellStyle name="Normal 3 9 7" xfId="18314"/>
    <cellStyle name="Normal 3 9 8" xfId="18315"/>
    <cellStyle name="Normal 3 9 9" xfId="18316"/>
    <cellStyle name="Normal 3_Consolidado PN_vs3" xfId="18317"/>
    <cellStyle name="Normal 30" xfId="18318"/>
    <cellStyle name="Normal 31" xfId="18319"/>
    <cellStyle name="Normal 32" xfId="18320"/>
    <cellStyle name="Normal 33" xfId="449"/>
    <cellStyle name="Normal 34" xfId="450"/>
    <cellStyle name="Normal 35" xfId="451"/>
    <cellStyle name="Normal 36" xfId="452"/>
    <cellStyle name="Normal 36 2" xfId="18321"/>
    <cellStyle name="Normal 36 3" xfId="18322"/>
    <cellStyle name="Normal 37" xfId="453"/>
    <cellStyle name="Normal 38" xfId="454"/>
    <cellStyle name="Normal 38 2" xfId="455"/>
    <cellStyle name="Normal 39" xfId="18323"/>
    <cellStyle name="Normal 4" xfId="5"/>
    <cellStyle name="Normal 4 10" xfId="18324"/>
    <cellStyle name="Normal 4 11" xfId="18325"/>
    <cellStyle name="Normal 4 12" xfId="18326"/>
    <cellStyle name="Normal 4 13" xfId="18327"/>
    <cellStyle name="Normal 4 14" xfId="18328"/>
    <cellStyle name="Normal 4 15" xfId="18329"/>
    <cellStyle name="Normal 4 16" xfId="18330"/>
    <cellStyle name="Normal 4 17" xfId="18331"/>
    <cellStyle name="Normal 4 18" xfId="18332"/>
    <cellStyle name="Normal 4 18 2" xfId="18333"/>
    <cellStyle name="Normal 4 2" xfId="13"/>
    <cellStyle name="Normal 4 2 2" xfId="22"/>
    <cellStyle name="Normal 4 2 2 2" xfId="5879"/>
    <cellStyle name="Normal 4 3" xfId="14"/>
    <cellStyle name="Normal 4 4" xfId="18334"/>
    <cellStyle name="Normal 4 5" xfId="18335"/>
    <cellStyle name="Normal 4 6" xfId="18336"/>
    <cellStyle name="Normal 4 7" xfId="18337"/>
    <cellStyle name="Normal 4 8" xfId="18338"/>
    <cellStyle name="Normal 4 9" xfId="18339"/>
    <cellStyle name="Normal 40" xfId="18340"/>
    <cellStyle name="Normal 41" xfId="18341"/>
    <cellStyle name="Normal 42" xfId="18342"/>
    <cellStyle name="Normal 43" xfId="18343"/>
    <cellStyle name="Normal 44" xfId="18344"/>
    <cellStyle name="Normal 45" xfId="18345"/>
    <cellStyle name="Normal 46" xfId="18346"/>
    <cellStyle name="Normal 47" xfId="18347"/>
    <cellStyle name="Normal 48" xfId="18348"/>
    <cellStyle name="Normal 49" xfId="18349"/>
    <cellStyle name="Normal 5" xfId="6"/>
    <cellStyle name="Normal 5 10" xfId="18350"/>
    <cellStyle name="Normal 5 11" xfId="18351"/>
    <cellStyle name="Normal 5 12" xfId="18352"/>
    <cellStyle name="Normal 5 13" xfId="18353"/>
    <cellStyle name="Normal 5 2" xfId="456"/>
    <cellStyle name="Normal 5 3" xfId="676"/>
    <cellStyle name="Normal 5 4" xfId="5880"/>
    <cellStyle name="Normal 5 5" xfId="5881"/>
    <cellStyle name="Normal 5 6" xfId="5882"/>
    <cellStyle name="Normal 5 7" xfId="5883"/>
    <cellStyle name="Normal 5 8" xfId="18354"/>
    <cellStyle name="Normal 5 9" xfId="18355"/>
    <cellStyle name="Normal 50" xfId="18356"/>
    <cellStyle name="Normal 51" xfId="18357"/>
    <cellStyle name="Normal 52" xfId="18358"/>
    <cellStyle name="Normal 53" xfId="18359"/>
    <cellStyle name="Normal 53 2" xfId="18360"/>
    <cellStyle name="Normal 54" xfId="18361"/>
    <cellStyle name="Normal 55" xfId="18362"/>
    <cellStyle name="Normal 56" xfId="18363"/>
    <cellStyle name="Normal 57" xfId="18364"/>
    <cellStyle name="Normal 58" xfId="18365"/>
    <cellStyle name="Normal 58 2" xfId="18366"/>
    <cellStyle name="Normal 59" xfId="18367"/>
    <cellStyle name="Normal 59 2" xfId="18368"/>
    <cellStyle name="Normal 6" xfId="18"/>
    <cellStyle name="Normal 6 10" xfId="18369"/>
    <cellStyle name="Normal 6 11" xfId="18370"/>
    <cellStyle name="Normal 6 12" xfId="18371"/>
    <cellStyle name="Normal 6 13" xfId="18372"/>
    <cellStyle name="Normal 6 14" xfId="18373"/>
    <cellStyle name="Normal 6 15" xfId="18374"/>
    <cellStyle name="Normal 6 2" xfId="457"/>
    <cellStyle name="Normal 6 3" xfId="5884"/>
    <cellStyle name="Normal 6 4" xfId="5885"/>
    <cellStyle name="Normal 6 5" xfId="5886"/>
    <cellStyle name="Normal 6 6" xfId="5887"/>
    <cellStyle name="Normal 6 7" xfId="5888"/>
    <cellStyle name="Normal 6 8" xfId="18375"/>
    <cellStyle name="Normal 6 9" xfId="18376"/>
    <cellStyle name="Normal 60" xfId="18377"/>
    <cellStyle name="Normal 61" xfId="18378"/>
    <cellStyle name="Normal 61 2" xfId="18379"/>
    <cellStyle name="Normal 62" xfId="18380"/>
    <cellStyle name="Normal 63" xfId="18381"/>
    <cellStyle name="Normal 64" xfId="18382"/>
    <cellStyle name="Normal 64 2" xfId="18383"/>
    <cellStyle name="Normal 65" xfId="18384"/>
    <cellStyle name="Normal 65 2" xfId="18385"/>
    <cellStyle name="Normal 66" xfId="18386"/>
    <cellStyle name="Normal 66 2" xfId="18387"/>
    <cellStyle name="Normal 67" xfId="18388"/>
    <cellStyle name="Normal 67 2" xfId="18389"/>
    <cellStyle name="Normal 68" xfId="18390"/>
    <cellStyle name="Normal 68 2" xfId="18391"/>
    <cellStyle name="Normal 69" xfId="18392"/>
    <cellStyle name="Normal 69 2" xfId="18393"/>
    <cellStyle name="Normal 7" xfId="19"/>
    <cellStyle name="Normal 7 10" xfId="18394"/>
    <cellStyle name="Normal 7 2" xfId="458"/>
    <cellStyle name="Normal 7 2 2" xfId="5889"/>
    <cellStyle name="Normal 7 2 3" xfId="18395"/>
    <cellStyle name="Normal 7 3" xfId="687"/>
    <cellStyle name="Normal 7 3 2" xfId="18396"/>
    <cellStyle name="Normal 7 3 2 2" xfId="18397"/>
    <cellStyle name="Normal 7 3 2 3" xfId="18398"/>
    <cellStyle name="Normal 7 3 2 4" xfId="18399"/>
    <cellStyle name="Normal 7 3 2 5" xfId="18400"/>
    <cellStyle name="Normal 7 3 3" xfId="18401"/>
    <cellStyle name="Normal 7 3_Acompanhamento_2010_BRK Consol (mai)" xfId="18402"/>
    <cellStyle name="Normal 7 4" xfId="5890"/>
    <cellStyle name="Normal 7 4 2" xfId="18403"/>
    <cellStyle name="Normal 7 4 3" xfId="18404"/>
    <cellStyle name="Normal 7 4 4" xfId="18405"/>
    <cellStyle name="Normal 7 4 5" xfId="18406"/>
    <cellStyle name="Normal 7 4_Acompanhamento_2010_BRK Consol (mai)" xfId="18407"/>
    <cellStyle name="Normal 7 5" xfId="5891"/>
    <cellStyle name="Normal 7 6" xfId="5892"/>
    <cellStyle name="Normal 7 7" xfId="5893"/>
    <cellStyle name="Normal 7 8" xfId="18408"/>
    <cellStyle name="Normal 7 9" xfId="18409"/>
    <cellStyle name="Normal 7 9 3 2" xfId="688"/>
    <cellStyle name="Normal 7_Macroindicadores_adicional" xfId="18410"/>
    <cellStyle name="Normal 70" xfId="18411"/>
    <cellStyle name="Normal 70 2" xfId="18412"/>
    <cellStyle name="Normal 71" xfId="18413"/>
    <cellStyle name="Normal 72" xfId="18414"/>
    <cellStyle name="Normal 73" xfId="18415"/>
    <cellStyle name="Normal 74" xfId="18416"/>
    <cellStyle name="Normal 75" xfId="18417"/>
    <cellStyle name="Normal 76" xfId="18418"/>
    <cellStyle name="Normal 76 2" xfId="18419"/>
    <cellStyle name="Normal 77" xfId="18420"/>
    <cellStyle name="Normal 77 2" xfId="18421"/>
    <cellStyle name="Normal 78" xfId="18422"/>
    <cellStyle name="Normal 78 2" xfId="18423"/>
    <cellStyle name="Normal 79" xfId="18424"/>
    <cellStyle name="Normal 79 2" xfId="18425"/>
    <cellStyle name="Normal 8" xfId="459"/>
    <cellStyle name="Normal 8 10" xfId="18426"/>
    <cellStyle name="Normal 8 2" xfId="460"/>
    <cellStyle name="Normal 8 2 2" xfId="18427"/>
    <cellStyle name="Normal 8 2_Acompanhamento_2010_BRK Consol (mai)" xfId="18428"/>
    <cellStyle name="Normal 8 3" xfId="5894"/>
    <cellStyle name="Normal 8 3 2" xfId="18429"/>
    <cellStyle name="Normal 8 3 3" xfId="18430"/>
    <cellStyle name="Normal 8 3 4" xfId="18431"/>
    <cellStyle name="Normal 8 3 5" xfId="18432"/>
    <cellStyle name="Normal 8 4" xfId="5895"/>
    <cellStyle name="Normal 8 5" xfId="5896"/>
    <cellStyle name="Normal 8 6" xfId="5897"/>
    <cellStyle name="Normal 8 7" xfId="18433"/>
    <cellStyle name="Normal 8 8" xfId="18434"/>
    <cellStyle name="Normal 8 9" xfId="18435"/>
    <cellStyle name="Normal 8_Macroindicadores_adicional" xfId="18436"/>
    <cellStyle name="Normal 80" xfId="18437"/>
    <cellStyle name="Normal 80 2" xfId="18438"/>
    <cellStyle name="Normal 81" xfId="18439"/>
    <cellStyle name="Normal 81 2" xfId="18440"/>
    <cellStyle name="Normal 82" xfId="18441"/>
    <cellStyle name="Normal 83" xfId="18442"/>
    <cellStyle name="Normal 83 2" xfId="18443"/>
    <cellStyle name="Normal 84" xfId="18444"/>
    <cellStyle name="Normal 85" xfId="18445"/>
    <cellStyle name="Normal 85 2" xfId="18446"/>
    <cellStyle name="Normal 86" xfId="18447"/>
    <cellStyle name="Normal 86 2" xfId="18448"/>
    <cellStyle name="Normal 87" xfId="18449"/>
    <cellStyle name="Normal 87 2" xfId="18450"/>
    <cellStyle name="Normal 88" xfId="18451"/>
    <cellStyle name="Normal 88 2" xfId="18452"/>
    <cellStyle name="Normal 89" xfId="18453"/>
    <cellStyle name="Normal 89 2" xfId="18454"/>
    <cellStyle name="Normal 9" xfId="461"/>
    <cellStyle name="Normal 9 2" xfId="5898"/>
    <cellStyle name="Normal 9 2 2" xfId="18455"/>
    <cellStyle name="Normal 9 2_Acompanhamento_2010_BRK Consol (mai)" xfId="18456"/>
    <cellStyle name="Normal 9 3" xfId="5899"/>
    <cellStyle name="Normal 9 4" xfId="5900"/>
    <cellStyle name="Normal 9 5" xfId="5901"/>
    <cellStyle name="Normal 9 6" xfId="5902"/>
    <cellStyle name="Normal 90" xfId="18457"/>
    <cellStyle name="Normal 91" xfId="18458"/>
    <cellStyle name="Normal 92" xfId="18459"/>
    <cellStyle name="Normal 93" xfId="18460"/>
    <cellStyle name="Normal 94" xfId="18461"/>
    <cellStyle name="Normal 95" xfId="18462"/>
    <cellStyle name="Normal 96" xfId="18463"/>
    <cellStyle name="Normal 96 2" xfId="18464"/>
    <cellStyle name="Normal 97" xfId="18465"/>
    <cellStyle name="Normal 97 2" xfId="18466"/>
    <cellStyle name="Normal 98" xfId="18467"/>
    <cellStyle name="Normal 98 2" xfId="18468"/>
    <cellStyle name="Normal 99" xfId="18469"/>
    <cellStyle name="Normal Bold" xfId="18470"/>
    <cellStyle name="Normal Pct" xfId="18471"/>
    <cellStyle name="Normal Pct 10" xfId="18472"/>
    <cellStyle name="Normal Pct 11" xfId="18473"/>
    <cellStyle name="Normal Pct 12" xfId="18474"/>
    <cellStyle name="Normal Pct 13" xfId="18475"/>
    <cellStyle name="Normal Pct 14" xfId="18476"/>
    <cellStyle name="Normal Pct 15" xfId="18477"/>
    <cellStyle name="Normal Pct 16" xfId="18478"/>
    <cellStyle name="Normal Pct 17" xfId="18479"/>
    <cellStyle name="Normal Pct 18" xfId="18480"/>
    <cellStyle name="Normal Pct 19" xfId="18481"/>
    <cellStyle name="Normal Pct 2" xfId="18482"/>
    <cellStyle name="Normal Pct 20" xfId="18483"/>
    <cellStyle name="Normal Pct 21" xfId="18484"/>
    <cellStyle name="Normal Pct 22" xfId="18485"/>
    <cellStyle name="Normal Pct 23" xfId="18486"/>
    <cellStyle name="Normal Pct 24" xfId="18487"/>
    <cellStyle name="Normal Pct 25" xfId="18488"/>
    <cellStyle name="Normal Pct 26" xfId="18489"/>
    <cellStyle name="Normal Pct 27" xfId="18490"/>
    <cellStyle name="Normal Pct 28" xfId="18491"/>
    <cellStyle name="Normal Pct 29" xfId="18492"/>
    <cellStyle name="Normal Pct 3" xfId="18493"/>
    <cellStyle name="Normal Pct 30" xfId="18494"/>
    <cellStyle name="Normal Pct 31" xfId="18495"/>
    <cellStyle name="Normal Pct 32" xfId="18496"/>
    <cellStyle name="Normal Pct 33" xfId="18497"/>
    <cellStyle name="Normal Pct 34" xfId="18498"/>
    <cellStyle name="Normal Pct 35" xfId="18499"/>
    <cellStyle name="Normal Pct 36" xfId="18500"/>
    <cellStyle name="Normal Pct 37" xfId="18501"/>
    <cellStyle name="Normal Pct 38" xfId="18502"/>
    <cellStyle name="Normal Pct 39" xfId="18503"/>
    <cellStyle name="Normal Pct 4" xfId="18504"/>
    <cellStyle name="Normal Pct 40" xfId="18505"/>
    <cellStyle name="Normal Pct 41" xfId="18506"/>
    <cellStyle name="Normal Pct 42" xfId="18507"/>
    <cellStyle name="Normal Pct 5" xfId="18508"/>
    <cellStyle name="Normal Pct 6" xfId="18509"/>
    <cellStyle name="Normal Pct 7" xfId="18510"/>
    <cellStyle name="Normal Pct 8" xfId="18511"/>
    <cellStyle name="Normal Pct 9" xfId="18512"/>
    <cellStyle name="Normal_Plan1" xfId="3"/>
    <cellStyle name="Normal1" xfId="18513"/>
    <cellStyle name="Normal1 2" xfId="18514"/>
    <cellStyle name="Normal1 3" xfId="18515"/>
    <cellStyle name="Normal1 4" xfId="18516"/>
    <cellStyle name="Normal1 5" xfId="18517"/>
    <cellStyle name="NormalGB" xfId="18518"/>
    <cellStyle name="Nota 10" xfId="18519"/>
    <cellStyle name="Nota 2" xfId="462"/>
    <cellStyle name="Nota 2 10" xfId="5903"/>
    <cellStyle name="Nota 2 10 2" xfId="5904"/>
    <cellStyle name="Nota 2 10 3" xfId="18520"/>
    <cellStyle name="Nota 2 11" xfId="5905"/>
    <cellStyle name="Nota 2 11 2" xfId="5906"/>
    <cellStyle name="Nota 2 11 3" xfId="18521"/>
    <cellStyle name="Nota 2 12" xfId="5907"/>
    <cellStyle name="Nota 2 12 2" xfId="5908"/>
    <cellStyle name="Nota 2 13" xfId="5909"/>
    <cellStyle name="Nota 2 13 2" xfId="5910"/>
    <cellStyle name="Nota 2 14" xfId="5911"/>
    <cellStyle name="Nota 2 14 2" xfId="5912"/>
    <cellStyle name="Nota 2 15" xfId="5913"/>
    <cellStyle name="Nota 2 15 2" xfId="5914"/>
    <cellStyle name="Nota 2 16" xfId="5915"/>
    <cellStyle name="Nota 2 16 2" xfId="5916"/>
    <cellStyle name="Nota 2 17" xfId="5917"/>
    <cellStyle name="Nota 2 17 2" xfId="5918"/>
    <cellStyle name="Nota 2 18" xfId="5919"/>
    <cellStyle name="Nota 2 18 2" xfId="5920"/>
    <cellStyle name="Nota 2 19" xfId="5921"/>
    <cellStyle name="Nota 2 19 2" xfId="5922"/>
    <cellStyle name="Nota 2 2" xfId="463"/>
    <cellStyle name="Nota 2 2 10" xfId="5923"/>
    <cellStyle name="Nota 2 2 10 2" xfId="5924"/>
    <cellStyle name="Nota 2 2 11" xfId="5925"/>
    <cellStyle name="Nota 2 2 11 2" xfId="5926"/>
    <cellStyle name="Nota 2 2 12" xfId="5927"/>
    <cellStyle name="Nota 2 2 12 2" xfId="5928"/>
    <cellStyle name="Nota 2 2 13" xfId="5929"/>
    <cellStyle name="Nota 2 2 13 2" xfId="5930"/>
    <cellStyle name="Nota 2 2 14" xfId="5931"/>
    <cellStyle name="Nota 2 2 14 2" xfId="5932"/>
    <cellStyle name="Nota 2 2 15" xfId="5933"/>
    <cellStyle name="Nota 2 2 15 2" xfId="5934"/>
    <cellStyle name="Nota 2 2 16" xfId="5935"/>
    <cellStyle name="Nota 2 2 16 2" xfId="5936"/>
    <cellStyle name="Nota 2 2 17" xfId="5937"/>
    <cellStyle name="Nota 2 2 17 2" xfId="5938"/>
    <cellStyle name="Nota 2 2 18" xfId="5939"/>
    <cellStyle name="Nota 2 2 18 2" xfId="5940"/>
    <cellStyle name="Nota 2 2 19" xfId="5941"/>
    <cellStyle name="Nota 2 2 19 2" xfId="5942"/>
    <cellStyle name="Nota 2 2 2" xfId="464"/>
    <cellStyle name="Nota 2 2 2 10" xfId="5943"/>
    <cellStyle name="Nota 2 2 2 10 2" xfId="5944"/>
    <cellStyle name="Nota 2 2 2 11" xfId="5945"/>
    <cellStyle name="Nota 2 2 2 11 2" xfId="5946"/>
    <cellStyle name="Nota 2 2 2 12" xfId="5947"/>
    <cellStyle name="Nota 2 2 2 12 2" xfId="5948"/>
    <cellStyle name="Nota 2 2 2 13" xfId="5949"/>
    <cellStyle name="Nota 2 2 2 13 2" xfId="5950"/>
    <cellStyle name="Nota 2 2 2 14" xfId="5951"/>
    <cellStyle name="Nota 2 2 2 14 2" xfId="5952"/>
    <cellStyle name="Nota 2 2 2 15" xfId="5953"/>
    <cellStyle name="Nota 2 2 2 15 2" xfId="5954"/>
    <cellStyle name="Nota 2 2 2 16" xfId="5955"/>
    <cellStyle name="Nota 2 2 2 16 2" xfId="5956"/>
    <cellStyle name="Nota 2 2 2 17" xfId="5957"/>
    <cellStyle name="Nota 2 2 2 18" xfId="18522"/>
    <cellStyle name="Nota 2 2 2 2" xfId="465"/>
    <cellStyle name="Nota 2 2 2 2 10" xfId="5958"/>
    <cellStyle name="Nota 2 2 2 2 10 2" xfId="5959"/>
    <cellStyle name="Nota 2 2 2 2 11" xfId="5960"/>
    <cellStyle name="Nota 2 2 2 2 11 2" xfId="5961"/>
    <cellStyle name="Nota 2 2 2 2 12" xfId="5962"/>
    <cellStyle name="Nota 2 2 2 2 12 2" xfId="5963"/>
    <cellStyle name="Nota 2 2 2 2 13" xfId="5964"/>
    <cellStyle name="Nota 2 2 2 2 13 2" xfId="5965"/>
    <cellStyle name="Nota 2 2 2 2 14" xfId="5966"/>
    <cellStyle name="Nota 2 2 2 2 14 2" xfId="5967"/>
    <cellStyle name="Nota 2 2 2 2 15" xfId="5968"/>
    <cellStyle name="Nota 2 2 2 2 15 2" xfId="5969"/>
    <cellStyle name="Nota 2 2 2 2 16" xfId="5970"/>
    <cellStyle name="Nota 2 2 2 2 17" xfId="18523"/>
    <cellStyle name="Nota 2 2 2 2 2" xfId="5971"/>
    <cellStyle name="Nota 2 2 2 2 2 10" xfId="5972"/>
    <cellStyle name="Nota 2 2 2 2 2 10 2" xfId="5973"/>
    <cellStyle name="Nota 2 2 2 2 2 11" xfId="5974"/>
    <cellStyle name="Nota 2 2 2 2 2 11 2" xfId="5975"/>
    <cellStyle name="Nota 2 2 2 2 2 12" xfId="5976"/>
    <cellStyle name="Nota 2 2 2 2 2 12 2" xfId="5977"/>
    <cellStyle name="Nota 2 2 2 2 2 13" xfId="5978"/>
    <cellStyle name="Nota 2 2 2 2 2 13 2" xfId="5979"/>
    <cellStyle name="Nota 2 2 2 2 2 14" xfId="5980"/>
    <cellStyle name="Nota 2 2 2 2 2 2" xfId="5981"/>
    <cellStyle name="Nota 2 2 2 2 2 2 2" xfId="5982"/>
    <cellStyle name="Nota 2 2 2 2 2 3" xfId="5983"/>
    <cellStyle name="Nota 2 2 2 2 2 3 2" xfId="5984"/>
    <cellStyle name="Nota 2 2 2 2 2 4" xfId="5985"/>
    <cellStyle name="Nota 2 2 2 2 2 4 2" xfId="5986"/>
    <cellStyle name="Nota 2 2 2 2 2 5" xfId="5987"/>
    <cellStyle name="Nota 2 2 2 2 2 5 2" xfId="5988"/>
    <cellStyle name="Nota 2 2 2 2 2 6" xfId="5989"/>
    <cellStyle name="Nota 2 2 2 2 2 6 2" xfId="5990"/>
    <cellStyle name="Nota 2 2 2 2 2 7" xfId="5991"/>
    <cellStyle name="Nota 2 2 2 2 2 7 2" xfId="5992"/>
    <cellStyle name="Nota 2 2 2 2 2 8" xfId="5993"/>
    <cellStyle name="Nota 2 2 2 2 2 8 2" xfId="5994"/>
    <cellStyle name="Nota 2 2 2 2 2 9" xfId="5995"/>
    <cellStyle name="Nota 2 2 2 2 2 9 2" xfId="5996"/>
    <cellStyle name="Nota 2 2 2 2 3" xfId="5997"/>
    <cellStyle name="Nota 2 2 2 2 3 10" xfId="5998"/>
    <cellStyle name="Nota 2 2 2 2 3 10 2" xfId="5999"/>
    <cellStyle name="Nota 2 2 2 2 3 11" xfId="6000"/>
    <cellStyle name="Nota 2 2 2 2 3 11 2" xfId="6001"/>
    <cellStyle name="Nota 2 2 2 2 3 12" xfId="6002"/>
    <cellStyle name="Nota 2 2 2 2 3 12 2" xfId="6003"/>
    <cellStyle name="Nota 2 2 2 2 3 13" xfId="6004"/>
    <cellStyle name="Nota 2 2 2 2 3 13 2" xfId="6005"/>
    <cellStyle name="Nota 2 2 2 2 3 14" xfId="6006"/>
    <cellStyle name="Nota 2 2 2 2 3 2" xfId="6007"/>
    <cellStyle name="Nota 2 2 2 2 3 2 2" xfId="6008"/>
    <cellStyle name="Nota 2 2 2 2 3 3" xfId="6009"/>
    <cellStyle name="Nota 2 2 2 2 3 3 2" xfId="6010"/>
    <cellStyle name="Nota 2 2 2 2 3 4" xfId="6011"/>
    <cellStyle name="Nota 2 2 2 2 3 4 2" xfId="6012"/>
    <cellStyle name="Nota 2 2 2 2 3 5" xfId="6013"/>
    <cellStyle name="Nota 2 2 2 2 3 5 2" xfId="6014"/>
    <cellStyle name="Nota 2 2 2 2 3 6" xfId="6015"/>
    <cellStyle name="Nota 2 2 2 2 3 6 2" xfId="6016"/>
    <cellStyle name="Nota 2 2 2 2 3 7" xfId="6017"/>
    <cellStyle name="Nota 2 2 2 2 3 7 2" xfId="6018"/>
    <cellStyle name="Nota 2 2 2 2 3 8" xfId="6019"/>
    <cellStyle name="Nota 2 2 2 2 3 8 2" xfId="6020"/>
    <cellStyle name="Nota 2 2 2 2 3 9" xfId="6021"/>
    <cellStyle name="Nota 2 2 2 2 3 9 2" xfId="6022"/>
    <cellStyle name="Nota 2 2 2 2 4" xfId="6023"/>
    <cellStyle name="Nota 2 2 2 2 4 2" xfId="6024"/>
    <cellStyle name="Nota 2 2 2 2 5" xfId="6025"/>
    <cellStyle name="Nota 2 2 2 2 5 2" xfId="6026"/>
    <cellStyle name="Nota 2 2 2 2 6" xfId="6027"/>
    <cellStyle name="Nota 2 2 2 2 6 2" xfId="6028"/>
    <cellStyle name="Nota 2 2 2 2 7" xfId="6029"/>
    <cellStyle name="Nota 2 2 2 2 7 2" xfId="6030"/>
    <cellStyle name="Nota 2 2 2 2 8" xfId="6031"/>
    <cellStyle name="Nota 2 2 2 2 8 2" xfId="6032"/>
    <cellStyle name="Nota 2 2 2 2 9" xfId="6033"/>
    <cellStyle name="Nota 2 2 2 2 9 2" xfId="6034"/>
    <cellStyle name="Nota 2 2 2 3" xfId="6035"/>
    <cellStyle name="Nota 2 2 2 3 10" xfId="6036"/>
    <cellStyle name="Nota 2 2 2 3 10 2" xfId="6037"/>
    <cellStyle name="Nota 2 2 2 3 11" xfId="6038"/>
    <cellStyle name="Nota 2 2 2 3 11 2" xfId="6039"/>
    <cellStyle name="Nota 2 2 2 3 12" xfId="6040"/>
    <cellStyle name="Nota 2 2 2 3 12 2" xfId="6041"/>
    <cellStyle name="Nota 2 2 2 3 13" xfId="6042"/>
    <cellStyle name="Nota 2 2 2 3 13 2" xfId="6043"/>
    <cellStyle name="Nota 2 2 2 3 14" xfId="6044"/>
    <cellStyle name="Nota 2 2 2 3 2" xfId="6045"/>
    <cellStyle name="Nota 2 2 2 3 2 2" xfId="6046"/>
    <cellStyle name="Nota 2 2 2 3 3" xfId="6047"/>
    <cellStyle name="Nota 2 2 2 3 3 2" xfId="6048"/>
    <cellStyle name="Nota 2 2 2 3 4" xfId="6049"/>
    <cellStyle name="Nota 2 2 2 3 4 2" xfId="6050"/>
    <cellStyle name="Nota 2 2 2 3 5" xfId="6051"/>
    <cellStyle name="Nota 2 2 2 3 5 2" xfId="6052"/>
    <cellStyle name="Nota 2 2 2 3 6" xfId="6053"/>
    <cellStyle name="Nota 2 2 2 3 6 2" xfId="6054"/>
    <cellStyle name="Nota 2 2 2 3 7" xfId="6055"/>
    <cellStyle name="Nota 2 2 2 3 7 2" xfId="6056"/>
    <cellStyle name="Nota 2 2 2 3 8" xfId="6057"/>
    <cellStyle name="Nota 2 2 2 3 8 2" xfId="6058"/>
    <cellStyle name="Nota 2 2 2 3 9" xfId="6059"/>
    <cellStyle name="Nota 2 2 2 3 9 2" xfId="6060"/>
    <cellStyle name="Nota 2 2 2 4" xfId="6061"/>
    <cellStyle name="Nota 2 2 2 4 10" xfId="6062"/>
    <cellStyle name="Nota 2 2 2 4 10 2" xfId="6063"/>
    <cellStyle name="Nota 2 2 2 4 11" xfId="6064"/>
    <cellStyle name="Nota 2 2 2 4 11 2" xfId="6065"/>
    <cellStyle name="Nota 2 2 2 4 12" xfId="6066"/>
    <cellStyle name="Nota 2 2 2 4 12 2" xfId="6067"/>
    <cellStyle name="Nota 2 2 2 4 13" xfId="6068"/>
    <cellStyle name="Nota 2 2 2 4 13 2" xfId="6069"/>
    <cellStyle name="Nota 2 2 2 4 14" xfId="6070"/>
    <cellStyle name="Nota 2 2 2 4 2" xfId="6071"/>
    <cellStyle name="Nota 2 2 2 4 2 2" xfId="6072"/>
    <cellStyle name="Nota 2 2 2 4 3" xfId="6073"/>
    <cellStyle name="Nota 2 2 2 4 3 2" xfId="6074"/>
    <cellStyle name="Nota 2 2 2 4 4" xfId="6075"/>
    <cellStyle name="Nota 2 2 2 4 4 2" xfId="6076"/>
    <cellStyle name="Nota 2 2 2 4 5" xfId="6077"/>
    <cellStyle name="Nota 2 2 2 4 5 2" xfId="6078"/>
    <cellStyle name="Nota 2 2 2 4 6" xfId="6079"/>
    <cellStyle name="Nota 2 2 2 4 6 2" xfId="6080"/>
    <cellStyle name="Nota 2 2 2 4 7" xfId="6081"/>
    <cellStyle name="Nota 2 2 2 4 7 2" xfId="6082"/>
    <cellStyle name="Nota 2 2 2 4 8" xfId="6083"/>
    <cellStyle name="Nota 2 2 2 4 8 2" xfId="6084"/>
    <cellStyle name="Nota 2 2 2 4 9" xfId="6085"/>
    <cellStyle name="Nota 2 2 2 4 9 2" xfId="6086"/>
    <cellStyle name="Nota 2 2 2 5" xfId="6087"/>
    <cellStyle name="Nota 2 2 2 5 2" xfId="6088"/>
    <cellStyle name="Nota 2 2 2 6" xfId="6089"/>
    <cellStyle name="Nota 2 2 2 6 2" xfId="6090"/>
    <cellStyle name="Nota 2 2 2 7" xfId="6091"/>
    <cellStyle name="Nota 2 2 2 7 2" xfId="6092"/>
    <cellStyle name="Nota 2 2 2 8" xfId="6093"/>
    <cellStyle name="Nota 2 2 2 8 2" xfId="6094"/>
    <cellStyle name="Nota 2 2 2 9" xfId="6095"/>
    <cellStyle name="Nota 2 2 2 9 2" xfId="6096"/>
    <cellStyle name="Nota 2 2 20" xfId="6097"/>
    <cellStyle name="Nota 2 2 21" xfId="18524"/>
    <cellStyle name="Nota 2 2 3" xfId="466"/>
    <cellStyle name="Nota 2 2 3 10" xfId="6098"/>
    <cellStyle name="Nota 2 2 3 10 2" xfId="6099"/>
    <cellStyle name="Nota 2 2 3 11" xfId="6100"/>
    <cellStyle name="Nota 2 2 3 11 2" xfId="6101"/>
    <cellStyle name="Nota 2 2 3 12" xfId="6102"/>
    <cellStyle name="Nota 2 2 3 12 2" xfId="6103"/>
    <cellStyle name="Nota 2 2 3 13" xfId="6104"/>
    <cellStyle name="Nota 2 2 3 13 2" xfId="6105"/>
    <cellStyle name="Nota 2 2 3 14" xfId="6106"/>
    <cellStyle name="Nota 2 2 3 14 2" xfId="6107"/>
    <cellStyle name="Nota 2 2 3 15" xfId="6108"/>
    <cellStyle name="Nota 2 2 3 15 2" xfId="6109"/>
    <cellStyle name="Nota 2 2 3 16" xfId="6110"/>
    <cellStyle name="Nota 2 2 3 17" xfId="18525"/>
    <cellStyle name="Nota 2 2 3 2" xfId="6111"/>
    <cellStyle name="Nota 2 2 3 2 10" xfId="6112"/>
    <cellStyle name="Nota 2 2 3 2 10 2" xfId="6113"/>
    <cellStyle name="Nota 2 2 3 2 11" xfId="6114"/>
    <cellStyle name="Nota 2 2 3 2 11 2" xfId="6115"/>
    <cellStyle name="Nota 2 2 3 2 12" xfId="6116"/>
    <cellStyle name="Nota 2 2 3 2 12 2" xfId="6117"/>
    <cellStyle name="Nota 2 2 3 2 13" xfId="6118"/>
    <cellStyle name="Nota 2 2 3 2 13 2" xfId="6119"/>
    <cellStyle name="Nota 2 2 3 2 14" xfId="6120"/>
    <cellStyle name="Nota 2 2 3 2 2" xfId="6121"/>
    <cellStyle name="Nota 2 2 3 2 2 2" xfId="6122"/>
    <cellStyle name="Nota 2 2 3 2 3" xfId="6123"/>
    <cellStyle name="Nota 2 2 3 2 3 2" xfId="6124"/>
    <cellStyle name="Nota 2 2 3 2 4" xfId="6125"/>
    <cellStyle name="Nota 2 2 3 2 4 2" xfId="6126"/>
    <cellStyle name="Nota 2 2 3 2 5" xfId="6127"/>
    <cellStyle name="Nota 2 2 3 2 5 2" xfId="6128"/>
    <cellStyle name="Nota 2 2 3 2 6" xfId="6129"/>
    <cellStyle name="Nota 2 2 3 2 6 2" xfId="6130"/>
    <cellStyle name="Nota 2 2 3 2 7" xfId="6131"/>
    <cellStyle name="Nota 2 2 3 2 7 2" xfId="6132"/>
    <cellStyle name="Nota 2 2 3 2 8" xfId="6133"/>
    <cellStyle name="Nota 2 2 3 2 8 2" xfId="6134"/>
    <cellStyle name="Nota 2 2 3 2 9" xfId="6135"/>
    <cellStyle name="Nota 2 2 3 2 9 2" xfId="6136"/>
    <cellStyle name="Nota 2 2 3 3" xfId="6137"/>
    <cellStyle name="Nota 2 2 3 3 10" xfId="6138"/>
    <cellStyle name="Nota 2 2 3 3 10 2" xfId="6139"/>
    <cellStyle name="Nota 2 2 3 3 11" xfId="6140"/>
    <cellStyle name="Nota 2 2 3 3 11 2" xfId="6141"/>
    <cellStyle name="Nota 2 2 3 3 12" xfId="6142"/>
    <cellStyle name="Nota 2 2 3 3 12 2" xfId="6143"/>
    <cellStyle name="Nota 2 2 3 3 13" xfId="6144"/>
    <cellStyle name="Nota 2 2 3 3 13 2" xfId="6145"/>
    <cellStyle name="Nota 2 2 3 3 14" xfId="6146"/>
    <cellStyle name="Nota 2 2 3 3 2" xfId="6147"/>
    <cellStyle name="Nota 2 2 3 3 2 2" xfId="6148"/>
    <cellStyle name="Nota 2 2 3 3 3" xfId="6149"/>
    <cellStyle name="Nota 2 2 3 3 3 2" xfId="6150"/>
    <cellStyle name="Nota 2 2 3 3 4" xfId="6151"/>
    <cellStyle name="Nota 2 2 3 3 4 2" xfId="6152"/>
    <cellStyle name="Nota 2 2 3 3 5" xfId="6153"/>
    <cellStyle name="Nota 2 2 3 3 5 2" xfId="6154"/>
    <cellStyle name="Nota 2 2 3 3 6" xfId="6155"/>
    <cellStyle name="Nota 2 2 3 3 6 2" xfId="6156"/>
    <cellStyle name="Nota 2 2 3 3 7" xfId="6157"/>
    <cellStyle name="Nota 2 2 3 3 7 2" xfId="6158"/>
    <cellStyle name="Nota 2 2 3 3 8" xfId="6159"/>
    <cellStyle name="Nota 2 2 3 3 8 2" xfId="6160"/>
    <cellStyle name="Nota 2 2 3 3 9" xfId="6161"/>
    <cellStyle name="Nota 2 2 3 3 9 2" xfId="6162"/>
    <cellStyle name="Nota 2 2 3 4" xfId="6163"/>
    <cellStyle name="Nota 2 2 3 4 2" xfId="6164"/>
    <cellStyle name="Nota 2 2 3 5" xfId="6165"/>
    <cellStyle name="Nota 2 2 3 5 2" xfId="6166"/>
    <cellStyle name="Nota 2 2 3 6" xfId="6167"/>
    <cellStyle name="Nota 2 2 3 6 2" xfId="6168"/>
    <cellStyle name="Nota 2 2 3 7" xfId="6169"/>
    <cellStyle name="Nota 2 2 3 7 2" xfId="6170"/>
    <cellStyle name="Nota 2 2 3 8" xfId="6171"/>
    <cellStyle name="Nota 2 2 3 8 2" xfId="6172"/>
    <cellStyle name="Nota 2 2 3 9" xfId="6173"/>
    <cellStyle name="Nota 2 2 3 9 2" xfId="6174"/>
    <cellStyle name="Nota 2 2 4" xfId="467"/>
    <cellStyle name="Nota 2 2 4 10" xfId="6175"/>
    <cellStyle name="Nota 2 2 4 10 2" xfId="6176"/>
    <cellStyle name="Nota 2 2 4 11" xfId="6177"/>
    <cellStyle name="Nota 2 2 4 11 2" xfId="6178"/>
    <cellStyle name="Nota 2 2 4 12" xfId="6179"/>
    <cellStyle name="Nota 2 2 4 12 2" xfId="6180"/>
    <cellStyle name="Nota 2 2 4 13" xfId="6181"/>
    <cellStyle name="Nota 2 2 4 13 2" xfId="6182"/>
    <cellStyle name="Nota 2 2 4 14" xfId="6183"/>
    <cellStyle name="Nota 2 2 4 14 2" xfId="6184"/>
    <cellStyle name="Nota 2 2 4 15" xfId="6185"/>
    <cellStyle name="Nota 2 2 4 15 2" xfId="6186"/>
    <cellStyle name="Nota 2 2 4 16" xfId="6187"/>
    <cellStyle name="Nota 2 2 4 2" xfId="6188"/>
    <cellStyle name="Nota 2 2 4 2 10" xfId="6189"/>
    <cellStyle name="Nota 2 2 4 2 10 2" xfId="6190"/>
    <cellStyle name="Nota 2 2 4 2 11" xfId="6191"/>
    <cellStyle name="Nota 2 2 4 2 11 2" xfId="6192"/>
    <cellStyle name="Nota 2 2 4 2 12" xfId="6193"/>
    <cellStyle name="Nota 2 2 4 2 12 2" xfId="6194"/>
    <cellStyle name="Nota 2 2 4 2 13" xfId="6195"/>
    <cellStyle name="Nota 2 2 4 2 13 2" xfId="6196"/>
    <cellStyle name="Nota 2 2 4 2 14" xfId="6197"/>
    <cellStyle name="Nota 2 2 4 2 2" xfId="6198"/>
    <cellStyle name="Nota 2 2 4 2 2 2" xfId="6199"/>
    <cellStyle name="Nota 2 2 4 2 3" xfId="6200"/>
    <cellStyle name="Nota 2 2 4 2 3 2" xfId="6201"/>
    <cellStyle name="Nota 2 2 4 2 4" xfId="6202"/>
    <cellStyle name="Nota 2 2 4 2 4 2" xfId="6203"/>
    <cellStyle name="Nota 2 2 4 2 5" xfId="6204"/>
    <cellStyle name="Nota 2 2 4 2 5 2" xfId="6205"/>
    <cellStyle name="Nota 2 2 4 2 6" xfId="6206"/>
    <cellStyle name="Nota 2 2 4 2 6 2" xfId="6207"/>
    <cellStyle name="Nota 2 2 4 2 7" xfId="6208"/>
    <cellStyle name="Nota 2 2 4 2 7 2" xfId="6209"/>
    <cellStyle name="Nota 2 2 4 2 8" xfId="6210"/>
    <cellStyle name="Nota 2 2 4 2 8 2" xfId="6211"/>
    <cellStyle name="Nota 2 2 4 2 9" xfId="6212"/>
    <cellStyle name="Nota 2 2 4 2 9 2" xfId="6213"/>
    <cellStyle name="Nota 2 2 4 3" xfId="6214"/>
    <cellStyle name="Nota 2 2 4 3 10" xfId="6215"/>
    <cellStyle name="Nota 2 2 4 3 10 2" xfId="6216"/>
    <cellStyle name="Nota 2 2 4 3 11" xfId="6217"/>
    <cellStyle name="Nota 2 2 4 3 11 2" xfId="6218"/>
    <cellStyle name="Nota 2 2 4 3 12" xfId="6219"/>
    <cellStyle name="Nota 2 2 4 3 12 2" xfId="6220"/>
    <cellStyle name="Nota 2 2 4 3 13" xfId="6221"/>
    <cellStyle name="Nota 2 2 4 3 13 2" xfId="6222"/>
    <cellStyle name="Nota 2 2 4 3 14" xfId="6223"/>
    <cellStyle name="Nota 2 2 4 3 2" xfId="6224"/>
    <cellStyle name="Nota 2 2 4 3 2 2" xfId="6225"/>
    <cellStyle name="Nota 2 2 4 3 3" xfId="6226"/>
    <cellStyle name="Nota 2 2 4 3 3 2" xfId="6227"/>
    <cellStyle name="Nota 2 2 4 3 4" xfId="6228"/>
    <cellStyle name="Nota 2 2 4 3 4 2" xfId="6229"/>
    <cellStyle name="Nota 2 2 4 3 5" xfId="6230"/>
    <cellStyle name="Nota 2 2 4 3 5 2" xfId="6231"/>
    <cellStyle name="Nota 2 2 4 3 6" xfId="6232"/>
    <cellStyle name="Nota 2 2 4 3 6 2" xfId="6233"/>
    <cellStyle name="Nota 2 2 4 3 7" xfId="6234"/>
    <cellStyle name="Nota 2 2 4 3 7 2" xfId="6235"/>
    <cellStyle name="Nota 2 2 4 3 8" xfId="6236"/>
    <cellStyle name="Nota 2 2 4 3 8 2" xfId="6237"/>
    <cellStyle name="Nota 2 2 4 3 9" xfId="6238"/>
    <cellStyle name="Nota 2 2 4 3 9 2" xfId="6239"/>
    <cellStyle name="Nota 2 2 4 4" xfId="6240"/>
    <cellStyle name="Nota 2 2 4 4 2" xfId="6241"/>
    <cellStyle name="Nota 2 2 4 5" xfId="6242"/>
    <cellStyle name="Nota 2 2 4 5 2" xfId="6243"/>
    <cellStyle name="Nota 2 2 4 6" xfId="6244"/>
    <cellStyle name="Nota 2 2 4 6 2" xfId="6245"/>
    <cellStyle name="Nota 2 2 4 7" xfId="6246"/>
    <cellStyle name="Nota 2 2 4 7 2" xfId="6247"/>
    <cellStyle name="Nota 2 2 4 8" xfId="6248"/>
    <cellStyle name="Nota 2 2 4 8 2" xfId="6249"/>
    <cellStyle name="Nota 2 2 4 9" xfId="6250"/>
    <cellStyle name="Nota 2 2 4 9 2" xfId="6251"/>
    <cellStyle name="Nota 2 2 5" xfId="468"/>
    <cellStyle name="Nota 2 2 5 10" xfId="6252"/>
    <cellStyle name="Nota 2 2 5 10 2" xfId="6253"/>
    <cellStyle name="Nota 2 2 5 11" xfId="6254"/>
    <cellStyle name="Nota 2 2 5 11 2" xfId="6255"/>
    <cellStyle name="Nota 2 2 5 12" xfId="6256"/>
    <cellStyle name="Nota 2 2 5 12 2" xfId="6257"/>
    <cellStyle name="Nota 2 2 5 13" xfId="6258"/>
    <cellStyle name="Nota 2 2 5 13 2" xfId="6259"/>
    <cellStyle name="Nota 2 2 5 14" xfId="6260"/>
    <cellStyle name="Nota 2 2 5 14 2" xfId="6261"/>
    <cellStyle name="Nota 2 2 5 15" xfId="6262"/>
    <cellStyle name="Nota 2 2 5 15 2" xfId="6263"/>
    <cellStyle name="Nota 2 2 5 16" xfId="6264"/>
    <cellStyle name="Nota 2 2 5 2" xfId="6265"/>
    <cellStyle name="Nota 2 2 5 2 10" xfId="6266"/>
    <cellStyle name="Nota 2 2 5 2 10 2" xfId="6267"/>
    <cellStyle name="Nota 2 2 5 2 11" xfId="6268"/>
    <cellStyle name="Nota 2 2 5 2 11 2" xfId="6269"/>
    <cellStyle name="Nota 2 2 5 2 12" xfId="6270"/>
    <cellStyle name="Nota 2 2 5 2 12 2" xfId="6271"/>
    <cellStyle name="Nota 2 2 5 2 13" xfId="6272"/>
    <cellStyle name="Nota 2 2 5 2 13 2" xfId="6273"/>
    <cellStyle name="Nota 2 2 5 2 14" xfId="6274"/>
    <cellStyle name="Nota 2 2 5 2 2" xfId="6275"/>
    <cellStyle name="Nota 2 2 5 2 2 2" xfId="6276"/>
    <cellStyle name="Nota 2 2 5 2 3" xfId="6277"/>
    <cellStyle name="Nota 2 2 5 2 3 2" xfId="6278"/>
    <cellStyle name="Nota 2 2 5 2 4" xfId="6279"/>
    <cellStyle name="Nota 2 2 5 2 4 2" xfId="6280"/>
    <cellStyle name="Nota 2 2 5 2 5" xfId="6281"/>
    <cellStyle name="Nota 2 2 5 2 5 2" xfId="6282"/>
    <cellStyle name="Nota 2 2 5 2 6" xfId="6283"/>
    <cellStyle name="Nota 2 2 5 2 6 2" xfId="6284"/>
    <cellStyle name="Nota 2 2 5 2 7" xfId="6285"/>
    <cellStyle name="Nota 2 2 5 2 7 2" xfId="6286"/>
    <cellStyle name="Nota 2 2 5 2 8" xfId="6287"/>
    <cellStyle name="Nota 2 2 5 2 8 2" xfId="6288"/>
    <cellStyle name="Nota 2 2 5 2 9" xfId="6289"/>
    <cellStyle name="Nota 2 2 5 2 9 2" xfId="6290"/>
    <cellStyle name="Nota 2 2 5 3" xfId="6291"/>
    <cellStyle name="Nota 2 2 5 3 10" xfId="6292"/>
    <cellStyle name="Nota 2 2 5 3 10 2" xfId="6293"/>
    <cellStyle name="Nota 2 2 5 3 11" xfId="6294"/>
    <cellStyle name="Nota 2 2 5 3 11 2" xfId="6295"/>
    <cellStyle name="Nota 2 2 5 3 12" xfId="6296"/>
    <cellStyle name="Nota 2 2 5 3 12 2" xfId="6297"/>
    <cellStyle name="Nota 2 2 5 3 13" xfId="6298"/>
    <cellStyle name="Nota 2 2 5 3 13 2" xfId="6299"/>
    <cellStyle name="Nota 2 2 5 3 14" xfId="6300"/>
    <cellStyle name="Nota 2 2 5 3 2" xfId="6301"/>
    <cellStyle name="Nota 2 2 5 3 2 2" xfId="6302"/>
    <cellStyle name="Nota 2 2 5 3 3" xfId="6303"/>
    <cellStyle name="Nota 2 2 5 3 3 2" xfId="6304"/>
    <cellStyle name="Nota 2 2 5 3 4" xfId="6305"/>
    <cellStyle name="Nota 2 2 5 3 4 2" xfId="6306"/>
    <cellStyle name="Nota 2 2 5 3 5" xfId="6307"/>
    <cellStyle name="Nota 2 2 5 3 5 2" xfId="6308"/>
    <cellStyle name="Nota 2 2 5 3 6" xfId="6309"/>
    <cellStyle name="Nota 2 2 5 3 6 2" xfId="6310"/>
    <cellStyle name="Nota 2 2 5 3 7" xfId="6311"/>
    <cellStyle name="Nota 2 2 5 3 7 2" xfId="6312"/>
    <cellStyle name="Nota 2 2 5 3 8" xfId="6313"/>
    <cellStyle name="Nota 2 2 5 3 8 2" xfId="6314"/>
    <cellStyle name="Nota 2 2 5 3 9" xfId="6315"/>
    <cellStyle name="Nota 2 2 5 3 9 2" xfId="6316"/>
    <cellStyle name="Nota 2 2 5 4" xfId="6317"/>
    <cellStyle name="Nota 2 2 5 4 2" xfId="6318"/>
    <cellStyle name="Nota 2 2 5 5" xfId="6319"/>
    <cellStyle name="Nota 2 2 5 5 2" xfId="6320"/>
    <cellStyle name="Nota 2 2 5 6" xfId="6321"/>
    <cellStyle name="Nota 2 2 5 6 2" xfId="6322"/>
    <cellStyle name="Nota 2 2 5 7" xfId="6323"/>
    <cellStyle name="Nota 2 2 5 7 2" xfId="6324"/>
    <cellStyle name="Nota 2 2 5 8" xfId="6325"/>
    <cellStyle name="Nota 2 2 5 8 2" xfId="6326"/>
    <cellStyle name="Nota 2 2 5 9" xfId="6327"/>
    <cellStyle name="Nota 2 2 5 9 2" xfId="6328"/>
    <cellStyle name="Nota 2 2 6" xfId="6329"/>
    <cellStyle name="Nota 2 2 6 10" xfId="6330"/>
    <cellStyle name="Nota 2 2 6 10 2" xfId="6331"/>
    <cellStyle name="Nota 2 2 6 11" xfId="6332"/>
    <cellStyle name="Nota 2 2 6 11 2" xfId="6333"/>
    <cellStyle name="Nota 2 2 6 12" xfId="6334"/>
    <cellStyle name="Nota 2 2 6 12 2" xfId="6335"/>
    <cellStyle name="Nota 2 2 6 13" xfId="6336"/>
    <cellStyle name="Nota 2 2 6 13 2" xfId="6337"/>
    <cellStyle name="Nota 2 2 6 14" xfId="6338"/>
    <cellStyle name="Nota 2 2 6 2" xfId="6339"/>
    <cellStyle name="Nota 2 2 6 2 2" xfId="6340"/>
    <cellStyle name="Nota 2 2 6 3" xfId="6341"/>
    <cellStyle name="Nota 2 2 6 3 2" xfId="6342"/>
    <cellStyle name="Nota 2 2 6 4" xfId="6343"/>
    <cellStyle name="Nota 2 2 6 4 2" xfId="6344"/>
    <cellStyle name="Nota 2 2 6 5" xfId="6345"/>
    <cellStyle name="Nota 2 2 6 5 2" xfId="6346"/>
    <cellStyle name="Nota 2 2 6 6" xfId="6347"/>
    <cellStyle name="Nota 2 2 6 6 2" xfId="6348"/>
    <cellStyle name="Nota 2 2 6 7" xfId="6349"/>
    <cellStyle name="Nota 2 2 6 7 2" xfId="6350"/>
    <cellStyle name="Nota 2 2 6 8" xfId="6351"/>
    <cellStyle name="Nota 2 2 6 8 2" xfId="6352"/>
    <cellStyle name="Nota 2 2 6 9" xfId="6353"/>
    <cellStyle name="Nota 2 2 6 9 2" xfId="6354"/>
    <cellStyle name="Nota 2 2 7" xfId="6355"/>
    <cellStyle name="Nota 2 2 7 10" xfId="6356"/>
    <cellStyle name="Nota 2 2 7 10 2" xfId="6357"/>
    <cellStyle name="Nota 2 2 7 11" xfId="6358"/>
    <cellStyle name="Nota 2 2 7 11 2" xfId="6359"/>
    <cellStyle name="Nota 2 2 7 12" xfId="6360"/>
    <cellStyle name="Nota 2 2 7 12 2" xfId="6361"/>
    <cellStyle name="Nota 2 2 7 13" xfId="6362"/>
    <cellStyle name="Nota 2 2 7 13 2" xfId="6363"/>
    <cellStyle name="Nota 2 2 7 14" xfId="6364"/>
    <cellStyle name="Nota 2 2 7 2" xfId="6365"/>
    <cellStyle name="Nota 2 2 7 2 2" xfId="6366"/>
    <cellStyle name="Nota 2 2 7 3" xfId="6367"/>
    <cellStyle name="Nota 2 2 7 3 2" xfId="6368"/>
    <cellStyle name="Nota 2 2 7 4" xfId="6369"/>
    <cellStyle name="Nota 2 2 7 4 2" xfId="6370"/>
    <cellStyle name="Nota 2 2 7 5" xfId="6371"/>
    <cellStyle name="Nota 2 2 7 5 2" xfId="6372"/>
    <cellStyle name="Nota 2 2 7 6" xfId="6373"/>
    <cellStyle name="Nota 2 2 7 6 2" xfId="6374"/>
    <cellStyle name="Nota 2 2 7 7" xfId="6375"/>
    <cellStyle name="Nota 2 2 7 7 2" xfId="6376"/>
    <cellStyle name="Nota 2 2 7 8" xfId="6377"/>
    <cellStyle name="Nota 2 2 7 8 2" xfId="6378"/>
    <cellStyle name="Nota 2 2 7 9" xfId="6379"/>
    <cellStyle name="Nota 2 2 7 9 2" xfId="6380"/>
    <cellStyle name="Nota 2 2 8" xfId="6381"/>
    <cellStyle name="Nota 2 2 8 2" xfId="6382"/>
    <cellStyle name="Nota 2 2 9" xfId="6383"/>
    <cellStyle name="Nota 2 2 9 2" xfId="6384"/>
    <cellStyle name="Nota 2 20" xfId="6385"/>
    <cellStyle name="Nota 2 20 2" xfId="6386"/>
    <cellStyle name="Nota 2 21" xfId="6387"/>
    <cellStyle name="Nota 2 21 2" xfId="6388"/>
    <cellStyle name="Nota 2 22" xfId="6389"/>
    <cellStyle name="Nota 2 23" xfId="18526"/>
    <cellStyle name="Nota 2 3" xfId="469"/>
    <cellStyle name="Nota 2 3 10" xfId="6390"/>
    <cellStyle name="Nota 2 3 10 2" xfId="6391"/>
    <cellStyle name="Nota 2 3 11" xfId="6392"/>
    <cellStyle name="Nota 2 3 11 2" xfId="6393"/>
    <cellStyle name="Nota 2 3 12" xfId="6394"/>
    <cellStyle name="Nota 2 3 12 2" xfId="6395"/>
    <cellStyle name="Nota 2 3 13" xfId="6396"/>
    <cellStyle name="Nota 2 3 13 2" xfId="6397"/>
    <cellStyle name="Nota 2 3 14" xfId="6398"/>
    <cellStyle name="Nota 2 3 14 2" xfId="6399"/>
    <cellStyle name="Nota 2 3 15" xfId="6400"/>
    <cellStyle name="Nota 2 3 15 2" xfId="6401"/>
    <cellStyle name="Nota 2 3 16" xfId="6402"/>
    <cellStyle name="Nota 2 3 16 2" xfId="6403"/>
    <cellStyle name="Nota 2 3 17" xfId="6404"/>
    <cellStyle name="Nota 2 3 17 2" xfId="6405"/>
    <cellStyle name="Nota 2 3 18" xfId="6406"/>
    <cellStyle name="Nota 2 3 18 2" xfId="6407"/>
    <cellStyle name="Nota 2 3 19" xfId="6408"/>
    <cellStyle name="Nota 2 3 19 2" xfId="6409"/>
    <cellStyle name="Nota 2 3 2" xfId="470"/>
    <cellStyle name="Nota 2 3 2 10" xfId="6410"/>
    <cellStyle name="Nota 2 3 2 10 2" xfId="6411"/>
    <cellStyle name="Nota 2 3 2 11" xfId="6412"/>
    <cellStyle name="Nota 2 3 2 11 2" xfId="6413"/>
    <cellStyle name="Nota 2 3 2 12" xfId="6414"/>
    <cellStyle name="Nota 2 3 2 12 2" xfId="6415"/>
    <cellStyle name="Nota 2 3 2 13" xfId="6416"/>
    <cellStyle name="Nota 2 3 2 13 2" xfId="6417"/>
    <cellStyle name="Nota 2 3 2 14" xfId="6418"/>
    <cellStyle name="Nota 2 3 2 14 2" xfId="6419"/>
    <cellStyle name="Nota 2 3 2 15" xfId="6420"/>
    <cellStyle name="Nota 2 3 2 15 2" xfId="6421"/>
    <cellStyle name="Nota 2 3 2 16" xfId="6422"/>
    <cellStyle name="Nota 2 3 2 16 2" xfId="6423"/>
    <cellStyle name="Nota 2 3 2 17" xfId="6424"/>
    <cellStyle name="Nota 2 3 2 18" xfId="18527"/>
    <cellStyle name="Nota 2 3 2 2" xfId="471"/>
    <cellStyle name="Nota 2 3 2 2 10" xfId="6425"/>
    <cellStyle name="Nota 2 3 2 2 10 2" xfId="6426"/>
    <cellStyle name="Nota 2 3 2 2 11" xfId="6427"/>
    <cellStyle name="Nota 2 3 2 2 11 2" xfId="6428"/>
    <cellStyle name="Nota 2 3 2 2 12" xfId="6429"/>
    <cellStyle name="Nota 2 3 2 2 12 2" xfId="6430"/>
    <cellStyle name="Nota 2 3 2 2 13" xfId="6431"/>
    <cellStyle name="Nota 2 3 2 2 13 2" xfId="6432"/>
    <cellStyle name="Nota 2 3 2 2 14" xfId="6433"/>
    <cellStyle name="Nota 2 3 2 2 14 2" xfId="6434"/>
    <cellStyle name="Nota 2 3 2 2 15" xfId="6435"/>
    <cellStyle name="Nota 2 3 2 2 15 2" xfId="6436"/>
    <cellStyle name="Nota 2 3 2 2 16" xfId="6437"/>
    <cellStyle name="Nota 2 3 2 2 17" xfId="18528"/>
    <cellStyle name="Nota 2 3 2 2 2" xfId="6438"/>
    <cellStyle name="Nota 2 3 2 2 2 10" xfId="6439"/>
    <cellStyle name="Nota 2 3 2 2 2 10 2" xfId="6440"/>
    <cellStyle name="Nota 2 3 2 2 2 11" xfId="6441"/>
    <cellStyle name="Nota 2 3 2 2 2 11 2" xfId="6442"/>
    <cellStyle name="Nota 2 3 2 2 2 12" xfId="6443"/>
    <cellStyle name="Nota 2 3 2 2 2 12 2" xfId="6444"/>
    <cellStyle name="Nota 2 3 2 2 2 13" xfId="6445"/>
    <cellStyle name="Nota 2 3 2 2 2 13 2" xfId="6446"/>
    <cellStyle name="Nota 2 3 2 2 2 14" xfId="6447"/>
    <cellStyle name="Nota 2 3 2 2 2 2" xfId="6448"/>
    <cellStyle name="Nota 2 3 2 2 2 2 2" xfId="6449"/>
    <cellStyle name="Nota 2 3 2 2 2 3" xfId="6450"/>
    <cellStyle name="Nota 2 3 2 2 2 3 2" xfId="6451"/>
    <cellStyle name="Nota 2 3 2 2 2 4" xfId="6452"/>
    <cellStyle name="Nota 2 3 2 2 2 4 2" xfId="6453"/>
    <cellStyle name="Nota 2 3 2 2 2 5" xfId="6454"/>
    <cellStyle name="Nota 2 3 2 2 2 5 2" xfId="6455"/>
    <cellStyle name="Nota 2 3 2 2 2 6" xfId="6456"/>
    <cellStyle name="Nota 2 3 2 2 2 6 2" xfId="6457"/>
    <cellStyle name="Nota 2 3 2 2 2 7" xfId="6458"/>
    <cellStyle name="Nota 2 3 2 2 2 7 2" xfId="6459"/>
    <cellStyle name="Nota 2 3 2 2 2 8" xfId="6460"/>
    <cellStyle name="Nota 2 3 2 2 2 8 2" xfId="6461"/>
    <cellStyle name="Nota 2 3 2 2 2 9" xfId="6462"/>
    <cellStyle name="Nota 2 3 2 2 2 9 2" xfId="6463"/>
    <cellStyle name="Nota 2 3 2 2 3" xfId="6464"/>
    <cellStyle name="Nota 2 3 2 2 3 10" xfId="6465"/>
    <cellStyle name="Nota 2 3 2 2 3 10 2" xfId="6466"/>
    <cellStyle name="Nota 2 3 2 2 3 11" xfId="6467"/>
    <cellStyle name="Nota 2 3 2 2 3 11 2" xfId="6468"/>
    <cellStyle name="Nota 2 3 2 2 3 12" xfId="6469"/>
    <cellStyle name="Nota 2 3 2 2 3 12 2" xfId="6470"/>
    <cellStyle name="Nota 2 3 2 2 3 13" xfId="6471"/>
    <cellStyle name="Nota 2 3 2 2 3 13 2" xfId="6472"/>
    <cellStyle name="Nota 2 3 2 2 3 14" xfId="6473"/>
    <cellStyle name="Nota 2 3 2 2 3 2" xfId="6474"/>
    <cellStyle name="Nota 2 3 2 2 3 2 2" xfId="6475"/>
    <cellStyle name="Nota 2 3 2 2 3 3" xfId="6476"/>
    <cellStyle name="Nota 2 3 2 2 3 3 2" xfId="6477"/>
    <cellStyle name="Nota 2 3 2 2 3 4" xfId="6478"/>
    <cellStyle name="Nota 2 3 2 2 3 4 2" xfId="6479"/>
    <cellStyle name="Nota 2 3 2 2 3 5" xfId="6480"/>
    <cellStyle name="Nota 2 3 2 2 3 5 2" xfId="6481"/>
    <cellStyle name="Nota 2 3 2 2 3 6" xfId="6482"/>
    <cellStyle name="Nota 2 3 2 2 3 6 2" xfId="6483"/>
    <cellStyle name="Nota 2 3 2 2 3 7" xfId="6484"/>
    <cellStyle name="Nota 2 3 2 2 3 7 2" xfId="6485"/>
    <cellStyle name="Nota 2 3 2 2 3 8" xfId="6486"/>
    <cellStyle name="Nota 2 3 2 2 3 8 2" xfId="6487"/>
    <cellStyle name="Nota 2 3 2 2 3 9" xfId="6488"/>
    <cellStyle name="Nota 2 3 2 2 3 9 2" xfId="6489"/>
    <cellStyle name="Nota 2 3 2 2 4" xfId="6490"/>
    <cellStyle name="Nota 2 3 2 2 4 2" xfId="6491"/>
    <cellStyle name="Nota 2 3 2 2 5" xfId="6492"/>
    <cellStyle name="Nota 2 3 2 2 5 2" xfId="6493"/>
    <cellStyle name="Nota 2 3 2 2 6" xfId="6494"/>
    <cellStyle name="Nota 2 3 2 2 6 2" xfId="6495"/>
    <cellStyle name="Nota 2 3 2 2 7" xfId="6496"/>
    <cellStyle name="Nota 2 3 2 2 7 2" xfId="6497"/>
    <cellStyle name="Nota 2 3 2 2 8" xfId="6498"/>
    <cellStyle name="Nota 2 3 2 2 8 2" xfId="6499"/>
    <cellStyle name="Nota 2 3 2 2 9" xfId="6500"/>
    <cellStyle name="Nota 2 3 2 2 9 2" xfId="6501"/>
    <cellStyle name="Nota 2 3 2 3" xfId="6502"/>
    <cellStyle name="Nota 2 3 2 3 10" xfId="6503"/>
    <cellStyle name="Nota 2 3 2 3 10 2" xfId="6504"/>
    <cellStyle name="Nota 2 3 2 3 11" xfId="6505"/>
    <cellStyle name="Nota 2 3 2 3 11 2" xfId="6506"/>
    <cellStyle name="Nota 2 3 2 3 12" xfId="6507"/>
    <cellStyle name="Nota 2 3 2 3 12 2" xfId="6508"/>
    <cellStyle name="Nota 2 3 2 3 13" xfId="6509"/>
    <cellStyle name="Nota 2 3 2 3 13 2" xfId="6510"/>
    <cellStyle name="Nota 2 3 2 3 14" xfId="6511"/>
    <cellStyle name="Nota 2 3 2 3 2" xfId="6512"/>
    <cellStyle name="Nota 2 3 2 3 2 2" xfId="6513"/>
    <cellStyle name="Nota 2 3 2 3 3" xfId="6514"/>
    <cellStyle name="Nota 2 3 2 3 3 2" xfId="6515"/>
    <cellStyle name="Nota 2 3 2 3 4" xfId="6516"/>
    <cellStyle name="Nota 2 3 2 3 4 2" xfId="6517"/>
    <cellStyle name="Nota 2 3 2 3 5" xfId="6518"/>
    <cellStyle name="Nota 2 3 2 3 5 2" xfId="6519"/>
    <cellStyle name="Nota 2 3 2 3 6" xfId="6520"/>
    <cellStyle name="Nota 2 3 2 3 6 2" xfId="6521"/>
    <cellStyle name="Nota 2 3 2 3 7" xfId="6522"/>
    <cellStyle name="Nota 2 3 2 3 7 2" xfId="6523"/>
    <cellStyle name="Nota 2 3 2 3 8" xfId="6524"/>
    <cellStyle name="Nota 2 3 2 3 8 2" xfId="6525"/>
    <cellStyle name="Nota 2 3 2 3 9" xfId="6526"/>
    <cellStyle name="Nota 2 3 2 3 9 2" xfId="6527"/>
    <cellStyle name="Nota 2 3 2 4" xfId="6528"/>
    <cellStyle name="Nota 2 3 2 4 10" xfId="6529"/>
    <cellStyle name="Nota 2 3 2 4 10 2" xfId="6530"/>
    <cellStyle name="Nota 2 3 2 4 11" xfId="6531"/>
    <cellStyle name="Nota 2 3 2 4 11 2" xfId="6532"/>
    <cellStyle name="Nota 2 3 2 4 12" xfId="6533"/>
    <cellStyle name="Nota 2 3 2 4 12 2" xfId="6534"/>
    <cellStyle name="Nota 2 3 2 4 13" xfId="6535"/>
    <cellStyle name="Nota 2 3 2 4 13 2" xfId="6536"/>
    <cellStyle name="Nota 2 3 2 4 14" xfId="6537"/>
    <cellStyle name="Nota 2 3 2 4 2" xfId="6538"/>
    <cellStyle name="Nota 2 3 2 4 2 2" xfId="6539"/>
    <cellStyle name="Nota 2 3 2 4 3" xfId="6540"/>
    <cellStyle name="Nota 2 3 2 4 3 2" xfId="6541"/>
    <cellStyle name="Nota 2 3 2 4 4" xfId="6542"/>
    <cellStyle name="Nota 2 3 2 4 4 2" xfId="6543"/>
    <cellStyle name="Nota 2 3 2 4 5" xfId="6544"/>
    <cellStyle name="Nota 2 3 2 4 5 2" xfId="6545"/>
    <cellStyle name="Nota 2 3 2 4 6" xfId="6546"/>
    <cellStyle name="Nota 2 3 2 4 6 2" xfId="6547"/>
    <cellStyle name="Nota 2 3 2 4 7" xfId="6548"/>
    <cellStyle name="Nota 2 3 2 4 7 2" xfId="6549"/>
    <cellStyle name="Nota 2 3 2 4 8" xfId="6550"/>
    <cellStyle name="Nota 2 3 2 4 8 2" xfId="6551"/>
    <cellStyle name="Nota 2 3 2 4 9" xfId="6552"/>
    <cellStyle name="Nota 2 3 2 4 9 2" xfId="6553"/>
    <cellStyle name="Nota 2 3 2 5" xfId="6554"/>
    <cellStyle name="Nota 2 3 2 5 2" xfId="6555"/>
    <cellStyle name="Nota 2 3 2 6" xfId="6556"/>
    <cellStyle name="Nota 2 3 2 6 2" xfId="6557"/>
    <cellStyle name="Nota 2 3 2 7" xfId="6558"/>
    <cellStyle name="Nota 2 3 2 7 2" xfId="6559"/>
    <cellStyle name="Nota 2 3 2 8" xfId="6560"/>
    <cellStyle name="Nota 2 3 2 8 2" xfId="6561"/>
    <cellStyle name="Nota 2 3 2 9" xfId="6562"/>
    <cellStyle name="Nota 2 3 2 9 2" xfId="6563"/>
    <cellStyle name="Nota 2 3 20" xfId="6564"/>
    <cellStyle name="Nota 2 3 21" xfId="18529"/>
    <cellStyle name="Nota 2 3 3" xfId="472"/>
    <cellStyle name="Nota 2 3 3 10" xfId="6565"/>
    <cellStyle name="Nota 2 3 3 10 2" xfId="6566"/>
    <cellStyle name="Nota 2 3 3 11" xfId="6567"/>
    <cellStyle name="Nota 2 3 3 11 2" xfId="6568"/>
    <cellStyle name="Nota 2 3 3 12" xfId="6569"/>
    <cellStyle name="Nota 2 3 3 12 2" xfId="6570"/>
    <cellStyle name="Nota 2 3 3 13" xfId="6571"/>
    <cellStyle name="Nota 2 3 3 13 2" xfId="6572"/>
    <cellStyle name="Nota 2 3 3 14" xfId="6573"/>
    <cellStyle name="Nota 2 3 3 14 2" xfId="6574"/>
    <cellStyle name="Nota 2 3 3 15" xfId="6575"/>
    <cellStyle name="Nota 2 3 3 15 2" xfId="6576"/>
    <cellStyle name="Nota 2 3 3 16" xfId="6577"/>
    <cellStyle name="Nota 2 3 3 17" xfId="18530"/>
    <cellStyle name="Nota 2 3 3 2" xfId="6578"/>
    <cellStyle name="Nota 2 3 3 2 10" xfId="6579"/>
    <cellStyle name="Nota 2 3 3 2 10 2" xfId="6580"/>
    <cellStyle name="Nota 2 3 3 2 11" xfId="6581"/>
    <cellStyle name="Nota 2 3 3 2 11 2" xfId="6582"/>
    <cellStyle name="Nota 2 3 3 2 12" xfId="6583"/>
    <cellStyle name="Nota 2 3 3 2 12 2" xfId="6584"/>
    <cellStyle name="Nota 2 3 3 2 13" xfId="6585"/>
    <cellStyle name="Nota 2 3 3 2 13 2" xfId="6586"/>
    <cellStyle name="Nota 2 3 3 2 14" xfId="6587"/>
    <cellStyle name="Nota 2 3 3 2 2" xfId="6588"/>
    <cellStyle name="Nota 2 3 3 2 2 2" xfId="6589"/>
    <cellStyle name="Nota 2 3 3 2 3" xfId="6590"/>
    <cellStyle name="Nota 2 3 3 2 3 2" xfId="6591"/>
    <cellStyle name="Nota 2 3 3 2 4" xfId="6592"/>
    <cellStyle name="Nota 2 3 3 2 4 2" xfId="6593"/>
    <cellStyle name="Nota 2 3 3 2 5" xfId="6594"/>
    <cellStyle name="Nota 2 3 3 2 5 2" xfId="6595"/>
    <cellStyle name="Nota 2 3 3 2 6" xfId="6596"/>
    <cellStyle name="Nota 2 3 3 2 6 2" xfId="6597"/>
    <cellStyle name="Nota 2 3 3 2 7" xfId="6598"/>
    <cellStyle name="Nota 2 3 3 2 7 2" xfId="6599"/>
    <cellStyle name="Nota 2 3 3 2 8" xfId="6600"/>
    <cellStyle name="Nota 2 3 3 2 8 2" xfId="6601"/>
    <cellStyle name="Nota 2 3 3 2 9" xfId="6602"/>
    <cellStyle name="Nota 2 3 3 2 9 2" xfId="6603"/>
    <cellStyle name="Nota 2 3 3 3" xfId="6604"/>
    <cellStyle name="Nota 2 3 3 3 10" xfId="6605"/>
    <cellStyle name="Nota 2 3 3 3 10 2" xfId="6606"/>
    <cellStyle name="Nota 2 3 3 3 11" xfId="6607"/>
    <cellStyle name="Nota 2 3 3 3 11 2" xfId="6608"/>
    <cellStyle name="Nota 2 3 3 3 12" xfId="6609"/>
    <cellStyle name="Nota 2 3 3 3 12 2" xfId="6610"/>
    <cellStyle name="Nota 2 3 3 3 13" xfId="6611"/>
    <cellStyle name="Nota 2 3 3 3 13 2" xfId="6612"/>
    <cellStyle name="Nota 2 3 3 3 14" xfId="6613"/>
    <cellStyle name="Nota 2 3 3 3 2" xfId="6614"/>
    <cellStyle name="Nota 2 3 3 3 2 2" xfId="6615"/>
    <cellStyle name="Nota 2 3 3 3 3" xfId="6616"/>
    <cellStyle name="Nota 2 3 3 3 3 2" xfId="6617"/>
    <cellStyle name="Nota 2 3 3 3 4" xfId="6618"/>
    <cellStyle name="Nota 2 3 3 3 4 2" xfId="6619"/>
    <cellStyle name="Nota 2 3 3 3 5" xfId="6620"/>
    <cellStyle name="Nota 2 3 3 3 5 2" xfId="6621"/>
    <cellStyle name="Nota 2 3 3 3 6" xfId="6622"/>
    <cellStyle name="Nota 2 3 3 3 6 2" xfId="6623"/>
    <cellStyle name="Nota 2 3 3 3 7" xfId="6624"/>
    <cellStyle name="Nota 2 3 3 3 7 2" xfId="6625"/>
    <cellStyle name="Nota 2 3 3 3 8" xfId="6626"/>
    <cellStyle name="Nota 2 3 3 3 8 2" xfId="6627"/>
    <cellStyle name="Nota 2 3 3 3 9" xfId="6628"/>
    <cellStyle name="Nota 2 3 3 3 9 2" xfId="6629"/>
    <cellStyle name="Nota 2 3 3 4" xfId="6630"/>
    <cellStyle name="Nota 2 3 3 4 2" xfId="6631"/>
    <cellStyle name="Nota 2 3 3 5" xfId="6632"/>
    <cellStyle name="Nota 2 3 3 5 2" xfId="6633"/>
    <cellStyle name="Nota 2 3 3 6" xfId="6634"/>
    <cellStyle name="Nota 2 3 3 6 2" xfId="6635"/>
    <cellStyle name="Nota 2 3 3 7" xfId="6636"/>
    <cellStyle name="Nota 2 3 3 7 2" xfId="6637"/>
    <cellStyle name="Nota 2 3 3 8" xfId="6638"/>
    <cellStyle name="Nota 2 3 3 8 2" xfId="6639"/>
    <cellStyle name="Nota 2 3 3 9" xfId="6640"/>
    <cellStyle name="Nota 2 3 3 9 2" xfId="6641"/>
    <cellStyle name="Nota 2 3 4" xfId="473"/>
    <cellStyle name="Nota 2 3 4 10" xfId="6642"/>
    <cellStyle name="Nota 2 3 4 10 2" xfId="6643"/>
    <cellStyle name="Nota 2 3 4 11" xfId="6644"/>
    <cellStyle name="Nota 2 3 4 11 2" xfId="6645"/>
    <cellStyle name="Nota 2 3 4 12" xfId="6646"/>
    <cellStyle name="Nota 2 3 4 12 2" xfId="6647"/>
    <cellStyle name="Nota 2 3 4 13" xfId="6648"/>
    <cellStyle name="Nota 2 3 4 13 2" xfId="6649"/>
    <cellStyle name="Nota 2 3 4 14" xfId="6650"/>
    <cellStyle name="Nota 2 3 4 14 2" xfId="6651"/>
    <cellStyle name="Nota 2 3 4 15" xfId="6652"/>
    <cellStyle name="Nota 2 3 4 15 2" xfId="6653"/>
    <cellStyle name="Nota 2 3 4 16" xfId="6654"/>
    <cellStyle name="Nota 2 3 4 2" xfId="6655"/>
    <cellStyle name="Nota 2 3 4 2 10" xfId="6656"/>
    <cellStyle name="Nota 2 3 4 2 10 2" xfId="6657"/>
    <cellStyle name="Nota 2 3 4 2 11" xfId="6658"/>
    <cellStyle name="Nota 2 3 4 2 11 2" xfId="6659"/>
    <cellStyle name="Nota 2 3 4 2 12" xfId="6660"/>
    <cellStyle name="Nota 2 3 4 2 12 2" xfId="6661"/>
    <cellStyle name="Nota 2 3 4 2 13" xfId="6662"/>
    <cellStyle name="Nota 2 3 4 2 13 2" xfId="6663"/>
    <cellStyle name="Nota 2 3 4 2 14" xfId="6664"/>
    <cellStyle name="Nota 2 3 4 2 2" xfId="6665"/>
    <cellStyle name="Nota 2 3 4 2 2 2" xfId="6666"/>
    <cellStyle name="Nota 2 3 4 2 3" xfId="6667"/>
    <cellStyle name="Nota 2 3 4 2 3 2" xfId="6668"/>
    <cellStyle name="Nota 2 3 4 2 4" xfId="6669"/>
    <cellStyle name="Nota 2 3 4 2 4 2" xfId="6670"/>
    <cellStyle name="Nota 2 3 4 2 5" xfId="6671"/>
    <cellStyle name="Nota 2 3 4 2 5 2" xfId="6672"/>
    <cellStyle name="Nota 2 3 4 2 6" xfId="6673"/>
    <cellStyle name="Nota 2 3 4 2 6 2" xfId="6674"/>
    <cellStyle name="Nota 2 3 4 2 7" xfId="6675"/>
    <cellStyle name="Nota 2 3 4 2 7 2" xfId="6676"/>
    <cellStyle name="Nota 2 3 4 2 8" xfId="6677"/>
    <cellStyle name="Nota 2 3 4 2 8 2" xfId="6678"/>
    <cellStyle name="Nota 2 3 4 2 9" xfId="6679"/>
    <cellStyle name="Nota 2 3 4 2 9 2" xfId="6680"/>
    <cellStyle name="Nota 2 3 4 3" xfId="6681"/>
    <cellStyle name="Nota 2 3 4 3 10" xfId="6682"/>
    <cellStyle name="Nota 2 3 4 3 10 2" xfId="6683"/>
    <cellStyle name="Nota 2 3 4 3 11" xfId="6684"/>
    <cellStyle name="Nota 2 3 4 3 11 2" xfId="6685"/>
    <cellStyle name="Nota 2 3 4 3 12" xfId="6686"/>
    <cellStyle name="Nota 2 3 4 3 12 2" xfId="6687"/>
    <cellStyle name="Nota 2 3 4 3 13" xfId="6688"/>
    <cellStyle name="Nota 2 3 4 3 13 2" xfId="6689"/>
    <cellStyle name="Nota 2 3 4 3 14" xfId="6690"/>
    <cellStyle name="Nota 2 3 4 3 2" xfId="6691"/>
    <cellStyle name="Nota 2 3 4 3 2 2" xfId="6692"/>
    <cellStyle name="Nota 2 3 4 3 3" xfId="6693"/>
    <cellStyle name="Nota 2 3 4 3 3 2" xfId="6694"/>
    <cellStyle name="Nota 2 3 4 3 4" xfId="6695"/>
    <cellStyle name="Nota 2 3 4 3 4 2" xfId="6696"/>
    <cellStyle name="Nota 2 3 4 3 5" xfId="6697"/>
    <cellStyle name="Nota 2 3 4 3 5 2" xfId="6698"/>
    <cellStyle name="Nota 2 3 4 3 6" xfId="6699"/>
    <cellStyle name="Nota 2 3 4 3 6 2" xfId="6700"/>
    <cellStyle name="Nota 2 3 4 3 7" xfId="6701"/>
    <cellStyle name="Nota 2 3 4 3 7 2" xfId="6702"/>
    <cellStyle name="Nota 2 3 4 3 8" xfId="6703"/>
    <cellStyle name="Nota 2 3 4 3 8 2" xfId="6704"/>
    <cellStyle name="Nota 2 3 4 3 9" xfId="6705"/>
    <cellStyle name="Nota 2 3 4 3 9 2" xfId="6706"/>
    <cellStyle name="Nota 2 3 4 4" xfId="6707"/>
    <cellStyle name="Nota 2 3 4 4 2" xfId="6708"/>
    <cellStyle name="Nota 2 3 4 5" xfId="6709"/>
    <cellStyle name="Nota 2 3 4 5 2" xfId="6710"/>
    <cellStyle name="Nota 2 3 4 6" xfId="6711"/>
    <cellStyle name="Nota 2 3 4 6 2" xfId="6712"/>
    <cellStyle name="Nota 2 3 4 7" xfId="6713"/>
    <cellStyle name="Nota 2 3 4 7 2" xfId="6714"/>
    <cellStyle name="Nota 2 3 4 8" xfId="6715"/>
    <cellStyle name="Nota 2 3 4 8 2" xfId="6716"/>
    <cellStyle name="Nota 2 3 4 9" xfId="6717"/>
    <cellStyle name="Nota 2 3 4 9 2" xfId="6718"/>
    <cellStyle name="Nota 2 3 5" xfId="474"/>
    <cellStyle name="Nota 2 3 5 10" xfId="6719"/>
    <cellStyle name="Nota 2 3 5 10 2" xfId="6720"/>
    <cellStyle name="Nota 2 3 5 11" xfId="6721"/>
    <cellStyle name="Nota 2 3 5 11 2" xfId="6722"/>
    <cellStyle name="Nota 2 3 5 12" xfId="6723"/>
    <cellStyle name="Nota 2 3 5 12 2" xfId="6724"/>
    <cellStyle name="Nota 2 3 5 13" xfId="6725"/>
    <cellStyle name="Nota 2 3 5 13 2" xfId="6726"/>
    <cellStyle name="Nota 2 3 5 14" xfId="6727"/>
    <cellStyle name="Nota 2 3 5 14 2" xfId="6728"/>
    <cellStyle name="Nota 2 3 5 15" xfId="6729"/>
    <cellStyle name="Nota 2 3 5 15 2" xfId="6730"/>
    <cellStyle name="Nota 2 3 5 16" xfId="6731"/>
    <cellStyle name="Nota 2 3 5 2" xfId="6732"/>
    <cellStyle name="Nota 2 3 5 2 10" xfId="6733"/>
    <cellStyle name="Nota 2 3 5 2 10 2" xfId="6734"/>
    <cellStyle name="Nota 2 3 5 2 11" xfId="6735"/>
    <cellStyle name="Nota 2 3 5 2 11 2" xfId="6736"/>
    <cellStyle name="Nota 2 3 5 2 12" xfId="6737"/>
    <cellStyle name="Nota 2 3 5 2 12 2" xfId="6738"/>
    <cellStyle name="Nota 2 3 5 2 13" xfId="6739"/>
    <cellStyle name="Nota 2 3 5 2 13 2" xfId="6740"/>
    <cellStyle name="Nota 2 3 5 2 14" xfId="6741"/>
    <cellStyle name="Nota 2 3 5 2 2" xfId="6742"/>
    <cellStyle name="Nota 2 3 5 2 2 2" xfId="6743"/>
    <cellStyle name="Nota 2 3 5 2 3" xfId="6744"/>
    <cellStyle name="Nota 2 3 5 2 3 2" xfId="6745"/>
    <cellStyle name="Nota 2 3 5 2 4" xfId="6746"/>
    <cellStyle name="Nota 2 3 5 2 4 2" xfId="6747"/>
    <cellStyle name="Nota 2 3 5 2 5" xfId="6748"/>
    <cellStyle name="Nota 2 3 5 2 5 2" xfId="6749"/>
    <cellStyle name="Nota 2 3 5 2 6" xfId="6750"/>
    <cellStyle name="Nota 2 3 5 2 6 2" xfId="6751"/>
    <cellStyle name="Nota 2 3 5 2 7" xfId="6752"/>
    <cellStyle name="Nota 2 3 5 2 7 2" xfId="6753"/>
    <cellStyle name="Nota 2 3 5 2 8" xfId="6754"/>
    <cellStyle name="Nota 2 3 5 2 8 2" xfId="6755"/>
    <cellStyle name="Nota 2 3 5 2 9" xfId="6756"/>
    <cellStyle name="Nota 2 3 5 2 9 2" xfId="6757"/>
    <cellStyle name="Nota 2 3 5 3" xfId="6758"/>
    <cellStyle name="Nota 2 3 5 3 10" xfId="6759"/>
    <cellStyle name="Nota 2 3 5 3 10 2" xfId="6760"/>
    <cellStyle name="Nota 2 3 5 3 11" xfId="6761"/>
    <cellStyle name="Nota 2 3 5 3 11 2" xfId="6762"/>
    <cellStyle name="Nota 2 3 5 3 12" xfId="6763"/>
    <cellStyle name="Nota 2 3 5 3 12 2" xfId="6764"/>
    <cellStyle name="Nota 2 3 5 3 13" xfId="6765"/>
    <cellStyle name="Nota 2 3 5 3 13 2" xfId="6766"/>
    <cellStyle name="Nota 2 3 5 3 14" xfId="6767"/>
    <cellStyle name="Nota 2 3 5 3 2" xfId="6768"/>
    <cellStyle name="Nota 2 3 5 3 2 2" xfId="6769"/>
    <cellStyle name="Nota 2 3 5 3 3" xfId="6770"/>
    <cellStyle name="Nota 2 3 5 3 3 2" xfId="6771"/>
    <cellStyle name="Nota 2 3 5 3 4" xfId="6772"/>
    <cellStyle name="Nota 2 3 5 3 4 2" xfId="6773"/>
    <cellStyle name="Nota 2 3 5 3 5" xfId="6774"/>
    <cellStyle name="Nota 2 3 5 3 5 2" xfId="6775"/>
    <cellStyle name="Nota 2 3 5 3 6" xfId="6776"/>
    <cellStyle name="Nota 2 3 5 3 6 2" xfId="6777"/>
    <cellStyle name="Nota 2 3 5 3 7" xfId="6778"/>
    <cellStyle name="Nota 2 3 5 3 7 2" xfId="6779"/>
    <cellStyle name="Nota 2 3 5 3 8" xfId="6780"/>
    <cellStyle name="Nota 2 3 5 3 8 2" xfId="6781"/>
    <cellStyle name="Nota 2 3 5 3 9" xfId="6782"/>
    <cellStyle name="Nota 2 3 5 3 9 2" xfId="6783"/>
    <cellStyle name="Nota 2 3 5 4" xfId="6784"/>
    <cellStyle name="Nota 2 3 5 4 2" xfId="6785"/>
    <cellStyle name="Nota 2 3 5 5" xfId="6786"/>
    <cellStyle name="Nota 2 3 5 5 2" xfId="6787"/>
    <cellStyle name="Nota 2 3 5 6" xfId="6788"/>
    <cellStyle name="Nota 2 3 5 6 2" xfId="6789"/>
    <cellStyle name="Nota 2 3 5 7" xfId="6790"/>
    <cellStyle name="Nota 2 3 5 7 2" xfId="6791"/>
    <cellStyle name="Nota 2 3 5 8" xfId="6792"/>
    <cellStyle name="Nota 2 3 5 8 2" xfId="6793"/>
    <cellStyle name="Nota 2 3 5 9" xfId="6794"/>
    <cellStyle name="Nota 2 3 5 9 2" xfId="6795"/>
    <cellStyle name="Nota 2 3 6" xfId="6796"/>
    <cellStyle name="Nota 2 3 6 10" xfId="6797"/>
    <cellStyle name="Nota 2 3 6 10 2" xfId="6798"/>
    <cellStyle name="Nota 2 3 6 11" xfId="6799"/>
    <cellStyle name="Nota 2 3 6 11 2" xfId="6800"/>
    <cellStyle name="Nota 2 3 6 12" xfId="6801"/>
    <cellStyle name="Nota 2 3 6 12 2" xfId="6802"/>
    <cellStyle name="Nota 2 3 6 13" xfId="6803"/>
    <cellStyle name="Nota 2 3 6 13 2" xfId="6804"/>
    <cellStyle name="Nota 2 3 6 14" xfId="6805"/>
    <cellStyle name="Nota 2 3 6 2" xfId="6806"/>
    <cellStyle name="Nota 2 3 6 2 2" xfId="6807"/>
    <cellStyle name="Nota 2 3 6 3" xfId="6808"/>
    <cellStyle name="Nota 2 3 6 3 2" xfId="6809"/>
    <cellStyle name="Nota 2 3 6 4" xfId="6810"/>
    <cellStyle name="Nota 2 3 6 4 2" xfId="6811"/>
    <cellStyle name="Nota 2 3 6 5" xfId="6812"/>
    <cellStyle name="Nota 2 3 6 5 2" xfId="6813"/>
    <cellStyle name="Nota 2 3 6 6" xfId="6814"/>
    <cellStyle name="Nota 2 3 6 6 2" xfId="6815"/>
    <cellStyle name="Nota 2 3 6 7" xfId="6816"/>
    <cellStyle name="Nota 2 3 6 7 2" xfId="6817"/>
    <cellStyle name="Nota 2 3 6 8" xfId="6818"/>
    <cellStyle name="Nota 2 3 6 8 2" xfId="6819"/>
    <cellStyle name="Nota 2 3 6 9" xfId="6820"/>
    <cellStyle name="Nota 2 3 6 9 2" xfId="6821"/>
    <cellStyle name="Nota 2 3 7" xfId="6822"/>
    <cellStyle name="Nota 2 3 7 10" xfId="6823"/>
    <cellStyle name="Nota 2 3 7 10 2" xfId="6824"/>
    <cellStyle name="Nota 2 3 7 11" xfId="6825"/>
    <cellStyle name="Nota 2 3 7 11 2" xfId="6826"/>
    <cellStyle name="Nota 2 3 7 12" xfId="6827"/>
    <cellStyle name="Nota 2 3 7 12 2" xfId="6828"/>
    <cellStyle name="Nota 2 3 7 13" xfId="6829"/>
    <cellStyle name="Nota 2 3 7 13 2" xfId="6830"/>
    <cellStyle name="Nota 2 3 7 14" xfId="6831"/>
    <cellStyle name="Nota 2 3 7 2" xfId="6832"/>
    <cellStyle name="Nota 2 3 7 2 2" xfId="6833"/>
    <cellStyle name="Nota 2 3 7 3" xfId="6834"/>
    <cellStyle name="Nota 2 3 7 3 2" xfId="6835"/>
    <cellStyle name="Nota 2 3 7 4" xfId="6836"/>
    <cellStyle name="Nota 2 3 7 4 2" xfId="6837"/>
    <cellStyle name="Nota 2 3 7 5" xfId="6838"/>
    <cellStyle name="Nota 2 3 7 5 2" xfId="6839"/>
    <cellStyle name="Nota 2 3 7 6" xfId="6840"/>
    <cellStyle name="Nota 2 3 7 6 2" xfId="6841"/>
    <cellStyle name="Nota 2 3 7 7" xfId="6842"/>
    <cellStyle name="Nota 2 3 7 7 2" xfId="6843"/>
    <cellStyle name="Nota 2 3 7 8" xfId="6844"/>
    <cellStyle name="Nota 2 3 7 8 2" xfId="6845"/>
    <cellStyle name="Nota 2 3 7 9" xfId="6846"/>
    <cellStyle name="Nota 2 3 7 9 2" xfId="6847"/>
    <cellStyle name="Nota 2 3 8" xfId="6848"/>
    <cellStyle name="Nota 2 3 8 2" xfId="6849"/>
    <cellStyle name="Nota 2 3 9" xfId="6850"/>
    <cellStyle name="Nota 2 3 9 2" xfId="6851"/>
    <cellStyle name="Nota 2 4" xfId="475"/>
    <cellStyle name="Nota 2 4 10" xfId="6852"/>
    <cellStyle name="Nota 2 4 10 2" xfId="6853"/>
    <cellStyle name="Nota 2 4 11" xfId="6854"/>
    <cellStyle name="Nota 2 4 11 2" xfId="6855"/>
    <cellStyle name="Nota 2 4 12" xfId="6856"/>
    <cellStyle name="Nota 2 4 12 2" xfId="6857"/>
    <cellStyle name="Nota 2 4 13" xfId="6858"/>
    <cellStyle name="Nota 2 4 13 2" xfId="6859"/>
    <cellStyle name="Nota 2 4 14" xfId="6860"/>
    <cellStyle name="Nota 2 4 14 2" xfId="6861"/>
    <cellStyle name="Nota 2 4 15" xfId="6862"/>
    <cellStyle name="Nota 2 4 15 2" xfId="6863"/>
    <cellStyle name="Nota 2 4 16" xfId="6864"/>
    <cellStyle name="Nota 2 4 16 2" xfId="6865"/>
    <cellStyle name="Nota 2 4 17" xfId="6866"/>
    <cellStyle name="Nota 2 4 17 2" xfId="6867"/>
    <cellStyle name="Nota 2 4 18" xfId="6868"/>
    <cellStyle name="Nota 2 4 18 2" xfId="6869"/>
    <cellStyle name="Nota 2 4 19" xfId="6870"/>
    <cellStyle name="Nota 2 4 19 2" xfId="6871"/>
    <cellStyle name="Nota 2 4 2" xfId="476"/>
    <cellStyle name="Nota 2 4 2 10" xfId="6872"/>
    <cellStyle name="Nota 2 4 2 10 2" xfId="6873"/>
    <cellStyle name="Nota 2 4 2 11" xfId="6874"/>
    <cellStyle name="Nota 2 4 2 11 2" xfId="6875"/>
    <cellStyle name="Nota 2 4 2 12" xfId="6876"/>
    <cellStyle name="Nota 2 4 2 12 2" xfId="6877"/>
    <cellStyle name="Nota 2 4 2 13" xfId="6878"/>
    <cellStyle name="Nota 2 4 2 13 2" xfId="6879"/>
    <cellStyle name="Nota 2 4 2 14" xfId="6880"/>
    <cellStyle name="Nota 2 4 2 14 2" xfId="6881"/>
    <cellStyle name="Nota 2 4 2 15" xfId="6882"/>
    <cellStyle name="Nota 2 4 2 15 2" xfId="6883"/>
    <cellStyle name="Nota 2 4 2 16" xfId="6884"/>
    <cellStyle name="Nota 2 4 2 16 2" xfId="6885"/>
    <cellStyle name="Nota 2 4 2 17" xfId="6886"/>
    <cellStyle name="Nota 2 4 2 18" xfId="18531"/>
    <cellStyle name="Nota 2 4 2 2" xfId="477"/>
    <cellStyle name="Nota 2 4 2 2 10" xfId="6887"/>
    <cellStyle name="Nota 2 4 2 2 10 2" xfId="6888"/>
    <cellStyle name="Nota 2 4 2 2 11" xfId="6889"/>
    <cellStyle name="Nota 2 4 2 2 11 2" xfId="6890"/>
    <cellStyle name="Nota 2 4 2 2 12" xfId="6891"/>
    <cellStyle name="Nota 2 4 2 2 12 2" xfId="6892"/>
    <cellStyle name="Nota 2 4 2 2 13" xfId="6893"/>
    <cellStyle name="Nota 2 4 2 2 13 2" xfId="6894"/>
    <cellStyle name="Nota 2 4 2 2 14" xfId="6895"/>
    <cellStyle name="Nota 2 4 2 2 14 2" xfId="6896"/>
    <cellStyle name="Nota 2 4 2 2 15" xfId="6897"/>
    <cellStyle name="Nota 2 4 2 2 15 2" xfId="6898"/>
    <cellStyle name="Nota 2 4 2 2 16" xfId="6899"/>
    <cellStyle name="Nota 2 4 2 2 17" xfId="18532"/>
    <cellStyle name="Nota 2 4 2 2 2" xfId="6900"/>
    <cellStyle name="Nota 2 4 2 2 2 10" xfId="6901"/>
    <cellStyle name="Nota 2 4 2 2 2 10 2" xfId="6902"/>
    <cellStyle name="Nota 2 4 2 2 2 11" xfId="6903"/>
    <cellStyle name="Nota 2 4 2 2 2 11 2" xfId="6904"/>
    <cellStyle name="Nota 2 4 2 2 2 12" xfId="6905"/>
    <cellStyle name="Nota 2 4 2 2 2 12 2" xfId="6906"/>
    <cellStyle name="Nota 2 4 2 2 2 13" xfId="6907"/>
    <cellStyle name="Nota 2 4 2 2 2 13 2" xfId="6908"/>
    <cellStyle name="Nota 2 4 2 2 2 14" xfId="6909"/>
    <cellStyle name="Nota 2 4 2 2 2 2" xfId="6910"/>
    <cellStyle name="Nota 2 4 2 2 2 2 2" xfId="6911"/>
    <cellStyle name="Nota 2 4 2 2 2 3" xfId="6912"/>
    <cellStyle name="Nota 2 4 2 2 2 3 2" xfId="6913"/>
    <cellStyle name="Nota 2 4 2 2 2 4" xfId="6914"/>
    <cellStyle name="Nota 2 4 2 2 2 4 2" xfId="6915"/>
    <cellStyle name="Nota 2 4 2 2 2 5" xfId="6916"/>
    <cellStyle name="Nota 2 4 2 2 2 5 2" xfId="6917"/>
    <cellStyle name="Nota 2 4 2 2 2 6" xfId="6918"/>
    <cellStyle name="Nota 2 4 2 2 2 6 2" xfId="6919"/>
    <cellStyle name="Nota 2 4 2 2 2 7" xfId="6920"/>
    <cellStyle name="Nota 2 4 2 2 2 7 2" xfId="6921"/>
    <cellStyle name="Nota 2 4 2 2 2 8" xfId="6922"/>
    <cellStyle name="Nota 2 4 2 2 2 8 2" xfId="6923"/>
    <cellStyle name="Nota 2 4 2 2 2 9" xfId="6924"/>
    <cellStyle name="Nota 2 4 2 2 2 9 2" xfId="6925"/>
    <cellStyle name="Nota 2 4 2 2 3" xfId="6926"/>
    <cellStyle name="Nota 2 4 2 2 3 10" xfId="6927"/>
    <cellStyle name="Nota 2 4 2 2 3 10 2" xfId="6928"/>
    <cellStyle name="Nota 2 4 2 2 3 11" xfId="6929"/>
    <cellStyle name="Nota 2 4 2 2 3 11 2" xfId="6930"/>
    <cellStyle name="Nota 2 4 2 2 3 12" xfId="6931"/>
    <cellStyle name="Nota 2 4 2 2 3 12 2" xfId="6932"/>
    <cellStyle name="Nota 2 4 2 2 3 13" xfId="6933"/>
    <cellStyle name="Nota 2 4 2 2 3 13 2" xfId="6934"/>
    <cellStyle name="Nota 2 4 2 2 3 14" xfId="6935"/>
    <cellStyle name="Nota 2 4 2 2 3 2" xfId="6936"/>
    <cellStyle name="Nota 2 4 2 2 3 2 2" xfId="6937"/>
    <cellStyle name="Nota 2 4 2 2 3 3" xfId="6938"/>
    <cellStyle name="Nota 2 4 2 2 3 3 2" xfId="6939"/>
    <cellStyle name="Nota 2 4 2 2 3 4" xfId="6940"/>
    <cellStyle name="Nota 2 4 2 2 3 4 2" xfId="6941"/>
    <cellStyle name="Nota 2 4 2 2 3 5" xfId="6942"/>
    <cellStyle name="Nota 2 4 2 2 3 5 2" xfId="6943"/>
    <cellStyle name="Nota 2 4 2 2 3 6" xfId="6944"/>
    <cellStyle name="Nota 2 4 2 2 3 6 2" xfId="6945"/>
    <cellStyle name="Nota 2 4 2 2 3 7" xfId="6946"/>
    <cellStyle name="Nota 2 4 2 2 3 7 2" xfId="6947"/>
    <cellStyle name="Nota 2 4 2 2 3 8" xfId="6948"/>
    <cellStyle name="Nota 2 4 2 2 3 8 2" xfId="6949"/>
    <cellStyle name="Nota 2 4 2 2 3 9" xfId="6950"/>
    <cellStyle name="Nota 2 4 2 2 3 9 2" xfId="6951"/>
    <cellStyle name="Nota 2 4 2 2 4" xfId="6952"/>
    <cellStyle name="Nota 2 4 2 2 4 2" xfId="6953"/>
    <cellStyle name="Nota 2 4 2 2 5" xfId="6954"/>
    <cellStyle name="Nota 2 4 2 2 5 2" xfId="6955"/>
    <cellStyle name="Nota 2 4 2 2 6" xfId="6956"/>
    <cellStyle name="Nota 2 4 2 2 6 2" xfId="6957"/>
    <cellStyle name="Nota 2 4 2 2 7" xfId="6958"/>
    <cellStyle name="Nota 2 4 2 2 7 2" xfId="6959"/>
    <cellStyle name="Nota 2 4 2 2 8" xfId="6960"/>
    <cellStyle name="Nota 2 4 2 2 8 2" xfId="6961"/>
    <cellStyle name="Nota 2 4 2 2 9" xfId="6962"/>
    <cellStyle name="Nota 2 4 2 2 9 2" xfId="6963"/>
    <cellStyle name="Nota 2 4 2 3" xfId="6964"/>
    <cellStyle name="Nota 2 4 2 3 10" xfId="6965"/>
    <cellStyle name="Nota 2 4 2 3 10 2" xfId="6966"/>
    <cellStyle name="Nota 2 4 2 3 11" xfId="6967"/>
    <cellStyle name="Nota 2 4 2 3 11 2" xfId="6968"/>
    <cellStyle name="Nota 2 4 2 3 12" xfId="6969"/>
    <cellStyle name="Nota 2 4 2 3 12 2" xfId="6970"/>
    <cellStyle name="Nota 2 4 2 3 13" xfId="6971"/>
    <cellStyle name="Nota 2 4 2 3 13 2" xfId="6972"/>
    <cellStyle name="Nota 2 4 2 3 14" xfId="6973"/>
    <cellStyle name="Nota 2 4 2 3 2" xfId="6974"/>
    <cellStyle name="Nota 2 4 2 3 2 2" xfId="6975"/>
    <cellStyle name="Nota 2 4 2 3 3" xfId="6976"/>
    <cellStyle name="Nota 2 4 2 3 3 2" xfId="6977"/>
    <cellStyle name="Nota 2 4 2 3 4" xfId="6978"/>
    <cellStyle name="Nota 2 4 2 3 4 2" xfId="6979"/>
    <cellStyle name="Nota 2 4 2 3 5" xfId="6980"/>
    <cellStyle name="Nota 2 4 2 3 5 2" xfId="6981"/>
    <cellStyle name="Nota 2 4 2 3 6" xfId="6982"/>
    <cellStyle name="Nota 2 4 2 3 6 2" xfId="6983"/>
    <cellStyle name="Nota 2 4 2 3 7" xfId="6984"/>
    <cellStyle name="Nota 2 4 2 3 7 2" xfId="6985"/>
    <cellStyle name="Nota 2 4 2 3 8" xfId="6986"/>
    <cellStyle name="Nota 2 4 2 3 8 2" xfId="6987"/>
    <cellStyle name="Nota 2 4 2 3 9" xfId="6988"/>
    <cellStyle name="Nota 2 4 2 3 9 2" xfId="6989"/>
    <cellStyle name="Nota 2 4 2 4" xfId="6990"/>
    <cellStyle name="Nota 2 4 2 4 10" xfId="6991"/>
    <cellStyle name="Nota 2 4 2 4 10 2" xfId="6992"/>
    <cellStyle name="Nota 2 4 2 4 11" xfId="6993"/>
    <cellStyle name="Nota 2 4 2 4 11 2" xfId="6994"/>
    <cellStyle name="Nota 2 4 2 4 12" xfId="6995"/>
    <cellStyle name="Nota 2 4 2 4 12 2" xfId="6996"/>
    <cellStyle name="Nota 2 4 2 4 13" xfId="6997"/>
    <cellStyle name="Nota 2 4 2 4 13 2" xfId="6998"/>
    <cellStyle name="Nota 2 4 2 4 14" xfId="6999"/>
    <cellStyle name="Nota 2 4 2 4 2" xfId="7000"/>
    <cellStyle name="Nota 2 4 2 4 2 2" xfId="7001"/>
    <cellStyle name="Nota 2 4 2 4 3" xfId="7002"/>
    <cellStyle name="Nota 2 4 2 4 3 2" xfId="7003"/>
    <cellStyle name="Nota 2 4 2 4 4" xfId="7004"/>
    <cellStyle name="Nota 2 4 2 4 4 2" xfId="7005"/>
    <cellStyle name="Nota 2 4 2 4 5" xfId="7006"/>
    <cellStyle name="Nota 2 4 2 4 5 2" xfId="7007"/>
    <cellStyle name="Nota 2 4 2 4 6" xfId="7008"/>
    <cellStyle name="Nota 2 4 2 4 6 2" xfId="7009"/>
    <cellStyle name="Nota 2 4 2 4 7" xfId="7010"/>
    <cellStyle name="Nota 2 4 2 4 7 2" xfId="7011"/>
    <cellStyle name="Nota 2 4 2 4 8" xfId="7012"/>
    <cellStyle name="Nota 2 4 2 4 8 2" xfId="7013"/>
    <cellStyle name="Nota 2 4 2 4 9" xfId="7014"/>
    <cellStyle name="Nota 2 4 2 4 9 2" xfId="7015"/>
    <cellStyle name="Nota 2 4 2 5" xfId="7016"/>
    <cellStyle name="Nota 2 4 2 5 2" xfId="7017"/>
    <cellStyle name="Nota 2 4 2 6" xfId="7018"/>
    <cellStyle name="Nota 2 4 2 6 2" xfId="7019"/>
    <cellStyle name="Nota 2 4 2 7" xfId="7020"/>
    <cellStyle name="Nota 2 4 2 7 2" xfId="7021"/>
    <cellStyle name="Nota 2 4 2 8" xfId="7022"/>
    <cellStyle name="Nota 2 4 2 8 2" xfId="7023"/>
    <cellStyle name="Nota 2 4 2 9" xfId="7024"/>
    <cellStyle name="Nota 2 4 2 9 2" xfId="7025"/>
    <cellStyle name="Nota 2 4 20" xfId="7026"/>
    <cellStyle name="Nota 2 4 21" xfId="18533"/>
    <cellStyle name="Nota 2 4 3" xfId="478"/>
    <cellStyle name="Nota 2 4 3 10" xfId="7027"/>
    <cellStyle name="Nota 2 4 3 10 2" xfId="7028"/>
    <cellStyle name="Nota 2 4 3 11" xfId="7029"/>
    <cellStyle name="Nota 2 4 3 11 2" xfId="7030"/>
    <cellStyle name="Nota 2 4 3 12" xfId="7031"/>
    <cellStyle name="Nota 2 4 3 12 2" xfId="7032"/>
    <cellStyle name="Nota 2 4 3 13" xfId="7033"/>
    <cellStyle name="Nota 2 4 3 13 2" xfId="7034"/>
    <cellStyle name="Nota 2 4 3 14" xfId="7035"/>
    <cellStyle name="Nota 2 4 3 14 2" xfId="7036"/>
    <cellStyle name="Nota 2 4 3 15" xfId="7037"/>
    <cellStyle name="Nota 2 4 3 15 2" xfId="7038"/>
    <cellStyle name="Nota 2 4 3 16" xfId="7039"/>
    <cellStyle name="Nota 2 4 3 17" xfId="18534"/>
    <cellStyle name="Nota 2 4 3 2" xfId="7040"/>
    <cellStyle name="Nota 2 4 3 2 10" xfId="7041"/>
    <cellStyle name="Nota 2 4 3 2 10 2" xfId="7042"/>
    <cellStyle name="Nota 2 4 3 2 11" xfId="7043"/>
    <cellStyle name="Nota 2 4 3 2 11 2" xfId="7044"/>
    <cellStyle name="Nota 2 4 3 2 12" xfId="7045"/>
    <cellStyle name="Nota 2 4 3 2 12 2" xfId="7046"/>
    <cellStyle name="Nota 2 4 3 2 13" xfId="7047"/>
    <cellStyle name="Nota 2 4 3 2 13 2" xfId="7048"/>
    <cellStyle name="Nota 2 4 3 2 14" xfId="7049"/>
    <cellStyle name="Nota 2 4 3 2 2" xfId="7050"/>
    <cellStyle name="Nota 2 4 3 2 2 2" xfId="7051"/>
    <cellStyle name="Nota 2 4 3 2 3" xfId="7052"/>
    <cellStyle name="Nota 2 4 3 2 3 2" xfId="7053"/>
    <cellStyle name="Nota 2 4 3 2 4" xfId="7054"/>
    <cellStyle name="Nota 2 4 3 2 4 2" xfId="7055"/>
    <cellStyle name="Nota 2 4 3 2 5" xfId="7056"/>
    <cellStyle name="Nota 2 4 3 2 5 2" xfId="7057"/>
    <cellStyle name="Nota 2 4 3 2 6" xfId="7058"/>
    <cellStyle name="Nota 2 4 3 2 6 2" xfId="7059"/>
    <cellStyle name="Nota 2 4 3 2 7" xfId="7060"/>
    <cellStyle name="Nota 2 4 3 2 7 2" xfId="7061"/>
    <cellStyle name="Nota 2 4 3 2 8" xfId="7062"/>
    <cellStyle name="Nota 2 4 3 2 8 2" xfId="7063"/>
    <cellStyle name="Nota 2 4 3 2 9" xfId="7064"/>
    <cellStyle name="Nota 2 4 3 2 9 2" xfId="7065"/>
    <cellStyle name="Nota 2 4 3 3" xfId="7066"/>
    <cellStyle name="Nota 2 4 3 3 10" xfId="7067"/>
    <cellStyle name="Nota 2 4 3 3 10 2" xfId="7068"/>
    <cellStyle name="Nota 2 4 3 3 11" xfId="7069"/>
    <cellStyle name="Nota 2 4 3 3 11 2" xfId="7070"/>
    <cellStyle name="Nota 2 4 3 3 12" xfId="7071"/>
    <cellStyle name="Nota 2 4 3 3 12 2" xfId="7072"/>
    <cellStyle name="Nota 2 4 3 3 13" xfId="7073"/>
    <cellStyle name="Nota 2 4 3 3 13 2" xfId="7074"/>
    <cellStyle name="Nota 2 4 3 3 14" xfId="7075"/>
    <cellStyle name="Nota 2 4 3 3 2" xfId="7076"/>
    <cellStyle name="Nota 2 4 3 3 2 2" xfId="7077"/>
    <cellStyle name="Nota 2 4 3 3 3" xfId="7078"/>
    <cellStyle name="Nota 2 4 3 3 3 2" xfId="7079"/>
    <cellStyle name="Nota 2 4 3 3 4" xfId="7080"/>
    <cellStyle name="Nota 2 4 3 3 4 2" xfId="7081"/>
    <cellStyle name="Nota 2 4 3 3 5" xfId="7082"/>
    <cellStyle name="Nota 2 4 3 3 5 2" xfId="7083"/>
    <cellStyle name="Nota 2 4 3 3 6" xfId="7084"/>
    <cellStyle name="Nota 2 4 3 3 6 2" xfId="7085"/>
    <cellStyle name="Nota 2 4 3 3 7" xfId="7086"/>
    <cellStyle name="Nota 2 4 3 3 7 2" xfId="7087"/>
    <cellStyle name="Nota 2 4 3 3 8" xfId="7088"/>
    <cellStyle name="Nota 2 4 3 3 8 2" xfId="7089"/>
    <cellStyle name="Nota 2 4 3 3 9" xfId="7090"/>
    <cellStyle name="Nota 2 4 3 3 9 2" xfId="7091"/>
    <cellStyle name="Nota 2 4 3 4" xfId="7092"/>
    <cellStyle name="Nota 2 4 3 4 2" xfId="7093"/>
    <cellStyle name="Nota 2 4 3 5" xfId="7094"/>
    <cellStyle name="Nota 2 4 3 5 2" xfId="7095"/>
    <cellStyle name="Nota 2 4 3 6" xfId="7096"/>
    <cellStyle name="Nota 2 4 3 6 2" xfId="7097"/>
    <cellStyle name="Nota 2 4 3 7" xfId="7098"/>
    <cellStyle name="Nota 2 4 3 7 2" xfId="7099"/>
    <cellStyle name="Nota 2 4 3 8" xfId="7100"/>
    <cellStyle name="Nota 2 4 3 8 2" xfId="7101"/>
    <cellStyle name="Nota 2 4 3 9" xfId="7102"/>
    <cellStyle name="Nota 2 4 3 9 2" xfId="7103"/>
    <cellStyle name="Nota 2 4 4" xfId="479"/>
    <cellStyle name="Nota 2 4 4 10" xfId="7104"/>
    <cellStyle name="Nota 2 4 4 10 2" xfId="7105"/>
    <cellStyle name="Nota 2 4 4 11" xfId="7106"/>
    <cellStyle name="Nota 2 4 4 11 2" xfId="7107"/>
    <cellStyle name="Nota 2 4 4 12" xfId="7108"/>
    <cellStyle name="Nota 2 4 4 12 2" xfId="7109"/>
    <cellStyle name="Nota 2 4 4 13" xfId="7110"/>
    <cellStyle name="Nota 2 4 4 13 2" xfId="7111"/>
    <cellStyle name="Nota 2 4 4 14" xfId="7112"/>
    <cellStyle name="Nota 2 4 4 14 2" xfId="7113"/>
    <cellStyle name="Nota 2 4 4 15" xfId="7114"/>
    <cellStyle name="Nota 2 4 4 15 2" xfId="7115"/>
    <cellStyle name="Nota 2 4 4 16" xfId="7116"/>
    <cellStyle name="Nota 2 4 4 2" xfId="7117"/>
    <cellStyle name="Nota 2 4 4 2 10" xfId="7118"/>
    <cellStyle name="Nota 2 4 4 2 10 2" xfId="7119"/>
    <cellStyle name="Nota 2 4 4 2 11" xfId="7120"/>
    <cellStyle name="Nota 2 4 4 2 11 2" xfId="7121"/>
    <cellStyle name="Nota 2 4 4 2 12" xfId="7122"/>
    <cellStyle name="Nota 2 4 4 2 12 2" xfId="7123"/>
    <cellStyle name="Nota 2 4 4 2 13" xfId="7124"/>
    <cellStyle name="Nota 2 4 4 2 13 2" xfId="7125"/>
    <cellStyle name="Nota 2 4 4 2 14" xfId="7126"/>
    <cellStyle name="Nota 2 4 4 2 2" xfId="7127"/>
    <cellStyle name="Nota 2 4 4 2 2 2" xfId="7128"/>
    <cellStyle name="Nota 2 4 4 2 3" xfId="7129"/>
    <cellStyle name="Nota 2 4 4 2 3 2" xfId="7130"/>
    <cellStyle name="Nota 2 4 4 2 4" xfId="7131"/>
    <cellStyle name="Nota 2 4 4 2 4 2" xfId="7132"/>
    <cellStyle name="Nota 2 4 4 2 5" xfId="7133"/>
    <cellStyle name="Nota 2 4 4 2 5 2" xfId="7134"/>
    <cellStyle name="Nota 2 4 4 2 6" xfId="7135"/>
    <cellStyle name="Nota 2 4 4 2 6 2" xfId="7136"/>
    <cellStyle name="Nota 2 4 4 2 7" xfId="7137"/>
    <cellStyle name="Nota 2 4 4 2 7 2" xfId="7138"/>
    <cellStyle name="Nota 2 4 4 2 8" xfId="7139"/>
    <cellStyle name="Nota 2 4 4 2 8 2" xfId="7140"/>
    <cellStyle name="Nota 2 4 4 2 9" xfId="7141"/>
    <cellStyle name="Nota 2 4 4 2 9 2" xfId="7142"/>
    <cellStyle name="Nota 2 4 4 3" xfId="7143"/>
    <cellStyle name="Nota 2 4 4 3 10" xfId="7144"/>
    <cellStyle name="Nota 2 4 4 3 10 2" xfId="7145"/>
    <cellStyle name="Nota 2 4 4 3 11" xfId="7146"/>
    <cellStyle name="Nota 2 4 4 3 11 2" xfId="7147"/>
    <cellStyle name="Nota 2 4 4 3 12" xfId="7148"/>
    <cellStyle name="Nota 2 4 4 3 12 2" xfId="7149"/>
    <cellStyle name="Nota 2 4 4 3 13" xfId="7150"/>
    <cellStyle name="Nota 2 4 4 3 13 2" xfId="7151"/>
    <cellStyle name="Nota 2 4 4 3 14" xfId="7152"/>
    <cellStyle name="Nota 2 4 4 3 2" xfId="7153"/>
    <cellStyle name="Nota 2 4 4 3 2 2" xfId="7154"/>
    <cellStyle name="Nota 2 4 4 3 3" xfId="7155"/>
    <cellStyle name="Nota 2 4 4 3 3 2" xfId="7156"/>
    <cellStyle name="Nota 2 4 4 3 4" xfId="7157"/>
    <cellStyle name="Nota 2 4 4 3 4 2" xfId="7158"/>
    <cellStyle name="Nota 2 4 4 3 5" xfId="7159"/>
    <cellStyle name="Nota 2 4 4 3 5 2" xfId="7160"/>
    <cellStyle name="Nota 2 4 4 3 6" xfId="7161"/>
    <cellStyle name="Nota 2 4 4 3 6 2" xfId="7162"/>
    <cellStyle name="Nota 2 4 4 3 7" xfId="7163"/>
    <cellStyle name="Nota 2 4 4 3 7 2" xfId="7164"/>
    <cellStyle name="Nota 2 4 4 3 8" xfId="7165"/>
    <cellStyle name="Nota 2 4 4 3 8 2" xfId="7166"/>
    <cellStyle name="Nota 2 4 4 3 9" xfId="7167"/>
    <cellStyle name="Nota 2 4 4 3 9 2" xfId="7168"/>
    <cellStyle name="Nota 2 4 4 4" xfId="7169"/>
    <cellStyle name="Nota 2 4 4 4 2" xfId="7170"/>
    <cellStyle name="Nota 2 4 4 5" xfId="7171"/>
    <cellStyle name="Nota 2 4 4 5 2" xfId="7172"/>
    <cellStyle name="Nota 2 4 4 6" xfId="7173"/>
    <cellStyle name="Nota 2 4 4 6 2" xfId="7174"/>
    <cellStyle name="Nota 2 4 4 7" xfId="7175"/>
    <cellStyle name="Nota 2 4 4 7 2" xfId="7176"/>
    <cellStyle name="Nota 2 4 4 8" xfId="7177"/>
    <cellStyle name="Nota 2 4 4 8 2" xfId="7178"/>
    <cellStyle name="Nota 2 4 4 9" xfId="7179"/>
    <cellStyle name="Nota 2 4 4 9 2" xfId="7180"/>
    <cellStyle name="Nota 2 4 5" xfId="480"/>
    <cellStyle name="Nota 2 4 5 10" xfId="7181"/>
    <cellStyle name="Nota 2 4 5 10 2" xfId="7182"/>
    <cellStyle name="Nota 2 4 5 11" xfId="7183"/>
    <cellStyle name="Nota 2 4 5 11 2" xfId="7184"/>
    <cellStyle name="Nota 2 4 5 12" xfId="7185"/>
    <cellStyle name="Nota 2 4 5 12 2" xfId="7186"/>
    <cellStyle name="Nota 2 4 5 13" xfId="7187"/>
    <cellStyle name="Nota 2 4 5 13 2" xfId="7188"/>
    <cellStyle name="Nota 2 4 5 14" xfId="7189"/>
    <cellStyle name="Nota 2 4 5 14 2" xfId="7190"/>
    <cellStyle name="Nota 2 4 5 15" xfId="7191"/>
    <cellStyle name="Nota 2 4 5 15 2" xfId="7192"/>
    <cellStyle name="Nota 2 4 5 16" xfId="7193"/>
    <cellStyle name="Nota 2 4 5 2" xfId="7194"/>
    <cellStyle name="Nota 2 4 5 2 10" xfId="7195"/>
    <cellStyle name="Nota 2 4 5 2 10 2" xfId="7196"/>
    <cellStyle name="Nota 2 4 5 2 11" xfId="7197"/>
    <cellStyle name="Nota 2 4 5 2 11 2" xfId="7198"/>
    <cellStyle name="Nota 2 4 5 2 12" xfId="7199"/>
    <cellStyle name="Nota 2 4 5 2 12 2" xfId="7200"/>
    <cellStyle name="Nota 2 4 5 2 13" xfId="7201"/>
    <cellStyle name="Nota 2 4 5 2 13 2" xfId="7202"/>
    <cellStyle name="Nota 2 4 5 2 14" xfId="7203"/>
    <cellStyle name="Nota 2 4 5 2 2" xfId="7204"/>
    <cellStyle name="Nota 2 4 5 2 2 2" xfId="7205"/>
    <cellStyle name="Nota 2 4 5 2 3" xfId="7206"/>
    <cellStyle name="Nota 2 4 5 2 3 2" xfId="7207"/>
    <cellStyle name="Nota 2 4 5 2 4" xfId="7208"/>
    <cellStyle name="Nota 2 4 5 2 4 2" xfId="7209"/>
    <cellStyle name="Nota 2 4 5 2 5" xfId="7210"/>
    <cellStyle name="Nota 2 4 5 2 5 2" xfId="7211"/>
    <cellStyle name="Nota 2 4 5 2 6" xfId="7212"/>
    <cellStyle name="Nota 2 4 5 2 6 2" xfId="7213"/>
    <cellStyle name="Nota 2 4 5 2 7" xfId="7214"/>
    <cellStyle name="Nota 2 4 5 2 7 2" xfId="7215"/>
    <cellStyle name="Nota 2 4 5 2 8" xfId="7216"/>
    <cellStyle name="Nota 2 4 5 2 8 2" xfId="7217"/>
    <cellStyle name="Nota 2 4 5 2 9" xfId="7218"/>
    <cellStyle name="Nota 2 4 5 2 9 2" xfId="7219"/>
    <cellStyle name="Nota 2 4 5 3" xfId="7220"/>
    <cellStyle name="Nota 2 4 5 3 10" xfId="7221"/>
    <cellStyle name="Nota 2 4 5 3 10 2" xfId="7222"/>
    <cellStyle name="Nota 2 4 5 3 11" xfId="7223"/>
    <cellStyle name="Nota 2 4 5 3 11 2" xfId="7224"/>
    <cellStyle name="Nota 2 4 5 3 12" xfId="7225"/>
    <cellStyle name="Nota 2 4 5 3 12 2" xfId="7226"/>
    <cellStyle name="Nota 2 4 5 3 13" xfId="7227"/>
    <cellStyle name="Nota 2 4 5 3 13 2" xfId="7228"/>
    <cellStyle name="Nota 2 4 5 3 14" xfId="7229"/>
    <cellStyle name="Nota 2 4 5 3 2" xfId="7230"/>
    <cellStyle name="Nota 2 4 5 3 2 2" xfId="7231"/>
    <cellStyle name="Nota 2 4 5 3 3" xfId="7232"/>
    <cellStyle name="Nota 2 4 5 3 3 2" xfId="7233"/>
    <cellStyle name="Nota 2 4 5 3 4" xfId="7234"/>
    <cellStyle name="Nota 2 4 5 3 4 2" xfId="7235"/>
    <cellStyle name="Nota 2 4 5 3 5" xfId="7236"/>
    <cellStyle name="Nota 2 4 5 3 5 2" xfId="7237"/>
    <cellStyle name="Nota 2 4 5 3 6" xfId="7238"/>
    <cellStyle name="Nota 2 4 5 3 6 2" xfId="7239"/>
    <cellStyle name="Nota 2 4 5 3 7" xfId="7240"/>
    <cellStyle name="Nota 2 4 5 3 7 2" xfId="7241"/>
    <cellStyle name="Nota 2 4 5 3 8" xfId="7242"/>
    <cellStyle name="Nota 2 4 5 3 8 2" xfId="7243"/>
    <cellStyle name="Nota 2 4 5 3 9" xfId="7244"/>
    <cellStyle name="Nota 2 4 5 3 9 2" xfId="7245"/>
    <cellStyle name="Nota 2 4 5 4" xfId="7246"/>
    <cellStyle name="Nota 2 4 5 4 2" xfId="7247"/>
    <cellStyle name="Nota 2 4 5 5" xfId="7248"/>
    <cellStyle name="Nota 2 4 5 5 2" xfId="7249"/>
    <cellStyle name="Nota 2 4 5 6" xfId="7250"/>
    <cellStyle name="Nota 2 4 5 6 2" xfId="7251"/>
    <cellStyle name="Nota 2 4 5 7" xfId="7252"/>
    <cellStyle name="Nota 2 4 5 7 2" xfId="7253"/>
    <cellStyle name="Nota 2 4 5 8" xfId="7254"/>
    <cellStyle name="Nota 2 4 5 8 2" xfId="7255"/>
    <cellStyle name="Nota 2 4 5 9" xfId="7256"/>
    <cellStyle name="Nota 2 4 5 9 2" xfId="7257"/>
    <cellStyle name="Nota 2 4 6" xfId="7258"/>
    <cellStyle name="Nota 2 4 6 10" xfId="7259"/>
    <cellStyle name="Nota 2 4 6 10 2" xfId="7260"/>
    <cellStyle name="Nota 2 4 6 11" xfId="7261"/>
    <cellStyle name="Nota 2 4 6 11 2" xfId="7262"/>
    <cellStyle name="Nota 2 4 6 12" xfId="7263"/>
    <cellStyle name="Nota 2 4 6 12 2" xfId="7264"/>
    <cellStyle name="Nota 2 4 6 13" xfId="7265"/>
    <cellStyle name="Nota 2 4 6 13 2" xfId="7266"/>
    <cellStyle name="Nota 2 4 6 14" xfId="7267"/>
    <cellStyle name="Nota 2 4 6 2" xfId="7268"/>
    <cellStyle name="Nota 2 4 6 2 2" xfId="7269"/>
    <cellStyle name="Nota 2 4 6 3" xfId="7270"/>
    <cellStyle name="Nota 2 4 6 3 2" xfId="7271"/>
    <cellStyle name="Nota 2 4 6 4" xfId="7272"/>
    <cellStyle name="Nota 2 4 6 4 2" xfId="7273"/>
    <cellStyle name="Nota 2 4 6 5" xfId="7274"/>
    <cellStyle name="Nota 2 4 6 5 2" xfId="7275"/>
    <cellStyle name="Nota 2 4 6 6" xfId="7276"/>
    <cellStyle name="Nota 2 4 6 6 2" xfId="7277"/>
    <cellStyle name="Nota 2 4 6 7" xfId="7278"/>
    <cellStyle name="Nota 2 4 6 7 2" xfId="7279"/>
    <cellStyle name="Nota 2 4 6 8" xfId="7280"/>
    <cellStyle name="Nota 2 4 6 8 2" xfId="7281"/>
    <cellStyle name="Nota 2 4 6 9" xfId="7282"/>
    <cellStyle name="Nota 2 4 6 9 2" xfId="7283"/>
    <cellStyle name="Nota 2 4 7" xfId="7284"/>
    <cellStyle name="Nota 2 4 7 10" xfId="7285"/>
    <cellStyle name="Nota 2 4 7 10 2" xfId="7286"/>
    <cellStyle name="Nota 2 4 7 11" xfId="7287"/>
    <cellStyle name="Nota 2 4 7 11 2" xfId="7288"/>
    <cellStyle name="Nota 2 4 7 12" xfId="7289"/>
    <cellStyle name="Nota 2 4 7 12 2" xfId="7290"/>
    <cellStyle name="Nota 2 4 7 13" xfId="7291"/>
    <cellStyle name="Nota 2 4 7 13 2" xfId="7292"/>
    <cellStyle name="Nota 2 4 7 14" xfId="7293"/>
    <cellStyle name="Nota 2 4 7 2" xfId="7294"/>
    <cellStyle name="Nota 2 4 7 2 2" xfId="7295"/>
    <cellStyle name="Nota 2 4 7 3" xfId="7296"/>
    <cellStyle name="Nota 2 4 7 3 2" xfId="7297"/>
    <cellStyle name="Nota 2 4 7 4" xfId="7298"/>
    <cellStyle name="Nota 2 4 7 4 2" xfId="7299"/>
    <cellStyle name="Nota 2 4 7 5" xfId="7300"/>
    <cellStyle name="Nota 2 4 7 5 2" xfId="7301"/>
    <cellStyle name="Nota 2 4 7 6" xfId="7302"/>
    <cellStyle name="Nota 2 4 7 6 2" xfId="7303"/>
    <cellStyle name="Nota 2 4 7 7" xfId="7304"/>
    <cellStyle name="Nota 2 4 7 7 2" xfId="7305"/>
    <cellStyle name="Nota 2 4 7 8" xfId="7306"/>
    <cellStyle name="Nota 2 4 7 8 2" xfId="7307"/>
    <cellStyle name="Nota 2 4 7 9" xfId="7308"/>
    <cellStyle name="Nota 2 4 7 9 2" xfId="7309"/>
    <cellStyle name="Nota 2 4 8" xfId="7310"/>
    <cellStyle name="Nota 2 4 8 2" xfId="7311"/>
    <cellStyle name="Nota 2 4 9" xfId="7312"/>
    <cellStyle name="Nota 2 4 9 2" xfId="7313"/>
    <cellStyle name="Nota 2 5" xfId="481"/>
    <cellStyle name="Nota 2 5 10" xfId="7314"/>
    <cellStyle name="Nota 2 5 10 2" xfId="7315"/>
    <cellStyle name="Nota 2 5 11" xfId="7316"/>
    <cellStyle name="Nota 2 5 11 2" xfId="7317"/>
    <cellStyle name="Nota 2 5 12" xfId="7318"/>
    <cellStyle name="Nota 2 5 12 2" xfId="7319"/>
    <cellStyle name="Nota 2 5 13" xfId="7320"/>
    <cellStyle name="Nota 2 5 13 2" xfId="7321"/>
    <cellStyle name="Nota 2 5 14" xfId="7322"/>
    <cellStyle name="Nota 2 5 14 2" xfId="7323"/>
    <cellStyle name="Nota 2 5 15" xfId="7324"/>
    <cellStyle name="Nota 2 5 15 2" xfId="7325"/>
    <cellStyle name="Nota 2 5 16" xfId="7326"/>
    <cellStyle name="Nota 2 5 16 2" xfId="7327"/>
    <cellStyle name="Nota 2 5 17" xfId="7328"/>
    <cellStyle name="Nota 2 5 17 2" xfId="7329"/>
    <cellStyle name="Nota 2 5 18" xfId="7330"/>
    <cellStyle name="Nota 2 5 18 2" xfId="7331"/>
    <cellStyle name="Nota 2 5 19" xfId="7332"/>
    <cellStyle name="Nota 2 5 19 2" xfId="7333"/>
    <cellStyle name="Nota 2 5 2" xfId="482"/>
    <cellStyle name="Nota 2 5 2 10" xfId="7334"/>
    <cellStyle name="Nota 2 5 2 10 2" xfId="7335"/>
    <cellStyle name="Nota 2 5 2 11" xfId="7336"/>
    <cellStyle name="Nota 2 5 2 11 2" xfId="7337"/>
    <cellStyle name="Nota 2 5 2 12" xfId="7338"/>
    <cellStyle name="Nota 2 5 2 12 2" xfId="7339"/>
    <cellStyle name="Nota 2 5 2 13" xfId="7340"/>
    <cellStyle name="Nota 2 5 2 13 2" xfId="7341"/>
    <cellStyle name="Nota 2 5 2 14" xfId="7342"/>
    <cellStyle name="Nota 2 5 2 14 2" xfId="7343"/>
    <cellStyle name="Nota 2 5 2 15" xfId="7344"/>
    <cellStyle name="Nota 2 5 2 15 2" xfId="7345"/>
    <cellStyle name="Nota 2 5 2 16" xfId="7346"/>
    <cellStyle name="Nota 2 5 2 16 2" xfId="7347"/>
    <cellStyle name="Nota 2 5 2 17" xfId="7348"/>
    <cellStyle name="Nota 2 5 2 18" xfId="18535"/>
    <cellStyle name="Nota 2 5 2 2" xfId="483"/>
    <cellStyle name="Nota 2 5 2 2 10" xfId="7349"/>
    <cellStyle name="Nota 2 5 2 2 10 2" xfId="7350"/>
    <cellStyle name="Nota 2 5 2 2 11" xfId="7351"/>
    <cellStyle name="Nota 2 5 2 2 11 2" xfId="7352"/>
    <cellStyle name="Nota 2 5 2 2 12" xfId="7353"/>
    <cellStyle name="Nota 2 5 2 2 12 2" xfId="7354"/>
    <cellStyle name="Nota 2 5 2 2 13" xfId="7355"/>
    <cellStyle name="Nota 2 5 2 2 13 2" xfId="7356"/>
    <cellStyle name="Nota 2 5 2 2 14" xfId="7357"/>
    <cellStyle name="Nota 2 5 2 2 14 2" xfId="7358"/>
    <cellStyle name="Nota 2 5 2 2 15" xfId="7359"/>
    <cellStyle name="Nota 2 5 2 2 15 2" xfId="7360"/>
    <cellStyle name="Nota 2 5 2 2 16" xfId="7361"/>
    <cellStyle name="Nota 2 5 2 2 17" xfId="18536"/>
    <cellStyle name="Nota 2 5 2 2 2" xfId="7362"/>
    <cellStyle name="Nota 2 5 2 2 2 10" xfId="7363"/>
    <cellStyle name="Nota 2 5 2 2 2 10 2" xfId="7364"/>
    <cellStyle name="Nota 2 5 2 2 2 11" xfId="7365"/>
    <cellStyle name="Nota 2 5 2 2 2 11 2" xfId="7366"/>
    <cellStyle name="Nota 2 5 2 2 2 12" xfId="7367"/>
    <cellStyle name="Nota 2 5 2 2 2 12 2" xfId="7368"/>
    <cellStyle name="Nota 2 5 2 2 2 13" xfId="7369"/>
    <cellStyle name="Nota 2 5 2 2 2 13 2" xfId="7370"/>
    <cellStyle name="Nota 2 5 2 2 2 14" xfId="7371"/>
    <cellStyle name="Nota 2 5 2 2 2 2" xfId="7372"/>
    <cellStyle name="Nota 2 5 2 2 2 2 2" xfId="7373"/>
    <cellStyle name="Nota 2 5 2 2 2 3" xfId="7374"/>
    <cellStyle name="Nota 2 5 2 2 2 3 2" xfId="7375"/>
    <cellStyle name="Nota 2 5 2 2 2 4" xfId="7376"/>
    <cellStyle name="Nota 2 5 2 2 2 4 2" xfId="7377"/>
    <cellStyle name="Nota 2 5 2 2 2 5" xfId="7378"/>
    <cellStyle name="Nota 2 5 2 2 2 5 2" xfId="7379"/>
    <cellStyle name="Nota 2 5 2 2 2 6" xfId="7380"/>
    <cellStyle name="Nota 2 5 2 2 2 6 2" xfId="7381"/>
    <cellStyle name="Nota 2 5 2 2 2 7" xfId="7382"/>
    <cellStyle name="Nota 2 5 2 2 2 7 2" xfId="7383"/>
    <cellStyle name="Nota 2 5 2 2 2 8" xfId="7384"/>
    <cellStyle name="Nota 2 5 2 2 2 8 2" xfId="7385"/>
    <cellStyle name="Nota 2 5 2 2 2 9" xfId="7386"/>
    <cellStyle name="Nota 2 5 2 2 2 9 2" xfId="7387"/>
    <cellStyle name="Nota 2 5 2 2 3" xfId="7388"/>
    <cellStyle name="Nota 2 5 2 2 3 10" xfId="7389"/>
    <cellStyle name="Nota 2 5 2 2 3 10 2" xfId="7390"/>
    <cellStyle name="Nota 2 5 2 2 3 11" xfId="7391"/>
    <cellStyle name="Nota 2 5 2 2 3 11 2" xfId="7392"/>
    <cellStyle name="Nota 2 5 2 2 3 12" xfId="7393"/>
    <cellStyle name="Nota 2 5 2 2 3 12 2" xfId="7394"/>
    <cellStyle name="Nota 2 5 2 2 3 13" xfId="7395"/>
    <cellStyle name="Nota 2 5 2 2 3 13 2" xfId="7396"/>
    <cellStyle name="Nota 2 5 2 2 3 14" xfId="7397"/>
    <cellStyle name="Nota 2 5 2 2 3 2" xfId="7398"/>
    <cellStyle name="Nota 2 5 2 2 3 2 2" xfId="7399"/>
    <cellStyle name="Nota 2 5 2 2 3 3" xfId="7400"/>
    <cellStyle name="Nota 2 5 2 2 3 3 2" xfId="7401"/>
    <cellStyle name="Nota 2 5 2 2 3 4" xfId="7402"/>
    <cellStyle name="Nota 2 5 2 2 3 4 2" xfId="7403"/>
    <cellStyle name="Nota 2 5 2 2 3 5" xfId="7404"/>
    <cellStyle name="Nota 2 5 2 2 3 5 2" xfId="7405"/>
    <cellStyle name="Nota 2 5 2 2 3 6" xfId="7406"/>
    <cellStyle name="Nota 2 5 2 2 3 6 2" xfId="7407"/>
    <cellStyle name="Nota 2 5 2 2 3 7" xfId="7408"/>
    <cellStyle name="Nota 2 5 2 2 3 7 2" xfId="7409"/>
    <cellStyle name="Nota 2 5 2 2 3 8" xfId="7410"/>
    <cellStyle name="Nota 2 5 2 2 3 8 2" xfId="7411"/>
    <cellStyle name="Nota 2 5 2 2 3 9" xfId="7412"/>
    <cellStyle name="Nota 2 5 2 2 3 9 2" xfId="7413"/>
    <cellStyle name="Nota 2 5 2 2 4" xfId="7414"/>
    <cellStyle name="Nota 2 5 2 2 4 2" xfId="7415"/>
    <cellStyle name="Nota 2 5 2 2 5" xfId="7416"/>
    <cellStyle name="Nota 2 5 2 2 5 2" xfId="7417"/>
    <cellStyle name="Nota 2 5 2 2 6" xfId="7418"/>
    <cellStyle name="Nota 2 5 2 2 6 2" xfId="7419"/>
    <cellStyle name="Nota 2 5 2 2 7" xfId="7420"/>
    <cellStyle name="Nota 2 5 2 2 7 2" xfId="7421"/>
    <cellStyle name="Nota 2 5 2 2 8" xfId="7422"/>
    <cellStyle name="Nota 2 5 2 2 8 2" xfId="7423"/>
    <cellStyle name="Nota 2 5 2 2 9" xfId="7424"/>
    <cellStyle name="Nota 2 5 2 2 9 2" xfId="7425"/>
    <cellStyle name="Nota 2 5 2 3" xfId="7426"/>
    <cellStyle name="Nota 2 5 2 3 10" xfId="7427"/>
    <cellStyle name="Nota 2 5 2 3 10 2" xfId="7428"/>
    <cellStyle name="Nota 2 5 2 3 11" xfId="7429"/>
    <cellStyle name="Nota 2 5 2 3 11 2" xfId="7430"/>
    <cellStyle name="Nota 2 5 2 3 12" xfId="7431"/>
    <cellStyle name="Nota 2 5 2 3 12 2" xfId="7432"/>
    <cellStyle name="Nota 2 5 2 3 13" xfId="7433"/>
    <cellStyle name="Nota 2 5 2 3 13 2" xfId="7434"/>
    <cellStyle name="Nota 2 5 2 3 14" xfId="7435"/>
    <cellStyle name="Nota 2 5 2 3 2" xfId="7436"/>
    <cellStyle name="Nota 2 5 2 3 2 2" xfId="7437"/>
    <cellStyle name="Nota 2 5 2 3 3" xfId="7438"/>
    <cellStyle name="Nota 2 5 2 3 3 2" xfId="7439"/>
    <cellStyle name="Nota 2 5 2 3 4" xfId="7440"/>
    <cellStyle name="Nota 2 5 2 3 4 2" xfId="7441"/>
    <cellStyle name="Nota 2 5 2 3 5" xfId="7442"/>
    <cellStyle name="Nota 2 5 2 3 5 2" xfId="7443"/>
    <cellStyle name="Nota 2 5 2 3 6" xfId="7444"/>
    <cellStyle name="Nota 2 5 2 3 6 2" xfId="7445"/>
    <cellStyle name="Nota 2 5 2 3 7" xfId="7446"/>
    <cellStyle name="Nota 2 5 2 3 7 2" xfId="7447"/>
    <cellStyle name="Nota 2 5 2 3 8" xfId="7448"/>
    <cellStyle name="Nota 2 5 2 3 8 2" xfId="7449"/>
    <cellStyle name="Nota 2 5 2 3 9" xfId="7450"/>
    <cellStyle name="Nota 2 5 2 3 9 2" xfId="7451"/>
    <cellStyle name="Nota 2 5 2 4" xfId="7452"/>
    <cellStyle name="Nota 2 5 2 4 10" xfId="7453"/>
    <cellStyle name="Nota 2 5 2 4 10 2" xfId="7454"/>
    <cellStyle name="Nota 2 5 2 4 11" xfId="7455"/>
    <cellStyle name="Nota 2 5 2 4 11 2" xfId="7456"/>
    <cellStyle name="Nota 2 5 2 4 12" xfId="7457"/>
    <cellStyle name="Nota 2 5 2 4 12 2" xfId="7458"/>
    <cellStyle name="Nota 2 5 2 4 13" xfId="7459"/>
    <cellStyle name="Nota 2 5 2 4 13 2" xfId="7460"/>
    <cellStyle name="Nota 2 5 2 4 14" xfId="7461"/>
    <cellStyle name="Nota 2 5 2 4 2" xfId="7462"/>
    <cellStyle name="Nota 2 5 2 4 2 2" xfId="7463"/>
    <cellStyle name="Nota 2 5 2 4 3" xfId="7464"/>
    <cellStyle name="Nota 2 5 2 4 3 2" xfId="7465"/>
    <cellStyle name="Nota 2 5 2 4 4" xfId="7466"/>
    <cellStyle name="Nota 2 5 2 4 4 2" xfId="7467"/>
    <cellStyle name="Nota 2 5 2 4 5" xfId="7468"/>
    <cellStyle name="Nota 2 5 2 4 5 2" xfId="7469"/>
    <cellStyle name="Nota 2 5 2 4 6" xfId="7470"/>
    <cellStyle name="Nota 2 5 2 4 6 2" xfId="7471"/>
    <cellStyle name="Nota 2 5 2 4 7" xfId="7472"/>
    <cellStyle name="Nota 2 5 2 4 7 2" xfId="7473"/>
    <cellStyle name="Nota 2 5 2 4 8" xfId="7474"/>
    <cellStyle name="Nota 2 5 2 4 8 2" xfId="7475"/>
    <cellStyle name="Nota 2 5 2 4 9" xfId="7476"/>
    <cellStyle name="Nota 2 5 2 4 9 2" xfId="7477"/>
    <cellStyle name="Nota 2 5 2 5" xfId="7478"/>
    <cellStyle name="Nota 2 5 2 5 2" xfId="7479"/>
    <cellStyle name="Nota 2 5 2 6" xfId="7480"/>
    <cellStyle name="Nota 2 5 2 6 2" xfId="7481"/>
    <cellStyle name="Nota 2 5 2 7" xfId="7482"/>
    <cellStyle name="Nota 2 5 2 7 2" xfId="7483"/>
    <cellStyle name="Nota 2 5 2 8" xfId="7484"/>
    <cellStyle name="Nota 2 5 2 8 2" xfId="7485"/>
    <cellStyle name="Nota 2 5 2 9" xfId="7486"/>
    <cellStyle name="Nota 2 5 2 9 2" xfId="7487"/>
    <cellStyle name="Nota 2 5 20" xfId="7488"/>
    <cellStyle name="Nota 2 5 21" xfId="18537"/>
    <cellStyle name="Nota 2 5 3" xfId="484"/>
    <cellStyle name="Nota 2 5 3 10" xfId="7489"/>
    <cellStyle name="Nota 2 5 3 10 2" xfId="7490"/>
    <cellStyle name="Nota 2 5 3 11" xfId="7491"/>
    <cellStyle name="Nota 2 5 3 11 2" xfId="7492"/>
    <cellStyle name="Nota 2 5 3 12" xfId="7493"/>
    <cellStyle name="Nota 2 5 3 12 2" xfId="7494"/>
    <cellStyle name="Nota 2 5 3 13" xfId="7495"/>
    <cellStyle name="Nota 2 5 3 13 2" xfId="7496"/>
    <cellStyle name="Nota 2 5 3 14" xfId="7497"/>
    <cellStyle name="Nota 2 5 3 14 2" xfId="7498"/>
    <cellStyle name="Nota 2 5 3 15" xfId="7499"/>
    <cellStyle name="Nota 2 5 3 15 2" xfId="7500"/>
    <cellStyle name="Nota 2 5 3 16" xfId="7501"/>
    <cellStyle name="Nota 2 5 3 17" xfId="18538"/>
    <cellStyle name="Nota 2 5 3 2" xfId="7502"/>
    <cellStyle name="Nota 2 5 3 2 10" xfId="7503"/>
    <cellStyle name="Nota 2 5 3 2 10 2" xfId="7504"/>
    <cellStyle name="Nota 2 5 3 2 11" xfId="7505"/>
    <cellStyle name="Nota 2 5 3 2 11 2" xfId="7506"/>
    <cellStyle name="Nota 2 5 3 2 12" xfId="7507"/>
    <cellStyle name="Nota 2 5 3 2 12 2" xfId="7508"/>
    <cellStyle name="Nota 2 5 3 2 13" xfId="7509"/>
    <cellStyle name="Nota 2 5 3 2 13 2" xfId="7510"/>
    <cellStyle name="Nota 2 5 3 2 14" xfId="7511"/>
    <cellStyle name="Nota 2 5 3 2 2" xfId="7512"/>
    <cellStyle name="Nota 2 5 3 2 2 2" xfId="7513"/>
    <cellStyle name="Nota 2 5 3 2 3" xfId="7514"/>
    <cellStyle name="Nota 2 5 3 2 3 2" xfId="7515"/>
    <cellStyle name="Nota 2 5 3 2 4" xfId="7516"/>
    <cellStyle name="Nota 2 5 3 2 4 2" xfId="7517"/>
    <cellStyle name="Nota 2 5 3 2 5" xfId="7518"/>
    <cellStyle name="Nota 2 5 3 2 5 2" xfId="7519"/>
    <cellStyle name="Nota 2 5 3 2 6" xfId="7520"/>
    <cellStyle name="Nota 2 5 3 2 6 2" xfId="7521"/>
    <cellStyle name="Nota 2 5 3 2 7" xfId="7522"/>
    <cellStyle name="Nota 2 5 3 2 7 2" xfId="7523"/>
    <cellStyle name="Nota 2 5 3 2 8" xfId="7524"/>
    <cellStyle name="Nota 2 5 3 2 8 2" xfId="7525"/>
    <cellStyle name="Nota 2 5 3 2 9" xfId="7526"/>
    <cellStyle name="Nota 2 5 3 2 9 2" xfId="7527"/>
    <cellStyle name="Nota 2 5 3 3" xfId="7528"/>
    <cellStyle name="Nota 2 5 3 3 10" xfId="7529"/>
    <cellStyle name="Nota 2 5 3 3 10 2" xfId="7530"/>
    <cellStyle name="Nota 2 5 3 3 11" xfId="7531"/>
    <cellStyle name="Nota 2 5 3 3 11 2" xfId="7532"/>
    <cellStyle name="Nota 2 5 3 3 12" xfId="7533"/>
    <cellStyle name="Nota 2 5 3 3 12 2" xfId="7534"/>
    <cellStyle name="Nota 2 5 3 3 13" xfId="7535"/>
    <cellStyle name="Nota 2 5 3 3 13 2" xfId="7536"/>
    <cellStyle name="Nota 2 5 3 3 14" xfId="7537"/>
    <cellStyle name="Nota 2 5 3 3 2" xfId="7538"/>
    <cellStyle name="Nota 2 5 3 3 2 2" xfId="7539"/>
    <cellStyle name="Nota 2 5 3 3 3" xfId="7540"/>
    <cellStyle name="Nota 2 5 3 3 3 2" xfId="7541"/>
    <cellStyle name="Nota 2 5 3 3 4" xfId="7542"/>
    <cellStyle name="Nota 2 5 3 3 4 2" xfId="7543"/>
    <cellStyle name="Nota 2 5 3 3 5" xfId="7544"/>
    <cellStyle name="Nota 2 5 3 3 5 2" xfId="7545"/>
    <cellStyle name="Nota 2 5 3 3 6" xfId="7546"/>
    <cellStyle name="Nota 2 5 3 3 6 2" xfId="7547"/>
    <cellStyle name="Nota 2 5 3 3 7" xfId="7548"/>
    <cellStyle name="Nota 2 5 3 3 7 2" xfId="7549"/>
    <cellStyle name="Nota 2 5 3 3 8" xfId="7550"/>
    <cellStyle name="Nota 2 5 3 3 8 2" xfId="7551"/>
    <cellStyle name="Nota 2 5 3 3 9" xfId="7552"/>
    <cellStyle name="Nota 2 5 3 3 9 2" xfId="7553"/>
    <cellStyle name="Nota 2 5 3 4" xfId="7554"/>
    <cellStyle name="Nota 2 5 3 4 2" xfId="7555"/>
    <cellStyle name="Nota 2 5 3 5" xfId="7556"/>
    <cellStyle name="Nota 2 5 3 5 2" xfId="7557"/>
    <cellStyle name="Nota 2 5 3 6" xfId="7558"/>
    <cellStyle name="Nota 2 5 3 6 2" xfId="7559"/>
    <cellStyle name="Nota 2 5 3 7" xfId="7560"/>
    <cellStyle name="Nota 2 5 3 7 2" xfId="7561"/>
    <cellStyle name="Nota 2 5 3 8" xfId="7562"/>
    <cellStyle name="Nota 2 5 3 8 2" xfId="7563"/>
    <cellStyle name="Nota 2 5 3 9" xfId="7564"/>
    <cellStyle name="Nota 2 5 3 9 2" xfId="7565"/>
    <cellStyle name="Nota 2 5 4" xfId="485"/>
    <cellStyle name="Nota 2 5 4 10" xfId="7566"/>
    <cellStyle name="Nota 2 5 4 10 2" xfId="7567"/>
    <cellStyle name="Nota 2 5 4 11" xfId="7568"/>
    <cellStyle name="Nota 2 5 4 11 2" xfId="7569"/>
    <cellStyle name="Nota 2 5 4 12" xfId="7570"/>
    <cellStyle name="Nota 2 5 4 12 2" xfId="7571"/>
    <cellStyle name="Nota 2 5 4 13" xfId="7572"/>
    <cellStyle name="Nota 2 5 4 13 2" xfId="7573"/>
    <cellStyle name="Nota 2 5 4 14" xfId="7574"/>
    <cellStyle name="Nota 2 5 4 14 2" xfId="7575"/>
    <cellStyle name="Nota 2 5 4 15" xfId="7576"/>
    <cellStyle name="Nota 2 5 4 15 2" xfId="7577"/>
    <cellStyle name="Nota 2 5 4 16" xfId="7578"/>
    <cellStyle name="Nota 2 5 4 2" xfId="7579"/>
    <cellStyle name="Nota 2 5 4 2 10" xfId="7580"/>
    <cellStyle name="Nota 2 5 4 2 10 2" xfId="7581"/>
    <cellStyle name="Nota 2 5 4 2 11" xfId="7582"/>
    <cellStyle name="Nota 2 5 4 2 11 2" xfId="7583"/>
    <cellStyle name="Nota 2 5 4 2 12" xfId="7584"/>
    <cellStyle name="Nota 2 5 4 2 12 2" xfId="7585"/>
    <cellStyle name="Nota 2 5 4 2 13" xfId="7586"/>
    <cellStyle name="Nota 2 5 4 2 13 2" xfId="7587"/>
    <cellStyle name="Nota 2 5 4 2 14" xfId="7588"/>
    <cellStyle name="Nota 2 5 4 2 2" xfId="7589"/>
    <cellStyle name="Nota 2 5 4 2 2 2" xfId="7590"/>
    <cellStyle name="Nota 2 5 4 2 3" xfId="7591"/>
    <cellStyle name="Nota 2 5 4 2 3 2" xfId="7592"/>
    <cellStyle name="Nota 2 5 4 2 4" xfId="7593"/>
    <cellStyle name="Nota 2 5 4 2 4 2" xfId="7594"/>
    <cellStyle name="Nota 2 5 4 2 5" xfId="7595"/>
    <cellStyle name="Nota 2 5 4 2 5 2" xfId="7596"/>
    <cellStyle name="Nota 2 5 4 2 6" xfId="7597"/>
    <cellStyle name="Nota 2 5 4 2 6 2" xfId="7598"/>
    <cellStyle name="Nota 2 5 4 2 7" xfId="7599"/>
    <cellStyle name="Nota 2 5 4 2 7 2" xfId="7600"/>
    <cellStyle name="Nota 2 5 4 2 8" xfId="7601"/>
    <cellStyle name="Nota 2 5 4 2 8 2" xfId="7602"/>
    <cellStyle name="Nota 2 5 4 2 9" xfId="7603"/>
    <cellStyle name="Nota 2 5 4 2 9 2" xfId="7604"/>
    <cellStyle name="Nota 2 5 4 3" xfId="7605"/>
    <cellStyle name="Nota 2 5 4 3 10" xfId="7606"/>
    <cellStyle name="Nota 2 5 4 3 10 2" xfId="7607"/>
    <cellStyle name="Nota 2 5 4 3 11" xfId="7608"/>
    <cellStyle name="Nota 2 5 4 3 11 2" xfId="7609"/>
    <cellStyle name="Nota 2 5 4 3 12" xfId="7610"/>
    <cellStyle name="Nota 2 5 4 3 12 2" xfId="7611"/>
    <cellStyle name="Nota 2 5 4 3 13" xfId="7612"/>
    <cellStyle name="Nota 2 5 4 3 13 2" xfId="7613"/>
    <cellStyle name="Nota 2 5 4 3 14" xfId="7614"/>
    <cellStyle name="Nota 2 5 4 3 2" xfId="7615"/>
    <cellStyle name="Nota 2 5 4 3 2 2" xfId="7616"/>
    <cellStyle name="Nota 2 5 4 3 3" xfId="7617"/>
    <cellStyle name="Nota 2 5 4 3 3 2" xfId="7618"/>
    <cellStyle name="Nota 2 5 4 3 4" xfId="7619"/>
    <cellStyle name="Nota 2 5 4 3 4 2" xfId="7620"/>
    <cellStyle name="Nota 2 5 4 3 5" xfId="7621"/>
    <cellStyle name="Nota 2 5 4 3 5 2" xfId="7622"/>
    <cellStyle name="Nota 2 5 4 3 6" xfId="7623"/>
    <cellStyle name="Nota 2 5 4 3 6 2" xfId="7624"/>
    <cellStyle name="Nota 2 5 4 3 7" xfId="7625"/>
    <cellStyle name="Nota 2 5 4 3 7 2" xfId="7626"/>
    <cellStyle name="Nota 2 5 4 3 8" xfId="7627"/>
    <cellStyle name="Nota 2 5 4 3 8 2" xfId="7628"/>
    <cellStyle name="Nota 2 5 4 3 9" xfId="7629"/>
    <cellStyle name="Nota 2 5 4 3 9 2" xfId="7630"/>
    <cellStyle name="Nota 2 5 4 4" xfId="7631"/>
    <cellStyle name="Nota 2 5 4 4 2" xfId="7632"/>
    <cellStyle name="Nota 2 5 4 5" xfId="7633"/>
    <cellStyle name="Nota 2 5 4 5 2" xfId="7634"/>
    <cellStyle name="Nota 2 5 4 6" xfId="7635"/>
    <cellStyle name="Nota 2 5 4 6 2" xfId="7636"/>
    <cellStyle name="Nota 2 5 4 7" xfId="7637"/>
    <cellStyle name="Nota 2 5 4 7 2" xfId="7638"/>
    <cellStyle name="Nota 2 5 4 8" xfId="7639"/>
    <cellStyle name="Nota 2 5 4 8 2" xfId="7640"/>
    <cellStyle name="Nota 2 5 4 9" xfId="7641"/>
    <cellStyle name="Nota 2 5 4 9 2" xfId="7642"/>
    <cellStyle name="Nota 2 5 5" xfId="486"/>
    <cellStyle name="Nota 2 5 5 10" xfId="7643"/>
    <cellStyle name="Nota 2 5 5 10 2" xfId="7644"/>
    <cellStyle name="Nota 2 5 5 11" xfId="7645"/>
    <cellStyle name="Nota 2 5 5 11 2" xfId="7646"/>
    <cellStyle name="Nota 2 5 5 12" xfId="7647"/>
    <cellStyle name="Nota 2 5 5 12 2" xfId="7648"/>
    <cellStyle name="Nota 2 5 5 13" xfId="7649"/>
    <cellStyle name="Nota 2 5 5 13 2" xfId="7650"/>
    <cellStyle name="Nota 2 5 5 14" xfId="7651"/>
    <cellStyle name="Nota 2 5 5 14 2" xfId="7652"/>
    <cellStyle name="Nota 2 5 5 15" xfId="7653"/>
    <cellStyle name="Nota 2 5 5 15 2" xfId="7654"/>
    <cellStyle name="Nota 2 5 5 16" xfId="7655"/>
    <cellStyle name="Nota 2 5 5 2" xfId="7656"/>
    <cellStyle name="Nota 2 5 5 2 10" xfId="7657"/>
    <cellStyle name="Nota 2 5 5 2 10 2" xfId="7658"/>
    <cellStyle name="Nota 2 5 5 2 11" xfId="7659"/>
    <cellStyle name="Nota 2 5 5 2 11 2" xfId="7660"/>
    <cellStyle name="Nota 2 5 5 2 12" xfId="7661"/>
    <cellStyle name="Nota 2 5 5 2 12 2" xfId="7662"/>
    <cellStyle name="Nota 2 5 5 2 13" xfId="7663"/>
    <cellStyle name="Nota 2 5 5 2 13 2" xfId="7664"/>
    <cellStyle name="Nota 2 5 5 2 14" xfId="7665"/>
    <cellStyle name="Nota 2 5 5 2 2" xfId="7666"/>
    <cellStyle name="Nota 2 5 5 2 2 2" xfId="7667"/>
    <cellStyle name="Nota 2 5 5 2 3" xfId="7668"/>
    <cellStyle name="Nota 2 5 5 2 3 2" xfId="7669"/>
    <cellStyle name="Nota 2 5 5 2 4" xfId="7670"/>
    <cellStyle name="Nota 2 5 5 2 4 2" xfId="7671"/>
    <cellStyle name="Nota 2 5 5 2 5" xfId="7672"/>
    <cellStyle name="Nota 2 5 5 2 5 2" xfId="7673"/>
    <cellStyle name="Nota 2 5 5 2 6" xfId="7674"/>
    <cellStyle name="Nota 2 5 5 2 6 2" xfId="7675"/>
    <cellStyle name="Nota 2 5 5 2 7" xfId="7676"/>
    <cellStyle name="Nota 2 5 5 2 7 2" xfId="7677"/>
    <cellStyle name="Nota 2 5 5 2 8" xfId="7678"/>
    <cellStyle name="Nota 2 5 5 2 8 2" xfId="7679"/>
    <cellStyle name="Nota 2 5 5 2 9" xfId="7680"/>
    <cellStyle name="Nota 2 5 5 2 9 2" xfId="7681"/>
    <cellStyle name="Nota 2 5 5 3" xfId="7682"/>
    <cellStyle name="Nota 2 5 5 3 10" xfId="7683"/>
    <cellStyle name="Nota 2 5 5 3 10 2" xfId="7684"/>
    <cellStyle name="Nota 2 5 5 3 11" xfId="7685"/>
    <cellStyle name="Nota 2 5 5 3 11 2" xfId="7686"/>
    <cellStyle name="Nota 2 5 5 3 12" xfId="7687"/>
    <cellStyle name="Nota 2 5 5 3 12 2" xfId="7688"/>
    <cellStyle name="Nota 2 5 5 3 13" xfId="7689"/>
    <cellStyle name="Nota 2 5 5 3 13 2" xfId="7690"/>
    <cellStyle name="Nota 2 5 5 3 14" xfId="7691"/>
    <cellStyle name="Nota 2 5 5 3 2" xfId="7692"/>
    <cellStyle name="Nota 2 5 5 3 2 2" xfId="7693"/>
    <cellStyle name="Nota 2 5 5 3 3" xfId="7694"/>
    <cellStyle name="Nota 2 5 5 3 3 2" xfId="7695"/>
    <cellStyle name="Nota 2 5 5 3 4" xfId="7696"/>
    <cellStyle name="Nota 2 5 5 3 4 2" xfId="7697"/>
    <cellStyle name="Nota 2 5 5 3 5" xfId="7698"/>
    <cellStyle name="Nota 2 5 5 3 5 2" xfId="7699"/>
    <cellStyle name="Nota 2 5 5 3 6" xfId="7700"/>
    <cellStyle name="Nota 2 5 5 3 6 2" xfId="7701"/>
    <cellStyle name="Nota 2 5 5 3 7" xfId="7702"/>
    <cellStyle name="Nota 2 5 5 3 7 2" xfId="7703"/>
    <cellStyle name="Nota 2 5 5 3 8" xfId="7704"/>
    <cellStyle name="Nota 2 5 5 3 8 2" xfId="7705"/>
    <cellStyle name="Nota 2 5 5 3 9" xfId="7706"/>
    <cellStyle name="Nota 2 5 5 3 9 2" xfId="7707"/>
    <cellStyle name="Nota 2 5 5 4" xfId="7708"/>
    <cellStyle name="Nota 2 5 5 4 2" xfId="7709"/>
    <cellStyle name="Nota 2 5 5 5" xfId="7710"/>
    <cellStyle name="Nota 2 5 5 5 2" xfId="7711"/>
    <cellStyle name="Nota 2 5 5 6" xfId="7712"/>
    <cellStyle name="Nota 2 5 5 6 2" xfId="7713"/>
    <cellStyle name="Nota 2 5 5 7" xfId="7714"/>
    <cellStyle name="Nota 2 5 5 7 2" xfId="7715"/>
    <cellStyle name="Nota 2 5 5 8" xfId="7716"/>
    <cellStyle name="Nota 2 5 5 8 2" xfId="7717"/>
    <cellStyle name="Nota 2 5 5 9" xfId="7718"/>
    <cellStyle name="Nota 2 5 5 9 2" xfId="7719"/>
    <cellStyle name="Nota 2 5 6" xfId="7720"/>
    <cellStyle name="Nota 2 5 6 10" xfId="7721"/>
    <cellStyle name="Nota 2 5 6 10 2" xfId="7722"/>
    <cellStyle name="Nota 2 5 6 11" xfId="7723"/>
    <cellStyle name="Nota 2 5 6 11 2" xfId="7724"/>
    <cellStyle name="Nota 2 5 6 12" xfId="7725"/>
    <cellStyle name="Nota 2 5 6 12 2" xfId="7726"/>
    <cellStyle name="Nota 2 5 6 13" xfId="7727"/>
    <cellStyle name="Nota 2 5 6 13 2" xfId="7728"/>
    <cellStyle name="Nota 2 5 6 14" xfId="7729"/>
    <cellStyle name="Nota 2 5 6 2" xfId="7730"/>
    <cellStyle name="Nota 2 5 6 2 2" xfId="7731"/>
    <cellStyle name="Nota 2 5 6 3" xfId="7732"/>
    <cellStyle name="Nota 2 5 6 3 2" xfId="7733"/>
    <cellStyle name="Nota 2 5 6 4" xfId="7734"/>
    <cellStyle name="Nota 2 5 6 4 2" xfId="7735"/>
    <cellStyle name="Nota 2 5 6 5" xfId="7736"/>
    <cellStyle name="Nota 2 5 6 5 2" xfId="7737"/>
    <cellStyle name="Nota 2 5 6 6" xfId="7738"/>
    <cellStyle name="Nota 2 5 6 6 2" xfId="7739"/>
    <cellStyle name="Nota 2 5 6 7" xfId="7740"/>
    <cellStyle name="Nota 2 5 6 7 2" xfId="7741"/>
    <cellStyle name="Nota 2 5 6 8" xfId="7742"/>
    <cellStyle name="Nota 2 5 6 8 2" xfId="7743"/>
    <cellStyle name="Nota 2 5 6 9" xfId="7744"/>
    <cellStyle name="Nota 2 5 6 9 2" xfId="7745"/>
    <cellStyle name="Nota 2 5 7" xfId="7746"/>
    <cellStyle name="Nota 2 5 7 10" xfId="7747"/>
    <cellStyle name="Nota 2 5 7 10 2" xfId="7748"/>
    <cellStyle name="Nota 2 5 7 11" xfId="7749"/>
    <cellStyle name="Nota 2 5 7 11 2" xfId="7750"/>
    <cellStyle name="Nota 2 5 7 12" xfId="7751"/>
    <cellStyle name="Nota 2 5 7 12 2" xfId="7752"/>
    <cellStyle name="Nota 2 5 7 13" xfId="7753"/>
    <cellStyle name="Nota 2 5 7 13 2" xfId="7754"/>
    <cellStyle name="Nota 2 5 7 14" xfId="7755"/>
    <cellStyle name="Nota 2 5 7 2" xfId="7756"/>
    <cellStyle name="Nota 2 5 7 2 2" xfId="7757"/>
    <cellStyle name="Nota 2 5 7 3" xfId="7758"/>
    <cellStyle name="Nota 2 5 7 3 2" xfId="7759"/>
    <cellStyle name="Nota 2 5 7 4" xfId="7760"/>
    <cellStyle name="Nota 2 5 7 4 2" xfId="7761"/>
    <cellStyle name="Nota 2 5 7 5" xfId="7762"/>
    <cellStyle name="Nota 2 5 7 5 2" xfId="7763"/>
    <cellStyle name="Nota 2 5 7 6" xfId="7764"/>
    <cellStyle name="Nota 2 5 7 6 2" xfId="7765"/>
    <cellStyle name="Nota 2 5 7 7" xfId="7766"/>
    <cellStyle name="Nota 2 5 7 7 2" xfId="7767"/>
    <cellStyle name="Nota 2 5 7 8" xfId="7768"/>
    <cellStyle name="Nota 2 5 7 8 2" xfId="7769"/>
    <cellStyle name="Nota 2 5 7 9" xfId="7770"/>
    <cellStyle name="Nota 2 5 7 9 2" xfId="7771"/>
    <cellStyle name="Nota 2 5 8" xfId="7772"/>
    <cellStyle name="Nota 2 5 8 2" xfId="7773"/>
    <cellStyle name="Nota 2 5 9" xfId="7774"/>
    <cellStyle name="Nota 2 5 9 2" xfId="7775"/>
    <cellStyle name="Nota 2 6" xfId="487"/>
    <cellStyle name="Nota 2 6 10" xfId="7776"/>
    <cellStyle name="Nota 2 6 10 2" xfId="7777"/>
    <cellStyle name="Nota 2 6 11" xfId="7778"/>
    <cellStyle name="Nota 2 6 11 2" xfId="7779"/>
    <cellStyle name="Nota 2 6 12" xfId="7780"/>
    <cellStyle name="Nota 2 6 12 2" xfId="7781"/>
    <cellStyle name="Nota 2 6 13" xfId="7782"/>
    <cellStyle name="Nota 2 6 13 2" xfId="7783"/>
    <cellStyle name="Nota 2 6 14" xfId="7784"/>
    <cellStyle name="Nota 2 6 14 2" xfId="7785"/>
    <cellStyle name="Nota 2 6 15" xfId="7786"/>
    <cellStyle name="Nota 2 6 15 2" xfId="7787"/>
    <cellStyle name="Nota 2 6 16" xfId="7788"/>
    <cellStyle name="Nota 2 6 16 2" xfId="7789"/>
    <cellStyle name="Nota 2 6 17" xfId="7790"/>
    <cellStyle name="Nota 2 6 17 2" xfId="7791"/>
    <cellStyle name="Nota 2 6 18" xfId="7792"/>
    <cellStyle name="Nota 2 6 18 2" xfId="7793"/>
    <cellStyle name="Nota 2 6 19" xfId="7794"/>
    <cellStyle name="Nota 2 6 19 2" xfId="7795"/>
    <cellStyle name="Nota 2 6 2" xfId="488"/>
    <cellStyle name="Nota 2 6 2 10" xfId="7796"/>
    <cellStyle name="Nota 2 6 2 10 2" xfId="7797"/>
    <cellStyle name="Nota 2 6 2 11" xfId="7798"/>
    <cellStyle name="Nota 2 6 2 11 2" xfId="7799"/>
    <cellStyle name="Nota 2 6 2 12" xfId="7800"/>
    <cellStyle name="Nota 2 6 2 12 2" xfId="7801"/>
    <cellStyle name="Nota 2 6 2 13" xfId="7802"/>
    <cellStyle name="Nota 2 6 2 13 2" xfId="7803"/>
    <cellStyle name="Nota 2 6 2 14" xfId="7804"/>
    <cellStyle name="Nota 2 6 2 14 2" xfId="7805"/>
    <cellStyle name="Nota 2 6 2 15" xfId="7806"/>
    <cellStyle name="Nota 2 6 2 15 2" xfId="7807"/>
    <cellStyle name="Nota 2 6 2 16" xfId="7808"/>
    <cellStyle name="Nota 2 6 2 16 2" xfId="7809"/>
    <cellStyle name="Nota 2 6 2 17" xfId="7810"/>
    <cellStyle name="Nota 2 6 2 18" xfId="18539"/>
    <cellStyle name="Nota 2 6 2 2" xfId="489"/>
    <cellStyle name="Nota 2 6 2 2 10" xfId="7811"/>
    <cellStyle name="Nota 2 6 2 2 10 2" xfId="7812"/>
    <cellStyle name="Nota 2 6 2 2 11" xfId="7813"/>
    <cellStyle name="Nota 2 6 2 2 11 2" xfId="7814"/>
    <cellStyle name="Nota 2 6 2 2 12" xfId="7815"/>
    <cellStyle name="Nota 2 6 2 2 12 2" xfId="7816"/>
    <cellStyle name="Nota 2 6 2 2 13" xfId="7817"/>
    <cellStyle name="Nota 2 6 2 2 13 2" xfId="7818"/>
    <cellStyle name="Nota 2 6 2 2 14" xfId="7819"/>
    <cellStyle name="Nota 2 6 2 2 14 2" xfId="7820"/>
    <cellStyle name="Nota 2 6 2 2 15" xfId="7821"/>
    <cellStyle name="Nota 2 6 2 2 15 2" xfId="7822"/>
    <cellStyle name="Nota 2 6 2 2 16" xfId="7823"/>
    <cellStyle name="Nota 2 6 2 2 17" xfId="18540"/>
    <cellStyle name="Nota 2 6 2 2 2" xfId="7824"/>
    <cellStyle name="Nota 2 6 2 2 2 10" xfId="7825"/>
    <cellStyle name="Nota 2 6 2 2 2 10 2" xfId="7826"/>
    <cellStyle name="Nota 2 6 2 2 2 11" xfId="7827"/>
    <cellStyle name="Nota 2 6 2 2 2 11 2" xfId="7828"/>
    <cellStyle name="Nota 2 6 2 2 2 12" xfId="7829"/>
    <cellStyle name="Nota 2 6 2 2 2 12 2" xfId="7830"/>
    <cellStyle name="Nota 2 6 2 2 2 13" xfId="7831"/>
    <cellStyle name="Nota 2 6 2 2 2 13 2" xfId="7832"/>
    <cellStyle name="Nota 2 6 2 2 2 14" xfId="7833"/>
    <cellStyle name="Nota 2 6 2 2 2 2" xfId="7834"/>
    <cellStyle name="Nota 2 6 2 2 2 2 2" xfId="7835"/>
    <cellStyle name="Nota 2 6 2 2 2 3" xfId="7836"/>
    <cellStyle name="Nota 2 6 2 2 2 3 2" xfId="7837"/>
    <cellStyle name="Nota 2 6 2 2 2 4" xfId="7838"/>
    <cellStyle name="Nota 2 6 2 2 2 4 2" xfId="7839"/>
    <cellStyle name="Nota 2 6 2 2 2 5" xfId="7840"/>
    <cellStyle name="Nota 2 6 2 2 2 5 2" xfId="7841"/>
    <cellStyle name="Nota 2 6 2 2 2 6" xfId="7842"/>
    <cellStyle name="Nota 2 6 2 2 2 6 2" xfId="7843"/>
    <cellStyle name="Nota 2 6 2 2 2 7" xfId="7844"/>
    <cellStyle name="Nota 2 6 2 2 2 7 2" xfId="7845"/>
    <cellStyle name="Nota 2 6 2 2 2 8" xfId="7846"/>
    <cellStyle name="Nota 2 6 2 2 2 8 2" xfId="7847"/>
    <cellStyle name="Nota 2 6 2 2 2 9" xfId="7848"/>
    <cellStyle name="Nota 2 6 2 2 2 9 2" xfId="7849"/>
    <cellStyle name="Nota 2 6 2 2 3" xfId="7850"/>
    <cellStyle name="Nota 2 6 2 2 3 10" xfId="7851"/>
    <cellStyle name="Nota 2 6 2 2 3 10 2" xfId="7852"/>
    <cellStyle name="Nota 2 6 2 2 3 11" xfId="7853"/>
    <cellStyle name="Nota 2 6 2 2 3 11 2" xfId="7854"/>
    <cellStyle name="Nota 2 6 2 2 3 12" xfId="7855"/>
    <cellStyle name="Nota 2 6 2 2 3 12 2" xfId="7856"/>
    <cellStyle name="Nota 2 6 2 2 3 13" xfId="7857"/>
    <cellStyle name="Nota 2 6 2 2 3 13 2" xfId="7858"/>
    <cellStyle name="Nota 2 6 2 2 3 14" xfId="7859"/>
    <cellStyle name="Nota 2 6 2 2 3 2" xfId="7860"/>
    <cellStyle name="Nota 2 6 2 2 3 2 2" xfId="7861"/>
    <cellStyle name="Nota 2 6 2 2 3 3" xfId="7862"/>
    <cellStyle name="Nota 2 6 2 2 3 3 2" xfId="7863"/>
    <cellStyle name="Nota 2 6 2 2 3 4" xfId="7864"/>
    <cellStyle name="Nota 2 6 2 2 3 4 2" xfId="7865"/>
    <cellStyle name="Nota 2 6 2 2 3 5" xfId="7866"/>
    <cellStyle name="Nota 2 6 2 2 3 5 2" xfId="7867"/>
    <cellStyle name="Nota 2 6 2 2 3 6" xfId="7868"/>
    <cellStyle name="Nota 2 6 2 2 3 6 2" xfId="7869"/>
    <cellStyle name="Nota 2 6 2 2 3 7" xfId="7870"/>
    <cellStyle name="Nota 2 6 2 2 3 7 2" xfId="7871"/>
    <cellStyle name="Nota 2 6 2 2 3 8" xfId="7872"/>
    <cellStyle name="Nota 2 6 2 2 3 8 2" xfId="7873"/>
    <cellStyle name="Nota 2 6 2 2 3 9" xfId="7874"/>
    <cellStyle name="Nota 2 6 2 2 3 9 2" xfId="7875"/>
    <cellStyle name="Nota 2 6 2 2 4" xfId="7876"/>
    <cellStyle name="Nota 2 6 2 2 4 2" xfId="7877"/>
    <cellStyle name="Nota 2 6 2 2 5" xfId="7878"/>
    <cellStyle name="Nota 2 6 2 2 5 2" xfId="7879"/>
    <cellStyle name="Nota 2 6 2 2 6" xfId="7880"/>
    <cellStyle name="Nota 2 6 2 2 6 2" xfId="7881"/>
    <cellStyle name="Nota 2 6 2 2 7" xfId="7882"/>
    <cellStyle name="Nota 2 6 2 2 7 2" xfId="7883"/>
    <cellStyle name="Nota 2 6 2 2 8" xfId="7884"/>
    <cellStyle name="Nota 2 6 2 2 8 2" xfId="7885"/>
    <cellStyle name="Nota 2 6 2 2 9" xfId="7886"/>
    <cellStyle name="Nota 2 6 2 2 9 2" xfId="7887"/>
    <cellStyle name="Nota 2 6 2 3" xfId="7888"/>
    <cellStyle name="Nota 2 6 2 3 10" xfId="7889"/>
    <cellStyle name="Nota 2 6 2 3 10 2" xfId="7890"/>
    <cellStyle name="Nota 2 6 2 3 11" xfId="7891"/>
    <cellStyle name="Nota 2 6 2 3 11 2" xfId="7892"/>
    <cellStyle name="Nota 2 6 2 3 12" xfId="7893"/>
    <cellStyle name="Nota 2 6 2 3 12 2" xfId="7894"/>
    <cellStyle name="Nota 2 6 2 3 13" xfId="7895"/>
    <cellStyle name="Nota 2 6 2 3 13 2" xfId="7896"/>
    <cellStyle name="Nota 2 6 2 3 14" xfId="7897"/>
    <cellStyle name="Nota 2 6 2 3 2" xfId="7898"/>
    <cellStyle name="Nota 2 6 2 3 2 2" xfId="7899"/>
    <cellStyle name="Nota 2 6 2 3 3" xfId="7900"/>
    <cellStyle name="Nota 2 6 2 3 3 2" xfId="7901"/>
    <cellStyle name="Nota 2 6 2 3 4" xfId="7902"/>
    <cellStyle name="Nota 2 6 2 3 4 2" xfId="7903"/>
    <cellStyle name="Nota 2 6 2 3 5" xfId="7904"/>
    <cellStyle name="Nota 2 6 2 3 5 2" xfId="7905"/>
    <cellStyle name="Nota 2 6 2 3 6" xfId="7906"/>
    <cellStyle name="Nota 2 6 2 3 6 2" xfId="7907"/>
    <cellStyle name="Nota 2 6 2 3 7" xfId="7908"/>
    <cellStyle name="Nota 2 6 2 3 7 2" xfId="7909"/>
    <cellStyle name="Nota 2 6 2 3 8" xfId="7910"/>
    <cellStyle name="Nota 2 6 2 3 8 2" xfId="7911"/>
    <cellStyle name="Nota 2 6 2 3 9" xfId="7912"/>
    <cellStyle name="Nota 2 6 2 3 9 2" xfId="7913"/>
    <cellStyle name="Nota 2 6 2 4" xfId="7914"/>
    <cellStyle name="Nota 2 6 2 4 10" xfId="7915"/>
    <cellStyle name="Nota 2 6 2 4 10 2" xfId="7916"/>
    <cellStyle name="Nota 2 6 2 4 11" xfId="7917"/>
    <cellStyle name="Nota 2 6 2 4 11 2" xfId="7918"/>
    <cellStyle name="Nota 2 6 2 4 12" xfId="7919"/>
    <cellStyle name="Nota 2 6 2 4 12 2" xfId="7920"/>
    <cellStyle name="Nota 2 6 2 4 13" xfId="7921"/>
    <cellStyle name="Nota 2 6 2 4 13 2" xfId="7922"/>
    <cellStyle name="Nota 2 6 2 4 14" xfId="7923"/>
    <cellStyle name="Nota 2 6 2 4 2" xfId="7924"/>
    <cellStyle name="Nota 2 6 2 4 2 2" xfId="7925"/>
    <cellStyle name="Nota 2 6 2 4 3" xfId="7926"/>
    <cellStyle name="Nota 2 6 2 4 3 2" xfId="7927"/>
    <cellStyle name="Nota 2 6 2 4 4" xfId="7928"/>
    <cellStyle name="Nota 2 6 2 4 4 2" xfId="7929"/>
    <cellStyle name="Nota 2 6 2 4 5" xfId="7930"/>
    <cellStyle name="Nota 2 6 2 4 5 2" xfId="7931"/>
    <cellStyle name="Nota 2 6 2 4 6" xfId="7932"/>
    <cellStyle name="Nota 2 6 2 4 6 2" xfId="7933"/>
    <cellStyle name="Nota 2 6 2 4 7" xfId="7934"/>
    <cellStyle name="Nota 2 6 2 4 7 2" xfId="7935"/>
    <cellStyle name="Nota 2 6 2 4 8" xfId="7936"/>
    <cellStyle name="Nota 2 6 2 4 8 2" xfId="7937"/>
    <cellStyle name="Nota 2 6 2 4 9" xfId="7938"/>
    <cellStyle name="Nota 2 6 2 4 9 2" xfId="7939"/>
    <cellStyle name="Nota 2 6 2 5" xfId="7940"/>
    <cellStyle name="Nota 2 6 2 5 2" xfId="7941"/>
    <cellStyle name="Nota 2 6 2 6" xfId="7942"/>
    <cellStyle name="Nota 2 6 2 6 2" xfId="7943"/>
    <cellStyle name="Nota 2 6 2 7" xfId="7944"/>
    <cellStyle name="Nota 2 6 2 7 2" xfId="7945"/>
    <cellStyle name="Nota 2 6 2 8" xfId="7946"/>
    <cellStyle name="Nota 2 6 2 8 2" xfId="7947"/>
    <cellStyle name="Nota 2 6 2 9" xfId="7948"/>
    <cellStyle name="Nota 2 6 2 9 2" xfId="7949"/>
    <cellStyle name="Nota 2 6 20" xfId="7950"/>
    <cellStyle name="Nota 2 6 21" xfId="18541"/>
    <cellStyle name="Nota 2 6 3" xfId="490"/>
    <cellStyle name="Nota 2 6 3 10" xfId="7951"/>
    <cellStyle name="Nota 2 6 3 10 2" xfId="7952"/>
    <cellStyle name="Nota 2 6 3 11" xfId="7953"/>
    <cellStyle name="Nota 2 6 3 11 2" xfId="7954"/>
    <cellStyle name="Nota 2 6 3 12" xfId="7955"/>
    <cellStyle name="Nota 2 6 3 12 2" xfId="7956"/>
    <cellStyle name="Nota 2 6 3 13" xfId="7957"/>
    <cellStyle name="Nota 2 6 3 13 2" xfId="7958"/>
    <cellStyle name="Nota 2 6 3 14" xfId="7959"/>
    <cellStyle name="Nota 2 6 3 14 2" xfId="7960"/>
    <cellStyle name="Nota 2 6 3 15" xfId="7961"/>
    <cellStyle name="Nota 2 6 3 15 2" xfId="7962"/>
    <cellStyle name="Nota 2 6 3 16" xfId="7963"/>
    <cellStyle name="Nota 2 6 3 17" xfId="18542"/>
    <cellStyle name="Nota 2 6 3 2" xfId="7964"/>
    <cellStyle name="Nota 2 6 3 2 10" xfId="7965"/>
    <cellStyle name="Nota 2 6 3 2 10 2" xfId="7966"/>
    <cellStyle name="Nota 2 6 3 2 11" xfId="7967"/>
    <cellStyle name="Nota 2 6 3 2 11 2" xfId="7968"/>
    <cellStyle name="Nota 2 6 3 2 12" xfId="7969"/>
    <cellStyle name="Nota 2 6 3 2 12 2" xfId="7970"/>
    <cellStyle name="Nota 2 6 3 2 13" xfId="7971"/>
    <cellStyle name="Nota 2 6 3 2 13 2" xfId="7972"/>
    <cellStyle name="Nota 2 6 3 2 14" xfId="7973"/>
    <cellStyle name="Nota 2 6 3 2 2" xfId="7974"/>
    <cellStyle name="Nota 2 6 3 2 2 2" xfId="7975"/>
    <cellStyle name="Nota 2 6 3 2 3" xfId="7976"/>
    <cellStyle name="Nota 2 6 3 2 3 2" xfId="7977"/>
    <cellStyle name="Nota 2 6 3 2 4" xfId="7978"/>
    <cellStyle name="Nota 2 6 3 2 4 2" xfId="7979"/>
    <cellStyle name="Nota 2 6 3 2 5" xfId="7980"/>
    <cellStyle name="Nota 2 6 3 2 5 2" xfId="7981"/>
    <cellStyle name="Nota 2 6 3 2 6" xfId="7982"/>
    <cellStyle name="Nota 2 6 3 2 6 2" xfId="7983"/>
    <cellStyle name="Nota 2 6 3 2 7" xfId="7984"/>
    <cellStyle name="Nota 2 6 3 2 7 2" xfId="7985"/>
    <cellStyle name="Nota 2 6 3 2 8" xfId="7986"/>
    <cellStyle name="Nota 2 6 3 2 8 2" xfId="7987"/>
    <cellStyle name="Nota 2 6 3 2 9" xfId="7988"/>
    <cellStyle name="Nota 2 6 3 2 9 2" xfId="7989"/>
    <cellStyle name="Nota 2 6 3 3" xfId="7990"/>
    <cellStyle name="Nota 2 6 3 3 10" xfId="7991"/>
    <cellStyle name="Nota 2 6 3 3 10 2" xfId="7992"/>
    <cellStyle name="Nota 2 6 3 3 11" xfId="7993"/>
    <cellStyle name="Nota 2 6 3 3 11 2" xfId="7994"/>
    <cellStyle name="Nota 2 6 3 3 12" xfId="7995"/>
    <cellStyle name="Nota 2 6 3 3 12 2" xfId="7996"/>
    <cellStyle name="Nota 2 6 3 3 13" xfId="7997"/>
    <cellStyle name="Nota 2 6 3 3 13 2" xfId="7998"/>
    <cellStyle name="Nota 2 6 3 3 14" xfId="7999"/>
    <cellStyle name="Nota 2 6 3 3 2" xfId="8000"/>
    <cellStyle name="Nota 2 6 3 3 2 2" xfId="8001"/>
    <cellStyle name="Nota 2 6 3 3 3" xfId="8002"/>
    <cellStyle name="Nota 2 6 3 3 3 2" xfId="8003"/>
    <cellStyle name="Nota 2 6 3 3 4" xfId="8004"/>
    <cellStyle name="Nota 2 6 3 3 4 2" xfId="8005"/>
    <cellStyle name="Nota 2 6 3 3 5" xfId="8006"/>
    <cellStyle name="Nota 2 6 3 3 5 2" xfId="8007"/>
    <cellStyle name="Nota 2 6 3 3 6" xfId="8008"/>
    <cellStyle name="Nota 2 6 3 3 6 2" xfId="8009"/>
    <cellStyle name="Nota 2 6 3 3 7" xfId="8010"/>
    <cellStyle name="Nota 2 6 3 3 7 2" xfId="8011"/>
    <cellStyle name="Nota 2 6 3 3 8" xfId="8012"/>
    <cellStyle name="Nota 2 6 3 3 8 2" xfId="8013"/>
    <cellStyle name="Nota 2 6 3 3 9" xfId="8014"/>
    <cellStyle name="Nota 2 6 3 3 9 2" xfId="8015"/>
    <cellStyle name="Nota 2 6 3 4" xfId="8016"/>
    <cellStyle name="Nota 2 6 3 4 2" xfId="8017"/>
    <cellStyle name="Nota 2 6 3 5" xfId="8018"/>
    <cellStyle name="Nota 2 6 3 5 2" xfId="8019"/>
    <cellStyle name="Nota 2 6 3 6" xfId="8020"/>
    <cellStyle name="Nota 2 6 3 6 2" xfId="8021"/>
    <cellStyle name="Nota 2 6 3 7" xfId="8022"/>
    <cellStyle name="Nota 2 6 3 7 2" xfId="8023"/>
    <cellStyle name="Nota 2 6 3 8" xfId="8024"/>
    <cellStyle name="Nota 2 6 3 8 2" xfId="8025"/>
    <cellStyle name="Nota 2 6 3 9" xfId="8026"/>
    <cellStyle name="Nota 2 6 3 9 2" xfId="8027"/>
    <cellStyle name="Nota 2 6 4" xfId="491"/>
    <cellStyle name="Nota 2 6 4 10" xfId="8028"/>
    <cellStyle name="Nota 2 6 4 10 2" xfId="8029"/>
    <cellStyle name="Nota 2 6 4 11" xfId="8030"/>
    <cellStyle name="Nota 2 6 4 11 2" xfId="8031"/>
    <cellStyle name="Nota 2 6 4 12" xfId="8032"/>
    <cellStyle name="Nota 2 6 4 12 2" xfId="8033"/>
    <cellStyle name="Nota 2 6 4 13" xfId="8034"/>
    <cellStyle name="Nota 2 6 4 13 2" xfId="8035"/>
    <cellStyle name="Nota 2 6 4 14" xfId="8036"/>
    <cellStyle name="Nota 2 6 4 14 2" xfId="8037"/>
    <cellStyle name="Nota 2 6 4 15" xfId="8038"/>
    <cellStyle name="Nota 2 6 4 15 2" xfId="8039"/>
    <cellStyle name="Nota 2 6 4 16" xfId="8040"/>
    <cellStyle name="Nota 2 6 4 2" xfId="8041"/>
    <cellStyle name="Nota 2 6 4 2 10" xfId="8042"/>
    <cellStyle name="Nota 2 6 4 2 10 2" xfId="8043"/>
    <cellStyle name="Nota 2 6 4 2 11" xfId="8044"/>
    <cellStyle name="Nota 2 6 4 2 11 2" xfId="8045"/>
    <cellStyle name="Nota 2 6 4 2 12" xfId="8046"/>
    <cellStyle name="Nota 2 6 4 2 12 2" xfId="8047"/>
    <cellStyle name="Nota 2 6 4 2 13" xfId="8048"/>
    <cellStyle name="Nota 2 6 4 2 13 2" xfId="8049"/>
    <cellStyle name="Nota 2 6 4 2 14" xfId="8050"/>
    <cellStyle name="Nota 2 6 4 2 2" xfId="8051"/>
    <cellStyle name="Nota 2 6 4 2 2 2" xfId="8052"/>
    <cellStyle name="Nota 2 6 4 2 3" xfId="8053"/>
    <cellStyle name="Nota 2 6 4 2 3 2" xfId="8054"/>
    <cellStyle name="Nota 2 6 4 2 4" xfId="8055"/>
    <cellStyle name="Nota 2 6 4 2 4 2" xfId="8056"/>
    <cellStyle name="Nota 2 6 4 2 5" xfId="8057"/>
    <cellStyle name="Nota 2 6 4 2 5 2" xfId="8058"/>
    <cellStyle name="Nota 2 6 4 2 6" xfId="8059"/>
    <cellStyle name="Nota 2 6 4 2 6 2" xfId="8060"/>
    <cellStyle name="Nota 2 6 4 2 7" xfId="8061"/>
    <cellStyle name="Nota 2 6 4 2 7 2" xfId="8062"/>
    <cellStyle name="Nota 2 6 4 2 8" xfId="8063"/>
    <cellStyle name="Nota 2 6 4 2 8 2" xfId="8064"/>
    <cellStyle name="Nota 2 6 4 2 9" xfId="8065"/>
    <cellStyle name="Nota 2 6 4 2 9 2" xfId="8066"/>
    <cellStyle name="Nota 2 6 4 3" xfId="8067"/>
    <cellStyle name="Nota 2 6 4 3 10" xfId="8068"/>
    <cellStyle name="Nota 2 6 4 3 10 2" xfId="8069"/>
    <cellStyle name="Nota 2 6 4 3 11" xfId="8070"/>
    <cellStyle name="Nota 2 6 4 3 11 2" xfId="8071"/>
    <cellStyle name="Nota 2 6 4 3 12" xfId="8072"/>
    <cellStyle name="Nota 2 6 4 3 12 2" xfId="8073"/>
    <cellStyle name="Nota 2 6 4 3 13" xfId="8074"/>
    <cellStyle name="Nota 2 6 4 3 13 2" xfId="8075"/>
    <cellStyle name="Nota 2 6 4 3 14" xfId="8076"/>
    <cellStyle name="Nota 2 6 4 3 2" xfId="8077"/>
    <cellStyle name="Nota 2 6 4 3 2 2" xfId="8078"/>
    <cellStyle name="Nota 2 6 4 3 3" xfId="8079"/>
    <cellStyle name="Nota 2 6 4 3 3 2" xfId="8080"/>
    <cellStyle name="Nota 2 6 4 3 4" xfId="8081"/>
    <cellStyle name="Nota 2 6 4 3 4 2" xfId="8082"/>
    <cellStyle name="Nota 2 6 4 3 5" xfId="8083"/>
    <cellStyle name="Nota 2 6 4 3 5 2" xfId="8084"/>
    <cellStyle name="Nota 2 6 4 3 6" xfId="8085"/>
    <cellStyle name="Nota 2 6 4 3 6 2" xfId="8086"/>
    <cellStyle name="Nota 2 6 4 3 7" xfId="8087"/>
    <cellStyle name="Nota 2 6 4 3 7 2" xfId="8088"/>
    <cellStyle name="Nota 2 6 4 3 8" xfId="8089"/>
    <cellStyle name="Nota 2 6 4 3 8 2" xfId="8090"/>
    <cellStyle name="Nota 2 6 4 3 9" xfId="8091"/>
    <cellStyle name="Nota 2 6 4 3 9 2" xfId="8092"/>
    <cellStyle name="Nota 2 6 4 4" xfId="8093"/>
    <cellStyle name="Nota 2 6 4 4 2" xfId="8094"/>
    <cellStyle name="Nota 2 6 4 5" xfId="8095"/>
    <cellStyle name="Nota 2 6 4 5 2" xfId="8096"/>
    <cellStyle name="Nota 2 6 4 6" xfId="8097"/>
    <cellStyle name="Nota 2 6 4 6 2" xfId="8098"/>
    <cellStyle name="Nota 2 6 4 7" xfId="8099"/>
    <cellStyle name="Nota 2 6 4 7 2" xfId="8100"/>
    <cellStyle name="Nota 2 6 4 8" xfId="8101"/>
    <cellStyle name="Nota 2 6 4 8 2" xfId="8102"/>
    <cellStyle name="Nota 2 6 4 9" xfId="8103"/>
    <cellStyle name="Nota 2 6 4 9 2" xfId="8104"/>
    <cellStyle name="Nota 2 6 5" xfId="492"/>
    <cellStyle name="Nota 2 6 5 10" xfId="8105"/>
    <cellStyle name="Nota 2 6 5 10 2" xfId="8106"/>
    <cellStyle name="Nota 2 6 5 11" xfId="8107"/>
    <cellStyle name="Nota 2 6 5 11 2" xfId="8108"/>
    <cellStyle name="Nota 2 6 5 12" xfId="8109"/>
    <cellStyle name="Nota 2 6 5 12 2" xfId="8110"/>
    <cellStyle name="Nota 2 6 5 13" xfId="8111"/>
    <cellStyle name="Nota 2 6 5 13 2" xfId="8112"/>
    <cellStyle name="Nota 2 6 5 14" xfId="8113"/>
    <cellStyle name="Nota 2 6 5 14 2" xfId="8114"/>
    <cellStyle name="Nota 2 6 5 15" xfId="8115"/>
    <cellStyle name="Nota 2 6 5 15 2" xfId="8116"/>
    <cellStyle name="Nota 2 6 5 16" xfId="8117"/>
    <cellStyle name="Nota 2 6 5 2" xfId="8118"/>
    <cellStyle name="Nota 2 6 5 2 10" xfId="8119"/>
    <cellStyle name="Nota 2 6 5 2 10 2" xfId="8120"/>
    <cellStyle name="Nota 2 6 5 2 11" xfId="8121"/>
    <cellStyle name="Nota 2 6 5 2 11 2" xfId="8122"/>
    <cellStyle name="Nota 2 6 5 2 12" xfId="8123"/>
    <cellStyle name="Nota 2 6 5 2 12 2" xfId="8124"/>
    <cellStyle name="Nota 2 6 5 2 13" xfId="8125"/>
    <cellStyle name="Nota 2 6 5 2 13 2" xfId="8126"/>
    <cellStyle name="Nota 2 6 5 2 14" xfId="8127"/>
    <cellStyle name="Nota 2 6 5 2 2" xfId="8128"/>
    <cellStyle name="Nota 2 6 5 2 2 2" xfId="8129"/>
    <cellStyle name="Nota 2 6 5 2 3" xfId="8130"/>
    <cellStyle name="Nota 2 6 5 2 3 2" xfId="8131"/>
    <cellStyle name="Nota 2 6 5 2 4" xfId="8132"/>
    <cellStyle name="Nota 2 6 5 2 4 2" xfId="8133"/>
    <cellStyle name="Nota 2 6 5 2 5" xfId="8134"/>
    <cellStyle name="Nota 2 6 5 2 5 2" xfId="8135"/>
    <cellStyle name="Nota 2 6 5 2 6" xfId="8136"/>
    <cellStyle name="Nota 2 6 5 2 6 2" xfId="8137"/>
    <cellStyle name="Nota 2 6 5 2 7" xfId="8138"/>
    <cellStyle name="Nota 2 6 5 2 7 2" xfId="8139"/>
    <cellStyle name="Nota 2 6 5 2 8" xfId="8140"/>
    <cellStyle name="Nota 2 6 5 2 8 2" xfId="8141"/>
    <cellStyle name="Nota 2 6 5 2 9" xfId="8142"/>
    <cellStyle name="Nota 2 6 5 2 9 2" xfId="8143"/>
    <cellStyle name="Nota 2 6 5 3" xfId="8144"/>
    <cellStyle name="Nota 2 6 5 3 10" xfId="8145"/>
    <cellStyle name="Nota 2 6 5 3 10 2" xfId="8146"/>
    <cellStyle name="Nota 2 6 5 3 11" xfId="8147"/>
    <cellStyle name="Nota 2 6 5 3 11 2" xfId="8148"/>
    <cellStyle name="Nota 2 6 5 3 12" xfId="8149"/>
    <cellStyle name="Nota 2 6 5 3 12 2" xfId="8150"/>
    <cellStyle name="Nota 2 6 5 3 13" xfId="8151"/>
    <cellStyle name="Nota 2 6 5 3 13 2" xfId="8152"/>
    <cellStyle name="Nota 2 6 5 3 14" xfId="8153"/>
    <cellStyle name="Nota 2 6 5 3 2" xfId="8154"/>
    <cellStyle name="Nota 2 6 5 3 2 2" xfId="8155"/>
    <cellStyle name="Nota 2 6 5 3 3" xfId="8156"/>
    <cellStyle name="Nota 2 6 5 3 3 2" xfId="8157"/>
    <cellStyle name="Nota 2 6 5 3 4" xfId="8158"/>
    <cellStyle name="Nota 2 6 5 3 4 2" xfId="8159"/>
    <cellStyle name="Nota 2 6 5 3 5" xfId="8160"/>
    <cellStyle name="Nota 2 6 5 3 5 2" xfId="8161"/>
    <cellStyle name="Nota 2 6 5 3 6" xfId="8162"/>
    <cellStyle name="Nota 2 6 5 3 6 2" xfId="8163"/>
    <cellStyle name="Nota 2 6 5 3 7" xfId="8164"/>
    <cellStyle name="Nota 2 6 5 3 7 2" xfId="8165"/>
    <cellStyle name="Nota 2 6 5 3 8" xfId="8166"/>
    <cellStyle name="Nota 2 6 5 3 8 2" xfId="8167"/>
    <cellStyle name="Nota 2 6 5 3 9" xfId="8168"/>
    <cellStyle name="Nota 2 6 5 3 9 2" xfId="8169"/>
    <cellStyle name="Nota 2 6 5 4" xfId="8170"/>
    <cellStyle name="Nota 2 6 5 4 2" xfId="8171"/>
    <cellStyle name="Nota 2 6 5 5" xfId="8172"/>
    <cellStyle name="Nota 2 6 5 5 2" xfId="8173"/>
    <cellStyle name="Nota 2 6 5 6" xfId="8174"/>
    <cellStyle name="Nota 2 6 5 6 2" xfId="8175"/>
    <cellStyle name="Nota 2 6 5 7" xfId="8176"/>
    <cellStyle name="Nota 2 6 5 7 2" xfId="8177"/>
    <cellStyle name="Nota 2 6 5 8" xfId="8178"/>
    <cellStyle name="Nota 2 6 5 8 2" xfId="8179"/>
    <cellStyle name="Nota 2 6 5 9" xfId="8180"/>
    <cellStyle name="Nota 2 6 5 9 2" xfId="8181"/>
    <cellStyle name="Nota 2 6 6" xfId="8182"/>
    <cellStyle name="Nota 2 6 6 10" xfId="8183"/>
    <cellStyle name="Nota 2 6 6 10 2" xfId="8184"/>
    <cellStyle name="Nota 2 6 6 11" xfId="8185"/>
    <cellStyle name="Nota 2 6 6 11 2" xfId="8186"/>
    <cellStyle name="Nota 2 6 6 12" xfId="8187"/>
    <cellStyle name="Nota 2 6 6 12 2" xfId="8188"/>
    <cellStyle name="Nota 2 6 6 13" xfId="8189"/>
    <cellStyle name="Nota 2 6 6 13 2" xfId="8190"/>
    <cellStyle name="Nota 2 6 6 14" xfId="8191"/>
    <cellStyle name="Nota 2 6 6 2" xfId="8192"/>
    <cellStyle name="Nota 2 6 6 2 2" xfId="8193"/>
    <cellStyle name="Nota 2 6 6 3" xfId="8194"/>
    <cellStyle name="Nota 2 6 6 3 2" xfId="8195"/>
    <cellStyle name="Nota 2 6 6 4" xfId="8196"/>
    <cellStyle name="Nota 2 6 6 4 2" xfId="8197"/>
    <cellStyle name="Nota 2 6 6 5" xfId="8198"/>
    <cellStyle name="Nota 2 6 6 5 2" xfId="8199"/>
    <cellStyle name="Nota 2 6 6 6" xfId="8200"/>
    <cellStyle name="Nota 2 6 6 6 2" xfId="8201"/>
    <cellStyle name="Nota 2 6 6 7" xfId="8202"/>
    <cellStyle name="Nota 2 6 6 7 2" xfId="8203"/>
    <cellStyle name="Nota 2 6 6 8" xfId="8204"/>
    <cellStyle name="Nota 2 6 6 8 2" xfId="8205"/>
    <cellStyle name="Nota 2 6 6 9" xfId="8206"/>
    <cellStyle name="Nota 2 6 6 9 2" xfId="8207"/>
    <cellStyle name="Nota 2 6 7" xfId="8208"/>
    <cellStyle name="Nota 2 6 7 10" xfId="8209"/>
    <cellStyle name="Nota 2 6 7 10 2" xfId="8210"/>
    <cellStyle name="Nota 2 6 7 11" xfId="8211"/>
    <cellStyle name="Nota 2 6 7 11 2" xfId="8212"/>
    <cellStyle name="Nota 2 6 7 12" xfId="8213"/>
    <cellStyle name="Nota 2 6 7 12 2" xfId="8214"/>
    <cellStyle name="Nota 2 6 7 13" xfId="8215"/>
    <cellStyle name="Nota 2 6 7 13 2" xfId="8216"/>
    <cellStyle name="Nota 2 6 7 14" xfId="8217"/>
    <cellStyle name="Nota 2 6 7 2" xfId="8218"/>
    <cellStyle name="Nota 2 6 7 2 2" xfId="8219"/>
    <cellStyle name="Nota 2 6 7 3" xfId="8220"/>
    <cellStyle name="Nota 2 6 7 3 2" xfId="8221"/>
    <cellStyle name="Nota 2 6 7 4" xfId="8222"/>
    <cellStyle name="Nota 2 6 7 4 2" xfId="8223"/>
    <cellStyle name="Nota 2 6 7 5" xfId="8224"/>
    <cellStyle name="Nota 2 6 7 5 2" xfId="8225"/>
    <cellStyle name="Nota 2 6 7 6" xfId="8226"/>
    <cellStyle name="Nota 2 6 7 6 2" xfId="8227"/>
    <cellStyle name="Nota 2 6 7 7" xfId="8228"/>
    <cellStyle name="Nota 2 6 7 7 2" xfId="8229"/>
    <cellStyle name="Nota 2 6 7 8" xfId="8230"/>
    <cellStyle name="Nota 2 6 7 8 2" xfId="8231"/>
    <cellStyle name="Nota 2 6 7 9" xfId="8232"/>
    <cellStyle name="Nota 2 6 7 9 2" xfId="8233"/>
    <cellStyle name="Nota 2 6 8" xfId="8234"/>
    <cellStyle name="Nota 2 6 8 2" xfId="8235"/>
    <cellStyle name="Nota 2 6 9" xfId="8236"/>
    <cellStyle name="Nota 2 6 9 2" xfId="8237"/>
    <cellStyle name="Nota 2 7" xfId="493"/>
    <cellStyle name="Nota 2 7 10" xfId="8238"/>
    <cellStyle name="Nota 2 7 10 2" xfId="8239"/>
    <cellStyle name="Nota 2 7 11" xfId="8240"/>
    <cellStyle name="Nota 2 7 11 2" xfId="8241"/>
    <cellStyle name="Nota 2 7 12" xfId="8242"/>
    <cellStyle name="Nota 2 7 12 2" xfId="8243"/>
    <cellStyle name="Nota 2 7 13" xfId="8244"/>
    <cellStyle name="Nota 2 7 13 2" xfId="8245"/>
    <cellStyle name="Nota 2 7 14" xfId="8246"/>
    <cellStyle name="Nota 2 7 14 2" xfId="8247"/>
    <cellStyle name="Nota 2 7 15" xfId="8248"/>
    <cellStyle name="Nota 2 7 15 2" xfId="8249"/>
    <cellStyle name="Nota 2 7 16" xfId="8250"/>
    <cellStyle name="Nota 2 7 16 2" xfId="8251"/>
    <cellStyle name="Nota 2 7 17" xfId="8252"/>
    <cellStyle name="Nota 2 7 17 2" xfId="8253"/>
    <cellStyle name="Nota 2 7 18" xfId="8254"/>
    <cellStyle name="Nota 2 7 18 2" xfId="8255"/>
    <cellStyle name="Nota 2 7 19" xfId="8256"/>
    <cellStyle name="Nota 2 7 19 2" xfId="8257"/>
    <cellStyle name="Nota 2 7 2" xfId="494"/>
    <cellStyle name="Nota 2 7 2 10" xfId="8258"/>
    <cellStyle name="Nota 2 7 2 10 2" xfId="8259"/>
    <cellStyle name="Nota 2 7 2 11" xfId="8260"/>
    <cellStyle name="Nota 2 7 2 11 2" xfId="8261"/>
    <cellStyle name="Nota 2 7 2 12" xfId="8262"/>
    <cellStyle name="Nota 2 7 2 12 2" xfId="8263"/>
    <cellStyle name="Nota 2 7 2 13" xfId="8264"/>
    <cellStyle name="Nota 2 7 2 13 2" xfId="8265"/>
    <cellStyle name="Nota 2 7 2 14" xfId="8266"/>
    <cellStyle name="Nota 2 7 2 14 2" xfId="8267"/>
    <cellStyle name="Nota 2 7 2 15" xfId="8268"/>
    <cellStyle name="Nota 2 7 2 15 2" xfId="8269"/>
    <cellStyle name="Nota 2 7 2 16" xfId="8270"/>
    <cellStyle name="Nota 2 7 2 16 2" xfId="8271"/>
    <cellStyle name="Nota 2 7 2 17" xfId="8272"/>
    <cellStyle name="Nota 2 7 2 18" xfId="18543"/>
    <cellStyle name="Nota 2 7 2 2" xfId="495"/>
    <cellStyle name="Nota 2 7 2 2 10" xfId="8273"/>
    <cellStyle name="Nota 2 7 2 2 10 2" xfId="8274"/>
    <cellStyle name="Nota 2 7 2 2 11" xfId="8275"/>
    <cellStyle name="Nota 2 7 2 2 11 2" xfId="8276"/>
    <cellStyle name="Nota 2 7 2 2 12" xfId="8277"/>
    <cellStyle name="Nota 2 7 2 2 12 2" xfId="8278"/>
    <cellStyle name="Nota 2 7 2 2 13" xfId="8279"/>
    <cellStyle name="Nota 2 7 2 2 13 2" xfId="8280"/>
    <cellStyle name="Nota 2 7 2 2 14" xfId="8281"/>
    <cellStyle name="Nota 2 7 2 2 14 2" xfId="8282"/>
    <cellStyle name="Nota 2 7 2 2 15" xfId="8283"/>
    <cellStyle name="Nota 2 7 2 2 15 2" xfId="8284"/>
    <cellStyle name="Nota 2 7 2 2 16" xfId="8285"/>
    <cellStyle name="Nota 2 7 2 2 17" xfId="18544"/>
    <cellStyle name="Nota 2 7 2 2 2" xfId="8286"/>
    <cellStyle name="Nota 2 7 2 2 2 10" xfId="8287"/>
    <cellStyle name="Nota 2 7 2 2 2 10 2" xfId="8288"/>
    <cellStyle name="Nota 2 7 2 2 2 11" xfId="8289"/>
    <cellStyle name="Nota 2 7 2 2 2 11 2" xfId="8290"/>
    <cellStyle name="Nota 2 7 2 2 2 12" xfId="8291"/>
    <cellStyle name="Nota 2 7 2 2 2 12 2" xfId="8292"/>
    <cellStyle name="Nota 2 7 2 2 2 13" xfId="8293"/>
    <cellStyle name="Nota 2 7 2 2 2 13 2" xfId="8294"/>
    <cellStyle name="Nota 2 7 2 2 2 14" xfId="8295"/>
    <cellStyle name="Nota 2 7 2 2 2 2" xfId="8296"/>
    <cellStyle name="Nota 2 7 2 2 2 2 2" xfId="8297"/>
    <cellStyle name="Nota 2 7 2 2 2 3" xfId="8298"/>
    <cellStyle name="Nota 2 7 2 2 2 3 2" xfId="8299"/>
    <cellStyle name="Nota 2 7 2 2 2 4" xfId="8300"/>
    <cellStyle name="Nota 2 7 2 2 2 4 2" xfId="8301"/>
    <cellStyle name="Nota 2 7 2 2 2 5" xfId="8302"/>
    <cellStyle name="Nota 2 7 2 2 2 5 2" xfId="8303"/>
    <cellStyle name="Nota 2 7 2 2 2 6" xfId="8304"/>
    <cellStyle name="Nota 2 7 2 2 2 6 2" xfId="8305"/>
    <cellStyle name="Nota 2 7 2 2 2 7" xfId="8306"/>
    <cellStyle name="Nota 2 7 2 2 2 7 2" xfId="8307"/>
    <cellStyle name="Nota 2 7 2 2 2 8" xfId="8308"/>
    <cellStyle name="Nota 2 7 2 2 2 8 2" xfId="8309"/>
    <cellStyle name="Nota 2 7 2 2 2 9" xfId="8310"/>
    <cellStyle name="Nota 2 7 2 2 2 9 2" xfId="8311"/>
    <cellStyle name="Nota 2 7 2 2 3" xfId="8312"/>
    <cellStyle name="Nota 2 7 2 2 3 10" xfId="8313"/>
    <cellStyle name="Nota 2 7 2 2 3 10 2" xfId="8314"/>
    <cellStyle name="Nota 2 7 2 2 3 11" xfId="8315"/>
    <cellStyle name="Nota 2 7 2 2 3 11 2" xfId="8316"/>
    <cellStyle name="Nota 2 7 2 2 3 12" xfId="8317"/>
    <cellStyle name="Nota 2 7 2 2 3 12 2" xfId="8318"/>
    <cellStyle name="Nota 2 7 2 2 3 13" xfId="8319"/>
    <cellStyle name="Nota 2 7 2 2 3 13 2" xfId="8320"/>
    <cellStyle name="Nota 2 7 2 2 3 14" xfId="8321"/>
    <cellStyle name="Nota 2 7 2 2 3 2" xfId="8322"/>
    <cellStyle name="Nota 2 7 2 2 3 2 2" xfId="8323"/>
    <cellStyle name="Nota 2 7 2 2 3 3" xfId="8324"/>
    <cellStyle name="Nota 2 7 2 2 3 3 2" xfId="8325"/>
    <cellStyle name="Nota 2 7 2 2 3 4" xfId="8326"/>
    <cellStyle name="Nota 2 7 2 2 3 4 2" xfId="8327"/>
    <cellStyle name="Nota 2 7 2 2 3 5" xfId="8328"/>
    <cellStyle name="Nota 2 7 2 2 3 5 2" xfId="8329"/>
    <cellStyle name="Nota 2 7 2 2 3 6" xfId="8330"/>
    <cellStyle name="Nota 2 7 2 2 3 6 2" xfId="8331"/>
    <cellStyle name="Nota 2 7 2 2 3 7" xfId="8332"/>
    <cellStyle name="Nota 2 7 2 2 3 7 2" xfId="8333"/>
    <cellStyle name="Nota 2 7 2 2 3 8" xfId="8334"/>
    <cellStyle name="Nota 2 7 2 2 3 8 2" xfId="8335"/>
    <cellStyle name="Nota 2 7 2 2 3 9" xfId="8336"/>
    <cellStyle name="Nota 2 7 2 2 3 9 2" xfId="8337"/>
    <cellStyle name="Nota 2 7 2 2 4" xfId="8338"/>
    <cellStyle name="Nota 2 7 2 2 4 2" xfId="8339"/>
    <cellStyle name="Nota 2 7 2 2 5" xfId="8340"/>
    <cellStyle name="Nota 2 7 2 2 5 2" xfId="8341"/>
    <cellStyle name="Nota 2 7 2 2 6" xfId="8342"/>
    <cellStyle name="Nota 2 7 2 2 6 2" xfId="8343"/>
    <cellStyle name="Nota 2 7 2 2 7" xfId="8344"/>
    <cellStyle name="Nota 2 7 2 2 7 2" xfId="8345"/>
    <cellStyle name="Nota 2 7 2 2 8" xfId="8346"/>
    <cellStyle name="Nota 2 7 2 2 8 2" xfId="8347"/>
    <cellStyle name="Nota 2 7 2 2 9" xfId="8348"/>
    <cellStyle name="Nota 2 7 2 2 9 2" xfId="8349"/>
    <cellStyle name="Nota 2 7 2 3" xfId="8350"/>
    <cellStyle name="Nota 2 7 2 3 10" xfId="8351"/>
    <cellStyle name="Nota 2 7 2 3 10 2" xfId="8352"/>
    <cellStyle name="Nota 2 7 2 3 11" xfId="8353"/>
    <cellStyle name="Nota 2 7 2 3 11 2" xfId="8354"/>
    <cellStyle name="Nota 2 7 2 3 12" xfId="8355"/>
    <cellStyle name="Nota 2 7 2 3 12 2" xfId="8356"/>
    <cellStyle name="Nota 2 7 2 3 13" xfId="8357"/>
    <cellStyle name="Nota 2 7 2 3 13 2" xfId="8358"/>
    <cellStyle name="Nota 2 7 2 3 14" xfId="8359"/>
    <cellStyle name="Nota 2 7 2 3 2" xfId="8360"/>
    <cellStyle name="Nota 2 7 2 3 2 2" xfId="8361"/>
    <cellStyle name="Nota 2 7 2 3 3" xfId="8362"/>
    <cellStyle name="Nota 2 7 2 3 3 2" xfId="8363"/>
    <cellStyle name="Nota 2 7 2 3 4" xfId="8364"/>
    <cellStyle name="Nota 2 7 2 3 4 2" xfId="8365"/>
    <cellStyle name="Nota 2 7 2 3 5" xfId="8366"/>
    <cellStyle name="Nota 2 7 2 3 5 2" xfId="8367"/>
    <cellStyle name="Nota 2 7 2 3 6" xfId="8368"/>
    <cellStyle name="Nota 2 7 2 3 6 2" xfId="8369"/>
    <cellStyle name="Nota 2 7 2 3 7" xfId="8370"/>
    <cellStyle name="Nota 2 7 2 3 7 2" xfId="8371"/>
    <cellStyle name="Nota 2 7 2 3 8" xfId="8372"/>
    <cellStyle name="Nota 2 7 2 3 8 2" xfId="8373"/>
    <cellStyle name="Nota 2 7 2 3 9" xfId="8374"/>
    <cellStyle name="Nota 2 7 2 3 9 2" xfId="8375"/>
    <cellStyle name="Nota 2 7 2 4" xfId="8376"/>
    <cellStyle name="Nota 2 7 2 4 10" xfId="8377"/>
    <cellStyle name="Nota 2 7 2 4 10 2" xfId="8378"/>
    <cellStyle name="Nota 2 7 2 4 11" xfId="8379"/>
    <cellStyle name="Nota 2 7 2 4 11 2" xfId="8380"/>
    <cellStyle name="Nota 2 7 2 4 12" xfId="8381"/>
    <cellStyle name="Nota 2 7 2 4 12 2" xfId="8382"/>
    <cellStyle name="Nota 2 7 2 4 13" xfId="8383"/>
    <cellStyle name="Nota 2 7 2 4 13 2" xfId="8384"/>
    <cellStyle name="Nota 2 7 2 4 14" xfId="8385"/>
    <cellStyle name="Nota 2 7 2 4 2" xfId="8386"/>
    <cellStyle name="Nota 2 7 2 4 2 2" xfId="8387"/>
    <cellStyle name="Nota 2 7 2 4 3" xfId="8388"/>
    <cellStyle name="Nota 2 7 2 4 3 2" xfId="8389"/>
    <cellStyle name="Nota 2 7 2 4 4" xfId="8390"/>
    <cellStyle name="Nota 2 7 2 4 4 2" xfId="8391"/>
    <cellStyle name="Nota 2 7 2 4 5" xfId="8392"/>
    <cellStyle name="Nota 2 7 2 4 5 2" xfId="8393"/>
    <cellStyle name="Nota 2 7 2 4 6" xfId="8394"/>
    <cellStyle name="Nota 2 7 2 4 6 2" xfId="8395"/>
    <cellStyle name="Nota 2 7 2 4 7" xfId="8396"/>
    <cellStyle name="Nota 2 7 2 4 7 2" xfId="8397"/>
    <cellStyle name="Nota 2 7 2 4 8" xfId="8398"/>
    <cellStyle name="Nota 2 7 2 4 8 2" xfId="8399"/>
    <cellStyle name="Nota 2 7 2 4 9" xfId="8400"/>
    <cellStyle name="Nota 2 7 2 4 9 2" xfId="8401"/>
    <cellStyle name="Nota 2 7 2 5" xfId="8402"/>
    <cellStyle name="Nota 2 7 2 5 2" xfId="8403"/>
    <cellStyle name="Nota 2 7 2 6" xfId="8404"/>
    <cellStyle name="Nota 2 7 2 6 2" xfId="8405"/>
    <cellStyle name="Nota 2 7 2 7" xfId="8406"/>
    <cellStyle name="Nota 2 7 2 7 2" xfId="8407"/>
    <cellStyle name="Nota 2 7 2 8" xfId="8408"/>
    <cellStyle name="Nota 2 7 2 8 2" xfId="8409"/>
    <cellStyle name="Nota 2 7 2 9" xfId="8410"/>
    <cellStyle name="Nota 2 7 2 9 2" xfId="8411"/>
    <cellStyle name="Nota 2 7 20" xfId="8412"/>
    <cellStyle name="Nota 2 7 21" xfId="18545"/>
    <cellStyle name="Nota 2 7 3" xfId="496"/>
    <cellStyle name="Nota 2 7 3 10" xfId="8413"/>
    <cellStyle name="Nota 2 7 3 10 2" xfId="8414"/>
    <cellStyle name="Nota 2 7 3 11" xfId="8415"/>
    <cellStyle name="Nota 2 7 3 11 2" xfId="8416"/>
    <cellStyle name="Nota 2 7 3 12" xfId="8417"/>
    <cellStyle name="Nota 2 7 3 12 2" xfId="8418"/>
    <cellStyle name="Nota 2 7 3 13" xfId="8419"/>
    <cellStyle name="Nota 2 7 3 13 2" xfId="8420"/>
    <cellStyle name="Nota 2 7 3 14" xfId="8421"/>
    <cellStyle name="Nota 2 7 3 14 2" xfId="8422"/>
    <cellStyle name="Nota 2 7 3 15" xfId="8423"/>
    <cellStyle name="Nota 2 7 3 15 2" xfId="8424"/>
    <cellStyle name="Nota 2 7 3 16" xfId="8425"/>
    <cellStyle name="Nota 2 7 3 17" xfId="18546"/>
    <cellStyle name="Nota 2 7 3 2" xfId="8426"/>
    <cellStyle name="Nota 2 7 3 2 10" xfId="8427"/>
    <cellStyle name="Nota 2 7 3 2 10 2" xfId="8428"/>
    <cellStyle name="Nota 2 7 3 2 11" xfId="8429"/>
    <cellStyle name="Nota 2 7 3 2 11 2" xfId="8430"/>
    <cellStyle name="Nota 2 7 3 2 12" xfId="8431"/>
    <cellStyle name="Nota 2 7 3 2 12 2" xfId="8432"/>
    <cellStyle name="Nota 2 7 3 2 13" xfId="8433"/>
    <cellStyle name="Nota 2 7 3 2 13 2" xfId="8434"/>
    <cellStyle name="Nota 2 7 3 2 14" xfId="8435"/>
    <cellStyle name="Nota 2 7 3 2 2" xfId="8436"/>
    <cellStyle name="Nota 2 7 3 2 2 2" xfId="8437"/>
    <cellStyle name="Nota 2 7 3 2 3" xfId="8438"/>
    <cellStyle name="Nota 2 7 3 2 3 2" xfId="8439"/>
    <cellStyle name="Nota 2 7 3 2 4" xfId="8440"/>
    <cellStyle name="Nota 2 7 3 2 4 2" xfId="8441"/>
    <cellStyle name="Nota 2 7 3 2 5" xfId="8442"/>
    <cellStyle name="Nota 2 7 3 2 5 2" xfId="8443"/>
    <cellStyle name="Nota 2 7 3 2 6" xfId="8444"/>
    <cellStyle name="Nota 2 7 3 2 6 2" xfId="8445"/>
    <cellStyle name="Nota 2 7 3 2 7" xfId="8446"/>
    <cellStyle name="Nota 2 7 3 2 7 2" xfId="8447"/>
    <cellStyle name="Nota 2 7 3 2 8" xfId="8448"/>
    <cellStyle name="Nota 2 7 3 2 8 2" xfId="8449"/>
    <cellStyle name="Nota 2 7 3 2 9" xfId="8450"/>
    <cellStyle name="Nota 2 7 3 2 9 2" xfId="8451"/>
    <cellStyle name="Nota 2 7 3 3" xfId="8452"/>
    <cellStyle name="Nota 2 7 3 3 10" xfId="8453"/>
    <cellStyle name="Nota 2 7 3 3 10 2" xfId="8454"/>
    <cellStyle name="Nota 2 7 3 3 11" xfId="8455"/>
    <cellStyle name="Nota 2 7 3 3 11 2" xfId="8456"/>
    <cellStyle name="Nota 2 7 3 3 12" xfId="8457"/>
    <cellStyle name="Nota 2 7 3 3 12 2" xfId="8458"/>
    <cellStyle name="Nota 2 7 3 3 13" xfId="8459"/>
    <cellStyle name="Nota 2 7 3 3 13 2" xfId="8460"/>
    <cellStyle name="Nota 2 7 3 3 14" xfId="8461"/>
    <cellStyle name="Nota 2 7 3 3 2" xfId="8462"/>
    <cellStyle name="Nota 2 7 3 3 2 2" xfId="8463"/>
    <cellStyle name="Nota 2 7 3 3 3" xfId="8464"/>
    <cellStyle name="Nota 2 7 3 3 3 2" xfId="8465"/>
    <cellStyle name="Nota 2 7 3 3 4" xfId="8466"/>
    <cellStyle name="Nota 2 7 3 3 4 2" xfId="8467"/>
    <cellStyle name="Nota 2 7 3 3 5" xfId="8468"/>
    <cellStyle name="Nota 2 7 3 3 5 2" xfId="8469"/>
    <cellStyle name="Nota 2 7 3 3 6" xfId="8470"/>
    <cellStyle name="Nota 2 7 3 3 6 2" xfId="8471"/>
    <cellStyle name="Nota 2 7 3 3 7" xfId="8472"/>
    <cellStyle name="Nota 2 7 3 3 7 2" xfId="8473"/>
    <cellStyle name="Nota 2 7 3 3 8" xfId="8474"/>
    <cellStyle name="Nota 2 7 3 3 8 2" xfId="8475"/>
    <cellStyle name="Nota 2 7 3 3 9" xfId="8476"/>
    <cellStyle name="Nota 2 7 3 3 9 2" xfId="8477"/>
    <cellStyle name="Nota 2 7 3 4" xfId="8478"/>
    <cellStyle name="Nota 2 7 3 4 2" xfId="8479"/>
    <cellStyle name="Nota 2 7 3 5" xfId="8480"/>
    <cellStyle name="Nota 2 7 3 5 2" xfId="8481"/>
    <cellStyle name="Nota 2 7 3 6" xfId="8482"/>
    <cellStyle name="Nota 2 7 3 6 2" xfId="8483"/>
    <cellStyle name="Nota 2 7 3 7" xfId="8484"/>
    <cellStyle name="Nota 2 7 3 7 2" xfId="8485"/>
    <cellStyle name="Nota 2 7 3 8" xfId="8486"/>
    <cellStyle name="Nota 2 7 3 8 2" xfId="8487"/>
    <cellStyle name="Nota 2 7 3 9" xfId="8488"/>
    <cellStyle name="Nota 2 7 3 9 2" xfId="8489"/>
    <cellStyle name="Nota 2 7 4" xfId="497"/>
    <cellStyle name="Nota 2 7 4 10" xfId="8490"/>
    <cellStyle name="Nota 2 7 4 10 2" xfId="8491"/>
    <cellStyle name="Nota 2 7 4 11" xfId="8492"/>
    <cellStyle name="Nota 2 7 4 11 2" xfId="8493"/>
    <cellStyle name="Nota 2 7 4 12" xfId="8494"/>
    <cellStyle name="Nota 2 7 4 12 2" xfId="8495"/>
    <cellStyle name="Nota 2 7 4 13" xfId="8496"/>
    <cellStyle name="Nota 2 7 4 13 2" xfId="8497"/>
    <cellStyle name="Nota 2 7 4 14" xfId="8498"/>
    <cellStyle name="Nota 2 7 4 14 2" xfId="8499"/>
    <cellStyle name="Nota 2 7 4 15" xfId="8500"/>
    <cellStyle name="Nota 2 7 4 15 2" xfId="8501"/>
    <cellStyle name="Nota 2 7 4 16" xfId="8502"/>
    <cellStyle name="Nota 2 7 4 2" xfId="8503"/>
    <cellStyle name="Nota 2 7 4 2 10" xfId="8504"/>
    <cellStyle name="Nota 2 7 4 2 10 2" xfId="8505"/>
    <cellStyle name="Nota 2 7 4 2 11" xfId="8506"/>
    <cellStyle name="Nota 2 7 4 2 11 2" xfId="8507"/>
    <cellStyle name="Nota 2 7 4 2 12" xfId="8508"/>
    <cellStyle name="Nota 2 7 4 2 12 2" xfId="8509"/>
    <cellStyle name="Nota 2 7 4 2 13" xfId="8510"/>
    <cellStyle name="Nota 2 7 4 2 13 2" xfId="8511"/>
    <cellStyle name="Nota 2 7 4 2 14" xfId="8512"/>
    <cellStyle name="Nota 2 7 4 2 2" xfId="8513"/>
    <cellStyle name="Nota 2 7 4 2 2 2" xfId="8514"/>
    <cellStyle name="Nota 2 7 4 2 3" xfId="8515"/>
    <cellStyle name="Nota 2 7 4 2 3 2" xfId="8516"/>
    <cellStyle name="Nota 2 7 4 2 4" xfId="8517"/>
    <cellStyle name="Nota 2 7 4 2 4 2" xfId="8518"/>
    <cellStyle name="Nota 2 7 4 2 5" xfId="8519"/>
    <cellStyle name="Nota 2 7 4 2 5 2" xfId="8520"/>
    <cellStyle name="Nota 2 7 4 2 6" xfId="8521"/>
    <cellStyle name="Nota 2 7 4 2 6 2" xfId="8522"/>
    <cellStyle name="Nota 2 7 4 2 7" xfId="8523"/>
    <cellStyle name="Nota 2 7 4 2 7 2" xfId="8524"/>
    <cellStyle name="Nota 2 7 4 2 8" xfId="8525"/>
    <cellStyle name="Nota 2 7 4 2 8 2" xfId="8526"/>
    <cellStyle name="Nota 2 7 4 2 9" xfId="8527"/>
    <cellStyle name="Nota 2 7 4 2 9 2" xfId="8528"/>
    <cellStyle name="Nota 2 7 4 3" xfId="8529"/>
    <cellStyle name="Nota 2 7 4 3 10" xfId="8530"/>
    <cellStyle name="Nota 2 7 4 3 10 2" xfId="8531"/>
    <cellStyle name="Nota 2 7 4 3 11" xfId="8532"/>
    <cellStyle name="Nota 2 7 4 3 11 2" xfId="8533"/>
    <cellStyle name="Nota 2 7 4 3 12" xfId="8534"/>
    <cellStyle name="Nota 2 7 4 3 12 2" xfId="8535"/>
    <cellStyle name="Nota 2 7 4 3 13" xfId="8536"/>
    <cellStyle name="Nota 2 7 4 3 13 2" xfId="8537"/>
    <cellStyle name="Nota 2 7 4 3 14" xfId="8538"/>
    <cellStyle name="Nota 2 7 4 3 2" xfId="8539"/>
    <cellStyle name="Nota 2 7 4 3 2 2" xfId="8540"/>
    <cellStyle name="Nota 2 7 4 3 3" xfId="8541"/>
    <cellStyle name="Nota 2 7 4 3 3 2" xfId="8542"/>
    <cellStyle name="Nota 2 7 4 3 4" xfId="8543"/>
    <cellStyle name="Nota 2 7 4 3 4 2" xfId="8544"/>
    <cellStyle name="Nota 2 7 4 3 5" xfId="8545"/>
    <cellStyle name="Nota 2 7 4 3 5 2" xfId="8546"/>
    <cellStyle name="Nota 2 7 4 3 6" xfId="8547"/>
    <cellStyle name="Nota 2 7 4 3 6 2" xfId="8548"/>
    <cellStyle name="Nota 2 7 4 3 7" xfId="8549"/>
    <cellStyle name="Nota 2 7 4 3 7 2" xfId="8550"/>
    <cellStyle name="Nota 2 7 4 3 8" xfId="8551"/>
    <cellStyle name="Nota 2 7 4 3 8 2" xfId="8552"/>
    <cellStyle name="Nota 2 7 4 3 9" xfId="8553"/>
    <cellStyle name="Nota 2 7 4 3 9 2" xfId="8554"/>
    <cellStyle name="Nota 2 7 4 4" xfId="8555"/>
    <cellStyle name="Nota 2 7 4 4 2" xfId="8556"/>
    <cellStyle name="Nota 2 7 4 5" xfId="8557"/>
    <cellStyle name="Nota 2 7 4 5 2" xfId="8558"/>
    <cellStyle name="Nota 2 7 4 6" xfId="8559"/>
    <cellStyle name="Nota 2 7 4 6 2" xfId="8560"/>
    <cellStyle name="Nota 2 7 4 7" xfId="8561"/>
    <cellStyle name="Nota 2 7 4 7 2" xfId="8562"/>
    <cellStyle name="Nota 2 7 4 8" xfId="8563"/>
    <cellStyle name="Nota 2 7 4 8 2" xfId="8564"/>
    <cellStyle name="Nota 2 7 4 9" xfId="8565"/>
    <cellStyle name="Nota 2 7 4 9 2" xfId="8566"/>
    <cellStyle name="Nota 2 7 5" xfId="498"/>
    <cellStyle name="Nota 2 7 5 10" xfId="8567"/>
    <cellStyle name="Nota 2 7 5 10 2" xfId="8568"/>
    <cellStyle name="Nota 2 7 5 11" xfId="8569"/>
    <cellStyle name="Nota 2 7 5 11 2" xfId="8570"/>
    <cellStyle name="Nota 2 7 5 12" xfId="8571"/>
    <cellStyle name="Nota 2 7 5 12 2" xfId="8572"/>
    <cellStyle name="Nota 2 7 5 13" xfId="8573"/>
    <cellStyle name="Nota 2 7 5 13 2" xfId="8574"/>
    <cellStyle name="Nota 2 7 5 14" xfId="8575"/>
    <cellStyle name="Nota 2 7 5 14 2" xfId="8576"/>
    <cellStyle name="Nota 2 7 5 15" xfId="8577"/>
    <cellStyle name="Nota 2 7 5 15 2" xfId="8578"/>
    <cellStyle name="Nota 2 7 5 16" xfId="8579"/>
    <cellStyle name="Nota 2 7 5 2" xfId="8580"/>
    <cellStyle name="Nota 2 7 5 2 10" xfId="8581"/>
    <cellStyle name="Nota 2 7 5 2 10 2" xfId="8582"/>
    <cellStyle name="Nota 2 7 5 2 11" xfId="8583"/>
    <cellStyle name="Nota 2 7 5 2 11 2" xfId="8584"/>
    <cellStyle name="Nota 2 7 5 2 12" xfId="8585"/>
    <cellStyle name="Nota 2 7 5 2 12 2" xfId="8586"/>
    <cellStyle name="Nota 2 7 5 2 13" xfId="8587"/>
    <cellStyle name="Nota 2 7 5 2 13 2" xfId="8588"/>
    <cellStyle name="Nota 2 7 5 2 14" xfId="8589"/>
    <cellStyle name="Nota 2 7 5 2 2" xfId="8590"/>
    <cellStyle name="Nota 2 7 5 2 2 2" xfId="8591"/>
    <cellStyle name="Nota 2 7 5 2 3" xfId="8592"/>
    <cellStyle name="Nota 2 7 5 2 3 2" xfId="8593"/>
    <cellStyle name="Nota 2 7 5 2 4" xfId="8594"/>
    <cellStyle name="Nota 2 7 5 2 4 2" xfId="8595"/>
    <cellStyle name="Nota 2 7 5 2 5" xfId="8596"/>
    <cellStyle name="Nota 2 7 5 2 5 2" xfId="8597"/>
    <cellStyle name="Nota 2 7 5 2 6" xfId="8598"/>
    <cellStyle name="Nota 2 7 5 2 6 2" xfId="8599"/>
    <cellStyle name="Nota 2 7 5 2 7" xfId="8600"/>
    <cellStyle name="Nota 2 7 5 2 7 2" xfId="8601"/>
    <cellStyle name="Nota 2 7 5 2 8" xfId="8602"/>
    <cellStyle name="Nota 2 7 5 2 8 2" xfId="8603"/>
    <cellStyle name="Nota 2 7 5 2 9" xfId="8604"/>
    <cellStyle name="Nota 2 7 5 2 9 2" xfId="8605"/>
    <cellStyle name="Nota 2 7 5 3" xfId="8606"/>
    <cellStyle name="Nota 2 7 5 3 10" xfId="8607"/>
    <cellStyle name="Nota 2 7 5 3 10 2" xfId="8608"/>
    <cellStyle name="Nota 2 7 5 3 11" xfId="8609"/>
    <cellStyle name="Nota 2 7 5 3 11 2" xfId="8610"/>
    <cellStyle name="Nota 2 7 5 3 12" xfId="8611"/>
    <cellStyle name="Nota 2 7 5 3 12 2" xfId="8612"/>
    <cellStyle name="Nota 2 7 5 3 13" xfId="8613"/>
    <cellStyle name="Nota 2 7 5 3 13 2" xfId="8614"/>
    <cellStyle name="Nota 2 7 5 3 14" xfId="8615"/>
    <cellStyle name="Nota 2 7 5 3 2" xfId="8616"/>
    <cellStyle name="Nota 2 7 5 3 2 2" xfId="8617"/>
    <cellStyle name="Nota 2 7 5 3 3" xfId="8618"/>
    <cellStyle name="Nota 2 7 5 3 3 2" xfId="8619"/>
    <cellStyle name="Nota 2 7 5 3 4" xfId="8620"/>
    <cellStyle name="Nota 2 7 5 3 4 2" xfId="8621"/>
    <cellStyle name="Nota 2 7 5 3 5" xfId="8622"/>
    <cellStyle name="Nota 2 7 5 3 5 2" xfId="8623"/>
    <cellStyle name="Nota 2 7 5 3 6" xfId="8624"/>
    <cellStyle name="Nota 2 7 5 3 6 2" xfId="8625"/>
    <cellStyle name="Nota 2 7 5 3 7" xfId="8626"/>
    <cellStyle name="Nota 2 7 5 3 7 2" xfId="8627"/>
    <cellStyle name="Nota 2 7 5 3 8" xfId="8628"/>
    <cellStyle name="Nota 2 7 5 3 8 2" xfId="8629"/>
    <cellStyle name="Nota 2 7 5 3 9" xfId="8630"/>
    <cellStyle name="Nota 2 7 5 3 9 2" xfId="8631"/>
    <cellStyle name="Nota 2 7 5 4" xfId="8632"/>
    <cellStyle name="Nota 2 7 5 4 2" xfId="8633"/>
    <cellStyle name="Nota 2 7 5 5" xfId="8634"/>
    <cellStyle name="Nota 2 7 5 5 2" xfId="8635"/>
    <cellStyle name="Nota 2 7 5 6" xfId="8636"/>
    <cellStyle name="Nota 2 7 5 6 2" xfId="8637"/>
    <cellStyle name="Nota 2 7 5 7" xfId="8638"/>
    <cellStyle name="Nota 2 7 5 7 2" xfId="8639"/>
    <cellStyle name="Nota 2 7 5 8" xfId="8640"/>
    <cellStyle name="Nota 2 7 5 8 2" xfId="8641"/>
    <cellStyle name="Nota 2 7 5 9" xfId="8642"/>
    <cellStyle name="Nota 2 7 5 9 2" xfId="8643"/>
    <cellStyle name="Nota 2 7 6" xfId="8644"/>
    <cellStyle name="Nota 2 7 6 10" xfId="8645"/>
    <cellStyle name="Nota 2 7 6 10 2" xfId="8646"/>
    <cellStyle name="Nota 2 7 6 11" xfId="8647"/>
    <cellStyle name="Nota 2 7 6 11 2" xfId="8648"/>
    <cellStyle name="Nota 2 7 6 12" xfId="8649"/>
    <cellStyle name="Nota 2 7 6 12 2" xfId="8650"/>
    <cellStyle name="Nota 2 7 6 13" xfId="8651"/>
    <cellStyle name="Nota 2 7 6 13 2" xfId="8652"/>
    <cellStyle name="Nota 2 7 6 14" xfId="8653"/>
    <cellStyle name="Nota 2 7 6 2" xfId="8654"/>
    <cellStyle name="Nota 2 7 6 2 2" xfId="8655"/>
    <cellStyle name="Nota 2 7 6 3" xfId="8656"/>
    <cellStyle name="Nota 2 7 6 3 2" xfId="8657"/>
    <cellStyle name="Nota 2 7 6 4" xfId="8658"/>
    <cellStyle name="Nota 2 7 6 4 2" xfId="8659"/>
    <cellStyle name="Nota 2 7 6 5" xfId="8660"/>
    <cellStyle name="Nota 2 7 6 5 2" xfId="8661"/>
    <cellStyle name="Nota 2 7 6 6" xfId="8662"/>
    <cellStyle name="Nota 2 7 6 6 2" xfId="8663"/>
    <cellStyle name="Nota 2 7 6 7" xfId="8664"/>
    <cellStyle name="Nota 2 7 6 7 2" xfId="8665"/>
    <cellStyle name="Nota 2 7 6 8" xfId="8666"/>
    <cellStyle name="Nota 2 7 6 8 2" xfId="8667"/>
    <cellStyle name="Nota 2 7 6 9" xfId="8668"/>
    <cellStyle name="Nota 2 7 6 9 2" xfId="8669"/>
    <cellStyle name="Nota 2 7 7" xfId="8670"/>
    <cellStyle name="Nota 2 7 7 10" xfId="8671"/>
    <cellStyle name="Nota 2 7 7 10 2" xfId="8672"/>
    <cellStyle name="Nota 2 7 7 11" xfId="8673"/>
    <cellStyle name="Nota 2 7 7 11 2" xfId="8674"/>
    <cellStyle name="Nota 2 7 7 12" xfId="8675"/>
    <cellStyle name="Nota 2 7 7 12 2" xfId="8676"/>
    <cellStyle name="Nota 2 7 7 13" xfId="8677"/>
    <cellStyle name="Nota 2 7 7 13 2" xfId="8678"/>
    <cellStyle name="Nota 2 7 7 14" xfId="8679"/>
    <cellStyle name="Nota 2 7 7 2" xfId="8680"/>
    <cellStyle name="Nota 2 7 7 2 2" xfId="8681"/>
    <cellStyle name="Nota 2 7 7 3" xfId="8682"/>
    <cellStyle name="Nota 2 7 7 3 2" xfId="8683"/>
    <cellStyle name="Nota 2 7 7 4" xfId="8684"/>
    <cellStyle name="Nota 2 7 7 4 2" xfId="8685"/>
    <cellStyle name="Nota 2 7 7 5" xfId="8686"/>
    <cellStyle name="Nota 2 7 7 5 2" xfId="8687"/>
    <cellStyle name="Nota 2 7 7 6" xfId="8688"/>
    <cellStyle name="Nota 2 7 7 6 2" xfId="8689"/>
    <cellStyle name="Nota 2 7 7 7" xfId="8690"/>
    <cellStyle name="Nota 2 7 7 7 2" xfId="8691"/>
    <cellStyle name="Nota 2 7 7 8" xfId="8692"/>
    <cellStyle name="Nota 2 7 7 8 2" xfId="8693"/>
    <cellStyle name="Nota 2 7 7 9" xfId="8694"/>
    <cellStyle name="Nota 2 7 7 9 2" xfId="8695"/>
    <cellStyle name="Nota 2 7 8" xfId="8696"/>
    <cellStyle name="Nota 2 7 8 2" xfId="8697"/>
    <cellStyle name="Nota 2 7 9" xfId="8698"/>
    <cellStyle name="Nota 2 7 9 2" xfId="8699"/>
    <cellStyle name="Nota 2 8" xfId="8700"/>
    <cellStyle name="Nota 2 8 10" xfId="8701"/>
    <cellStyle name="Nota 2 8 10 2" xfId="8702"/>
    <cellStyle name="Nota 2 8 11" xfId="8703"/>
    <cellStyle name="Nota 2 8 11 2" xfId="8704"/>
    <cellStyle name="Nota 2 8 12" xfId="8705"/>
    <cellStyle name="Nota 2 8 12 2" xfId="8706"/>
    <cellStyle name="Nota 2 8 13" xfId="8707"/>
    <cellStyle name="Nota 2 8 13 2" xfId="8708"/>
    <cellStyle name="Nota 2 8 14" xfId="8709"/>
    <cellStyle name="Nota 2 8 2" xfId="8710"/>
    <cellStyle name="Nota 2 8 2 2" xfId="8711"/>
    <cellStyle name="Nota 2 8 2 3" xfId="18547"/>
    <cellStyle name="Nota 2 8 3" xfId="8712"/>
    <cellStyle name="Nota 2 8 3 2" xfId="8713"/>
    <cellStyle name="Nota 2 8 3 3" xfId="18548"/>
    <cellStyle name="Nota 2 8 4" xfId="8714"/>
    <cellStyle name="Nota 2 8 4 2" xfId="8715"/>
    <cellStyle name="Nota 2 8 4 3" xfId="18549"/>
    <cellStyle name="Nota 2 8 5" xfId="8716"/>
    <cellStyle name="Nota 2 8 5 2" xfId="8717"/>
    <cellStyle name="Nota 2 8 6" xfId="8718"/>
    <cellStyle name="Nota 2 8 6 2" xfId="8719"/>
    <cellStyle name="Nota 2 8 7" xfId="8720"/>
    <cellStyle name="Nota 2 8 7 2" xfId="8721"/>
    <cellStyle name="Nota 2 8 8" xfId="8722"/>
    <cellStyle name="Nota 2 8 8 2" xfId="8723"/>
    <cellStyle name="Nota 2 8 9" xfId="8724"/>
    <cellStyle name="Nota 2 8 9 2" xfId="8725"/>
    <cellStyle name="Nota 2 9" xfId="8726"/>
    <cellStyle name="Nota 2 9 10" xfId="8727"/>
    <cellStyle name="Nota 2 9 10 2" xfId="8728"/>
    <cellStyle name="Nota 2 9 11" xfId="8729"/>
    <cellStyle name="Nota 2 9 11 2" xfId="8730"/>
    <cellStyle name="Nota 2 9 12" xfId="8731"/>
    <cellStyle name="Nota 2 9 12 2" xfId="8732"/>
    <cellStyle name="Nota 2 9 13" xfId="8733"/>
    <cellStyle name="Nota 2 9 13 2" xfId="8734"/>
    <cellStyle name="Nota 2 9 14" xfId="8735"/>
    <cellStyle name="Nota 2 9 2" xfId="8736"/>
    <cellStyle name="Nota 2 9 2 2" xfId="8737"/>
    <cellStyle name="Nota 2 9 3" xfId="8738"/>
    <cellStyle name="Nota 2 9 3 2" xfId="8739"/>
    <cellStyle name="Nota 2 9 4" xfId="8740"/>
    <cellStyle name="Nota 2 9 4 2" xfId="8741"/>
    <cellStyle name="Nota 2 9 5" xfId="8742"/>
    <cellStyle name="Nota 2 9 5 2" xfId="8743"/>
    <cellStyle name="Nota 2 9 6" xfId="8744"/>
    <cellStyle name="Nota 2 9 6 2" xfId="8745"/>
    <cellStyle name="Nota 2 9 7" xfId="8746"/>
    <cellStyle name="Nota 2 9 7 2" xfId="8747"/>
    <cellStyle name="Nota 2 9 8" xfId="8748"/>
    <cellStyle name="Nota 2 9 8 2" xfId="8749"/>
    <cellStyle name="Nota 2 9 9" xfId="8750"/>
    <cellStyle name="Nota 2 9 9 2" xfId="8751"/>
    <cellStyle name="Nota 3" xfId="499"/>
    <cellStyle name="Nota 3 10" xfId="8752"/>
    <cellStyle name="Nota 3 10 2" xfId="8753"/>
    <cellStyle name="Nota 3 11" xfId="8754"/>
    <cellStyle name="Nota 3 11 2" xfId="8755"/>
    <cellStyle name="Nota 3 12" xfId="8756"/>
    <cellStyle name="Nota 3 12 2" xfId="8757"/>
    <cellStyle name="Nota 3 13" xfId="8758"/>
    <cellStyle name="Nota 3 13 2" xfId="8759"/>
    <cellStyle name="Nota 3 14" xfId="8760"/>
    <cellStyle name="Nota 3 14 2" xfId="8761"/>
    <cellStyle name="Nota 3 15" xfId="8762"/>
    <cellStyle name="Nota 3 15 2" xfId="8763"/>
    <cellStyle name="Nota 3 16" xfId="8764"/>
    <cellStyle name="Nota 3 17" xfId="18550"/>
    <cellStyle name="Nota 3 2" xfId="8765"/>
    <cellStyle name="Nota 3 2 10" xfId="8766"/>
    <cellStyle name="Nota 3 2 10 2" xfId="8767"/>
    <cellStyle name="Nota 3 2 11" xfId="8768"/>
    <cellStyle name="Nota 3 2 11 2" xfId="8769"/>
    <cellStyle name="Nota 3 2 12" xfId="8770"/>
    <cellStyle name="Nota 3 2 12 2" xfId="8771"/>
    <cellStyle name="Nota 3 2 13" xfId="8772"/>
    <cellStyle name="Nota 3 2 13 2" xfId="8773"/>
    <cellStyle name="Nota 3 2 14" xfId="8774"/>
    <cellStyle name="Nota 3 2 2" xfId="8775"/>
    <cellStyle name="Nota 3 2 2 2" xfId="8776"/>
    <cellStyle name="Nota 3 2 3" xfId="8777"/>
    <cellStyle name="Nota 3 2 3 2" xfId="8778"/>
    <cellStyle name="Nota 3 2 4" xfId="8779"/>
    <cellStyle name="Nota 3 2 4 2" xfId="8780"/>
    <cellStyle name="Nota 3 2 5" xfId="8781"/>
    <cellStyle name="Nota 3 2 5 2" xfId="8782"/>
    <cellStyle name="Nota 3 2 6" xfId="8783"/>
    <cellStyle name="Nota 3 2 6 2" xfId="8784"/>
    <cellStyle name="Nota 3 2 7" xfId="8785"/>
    <cellStyle name="Nota 3 2 7 2" xfId="8786"/>
    <cellStyle name="Nota 3 2 8" xfId="8787"/>
    <cellStyle name="Nota 3 2 8 2" xfId="8788"/>
    <cellStyle name="Nota 3 2 9" xfId="8789"/>
    <cellStyle name="Nota 3 2 9 2" xfId="8790"/>
    <cellStyle name="Nota 3 3" xfId="8791"/>
    <cellStyle name="Nota 3 3 10" xfId="8792"/>
    <cellStyle name="Nota 3 3 10 2" xfId="8793"/>
    <cellStyle name="Nota 3 3 11" xfId="8794"/>
    <cellStyle name="Nota 3 3 11 2" xfId="8795"/>
    <cellStyle name="Nota 3 3 12" xfId="8796"/>
    <cellStyle name="Nota 3 3 12 2" xfId="8797"/>
    <cellStyle name="Nota 3 3 13" xfId="8798"/>
    <cellStyle name="Nota 3 3 13 2" xfId="8799"/>
    <cellStyle name="Nota 3 3 14" xfId="8800"/>
    <cellStyle name="Nota 3 3 2" xfId="8801"/>
    <cellStyle name="Nota 3 3 2 2" xfId="8802"/>
    <cellStyle name="Nota 3 3 3" xfId="8803"/>
    <cellStyle name="Nota 3 3 3 2" xfId="8804"/>
    <cellStyle name="Nota 3 3 4" xfId="8805"/>
    <cellStyle name="Nota 3 3 4 2" xfId="8806"/>
    <cellStyle name="Nota 3 3 5" xfId="8807"/>
    <cellStyle name="Nota 3 3 5 2" xfId="8808"/>
    <cellStyle name="Nota 3 3 6" xfId="8809"/>
    <cellStyle name="Nota 3 3 6 2" xfId="8810"/>
    <cellStyle name="Nota 3 3 7" xfId="8811"/>
    <cellStyle name="Nota 3 3 7 2" xfId="8812"/>
    <cellStyle name="Nota 3 3 8" xfId="8813"/>
    <cellStyle name="Nota 3 3 8 2" xfId="8814"/>
    <cellStyle name="Nota 3 3 9" xfId="8815"/>
    <cellStyle name="Nota 3 3 9 2" xfId="8816"/>
    <cellStyle name="Nota 3 4" xfId="8817"/>
    <cellStyle name="Nota 3 4 2" xfId="8818"/>
    <cellStyle name="Nota 3 4 3" xfId="18551"/>
    <cellStyle name="Nota 3 5" xfId="8819"/>
    <cellStyle name="Nota 3 5 2" xfId="8820"/>
    <cellStyle name="Nota 3 6" xfId="8821"/>
    <cellStyle name="Nota 3 6 2" xfId="8822"/>
    <cellStyle name="Nota 3 7" xfId="8823"/>
    <cellStyle name="Nota 3 7 2" xfId="8824"/>
    <cellStyle name="Nota 3 8" xfId="8825"/>
    <cellStyle name="Nota 3 8 2" xfId="8826"/>
    <cellStyle name="Nota 3 9" xfId="8827"/>
    <cellStyle name="Nota 3 9 2" xfId="8828"/>
    <cellStyle name="Nota 4" xfId="500"/>
    <cellStyle name="Nota 4 10" xfId="8829"/>
    <cellStyle name="Nota 4 10 2" xfId="8830"/>
    <cellStyle name="Nota 4 11" xfId="8831"/>
    <cellStyle name="Nota 4 11 2" xfId="8832"/>
    <cellStyle name="Nota 4 12" xfId="8833"/>
    <cellStyle name="Nota 4 12 2" xfId="8834"/>
    <cellStyle name="Nota 4 13" xfId="8835"/>
    <cellStyle name="Nota 4 13 2" xfId="8836"/>
    <cellStyle name="Nota 4 14" xfId="8837"/>
    <cellStyle name="Nota 4 14 2" xfId="8838"/>
    <cellStyle name="Nota 4 15" xfId="8839"/>
    <cellStyle name="Nota 4 15 2" xfId="8840"/>
    <cellStyle name="Nota 4 16" xfId="8841"/>
    <cellStyle name="Nota 4 17" xfId="18552"/>
    <cellStyle name="Nota 4 2" xfId="8842"/>
    <cellStyle name="Nota 4 2 10" xfId="8843"/>
    <cellStyle name="Nota 4 2 10 2" xfId="8844"/>
    <cellStyle name="Nota 4 2 11" xfId="8845"/>
    <cellStyle name="Nota 4 2 11 2" xfId="8846"/>
    <cellStyle name="Nota 4 2 12" xfId="8847"/>
    <cellStyle name="Nota 4 2 12 2" xfId="8848"/>
    <cellStyle name="Nota 4 2 13" xfId="8849"/>
    <cellStyle name="Nota 4 2 13 2" xfId="8850"/>
    <cellStyle name="Nota 4 2 14" xfId="8851"/>
    <cellStyle name="Nota 4 2 2" xfId="8852"/>
    <cellStyle name="Nota 4 2 2 2" xfId="8853"/>
    <cellStyle name="Nota 4 2 2 3" xfId="18553"/>
    <cellStyle name="Nota 4 2 3" xfId="8854"/>
    <cellStyle name="Nota 4 2 3 2" xfId="8855"/>
    <cellStyle name="Nota 4 2 3 3" xfId="18554"/>
    <cellStyle name="Nota 4 2 4" xfId="8856"/>
    <cellStyle name="Nota 4 2 4 2" xfId="8857"/>
    <cellStyle name="Nota 4 2 4 3" xfId="18555"/>
    <cellStyle name="Nota 4 2 5" xfId="8858"/>
    <cellStyle name="Nota 4 2 5 2" xfId="8859"/>
    <cellStyle name="Nota 4 2 6" xfId="8860"/>
    <cellStyle name="Nota 4 2 6 2" xfId="8861"/>
    <cellStyle name="Nota 4 2 7" xfId="8862"/>
    <cellStyle name="Nota 4 2 7 2" xfId="8863"/>
    <cellStyle name="Nota 4 2 8" xfId="8864"/>
    <cellStyle name="Nota 4 2 8 2" xfId="8865"/>
    <cellStyle name="Nota 4 2 9" xfId="8866"/>
    <cellStyle name="Nota 4 2 9 2" xfId="8867"/>
    <cellStyle name="Nota 4 3" xfId="8868"/>
    <cellStyle name="Nota 4 3 10" xfId="8869"/>
    <cellStyle name="Nota 4 3 10 2" xfId="8870"/>
    <cellStyle name="Nota 4 3 11" xfId="8871"/>
    <cellStyle name="Nota 4 3 11 2" xfId="8872"/>
    <cellStyle name="Nota 4 3 12" xfId="8873"/>
    <cellStyle name="Nota 4 3 12 2" xfId="8874"/>
    <cellStyle name="Nota 4 3 13" xfId="8875"/>
    <cellStyle name="Nota 4 3 13 2" xfId="8876"/>
    <cellStyle name="Nota 4 3 14" xfId="8877"/>
    <cellStyle name="Nota 4 3 2" xfId="8878"/>
    <cellStyle name="Nota 4 3 2 2" xfId="8879"/>
    <cellStyle name="Nota 4 3 2 3" xfId="18556"/>
    <cellStyle name="Nota 4 3 3" xfId="8880"/>
    <cellStyle name="Nota 4 3 3 2" xfId="8881"/>
    <cellStyle name="Nota 4 3 3 3" xfId="18557"/>
    <cellStyle name="Nota 4 3 4" xfId="8882"/>
    <cellStyle name="Nota 4 3 4 2" xfId="8883"/>
    <cellStyle name="Nota 4 3 4 3" xfId="18558"/>
    <cellStyle name="Nota 4 3 5" xfId="8884"/>
    <cellStyle name="Nota 4 3 5 2" xfId="8885"/>
    <cellStyle name="Nota 4 3 6" xfId="8886"/>
    <cellStyle name="Nota 4 3 6 2" xfId="8887"/>
    <cellStyle name="Nota 4 3 7" xfId="8888"/>
    <cellStyle name="Nota 4 3 7 2" xfId="8889"/>
    <cellStyle name="Nota 4 3 8" xfId="8890"/>
    <cellStyle name="Nota 4 3 8 2" xfId="8891"/>
    <cellStyle name="Nota 4 3 9" xfId="8892"/>
    <cellStyle name="Nota 4 3 9 2" xfId="8893"/>
    <cellStyle name="Nota 4 4" xfId="8894"/>
    <cellStyle name="Nota 4 4 2" xfId="8895"/>
    <cellStyle name="Nota 4 4 2 2" xfId="18559"/>
    <cellStyle name="Nota 4 4 2 3" xfId="18560"/>
    <cellStyle name="Nota 4 4 3" xfId="18561"/>
    <cellStyle name="Nota 4 4 3 2" xfId="18562"/>
    <cellStyle name="Nota 4 4 3 3" xfId="18563"/>
    <cellStyle name="Nota 4 4 4" xfId="18564"/>
    <cellStyle name="Nota 4 4 4 2" xfId="18565"/>
    <cellStyle name="Nota 4 4 4 3" xfId="18566"/>
    <cellStyle name="Nota 4 4 5" xfId="18567"/>
    <cellStyle name="Nota 4 4 6" xfId="18568"/>
    <cellStyle name="Nota 4 5" xfId="8896"/>
    <cellStyle name="Nota 4 5 2" xfId="8897"/>
    <cellStyle name="Nota 4 5 2 2" xfId="18569"/>
    <cellStyle name="Nota 4 5 2 3" xfId="18570"/>
    <cellStyle name="Nota 4 5 3" xfId="18571"/>
    <cellStyle name="Nota 4 5 3 2" xfId="18572"/>
    <cellStyle name="Nota 4 5 3 3" xfId="18573"/>
    <cellStyle name="Nota 4 5 4" xfId="18574"/>
    <cellStyle name="Nota 4 5 4 2" xfId="18575"/>
    <cellStyle name="Nota 4 5 4 3" xfId="18576"/>
    <cellStyle name="Nota 4 5 5" xfId="18577"/>
    <cellStyle name="Nota 4 5 6" xfId="18578"/>
    <cellStyle name="Nota 4 6" xfId="8898"/>
    <cellStyle name="Nota 4 6 2" xfId="8899"/>
    <cellStyle name="Nota 4 6 2 2" xfId="18579"/>
    <cellStyle name="Nota 4 6 2 3" xfId="18580"/>
    <cellStyle name="Nota 4 6 3" xfId="18581"/>
    <cellStyle name="Nota 4 6 3 2" xfId="18582"/>
    <cellStyle name="Nota 4 6 3 3" xfId="18583"/>
    <cellStyle name="Nota 4 6 4" xfId="18584"/>
    <cellStyle name="Nota 4 6 4 2" xfId="18585"/>
    <cellStyle name="Nota 4 6 4 3" xfId="18586"/>
    <cellStyle name="Nota 4 6 5" xfId="18587"/>
    <cellStyle name="Nota 4 6 6" xfId="18588"/>
    <cellStyle name="Nota 4 7" xfId="8900"/>
    <cellStyle name="Nota 4 7 2" xfId="8901"/>
    <cellStyle name="Nota 4 7 3" xfId="18589"/>
    <cellStyle name="Nota 4 8" xfId="8902"/>
    <cellStyle name="Nota 4 8 2" xfId="8903"/>
    <cellStyle name="Nota 4 8 3" xfId="18590"/>
    <cellStyle name="Nota 4 9" xfId="8904"/>
    <cellStyle name="Nota 4 9 2" xfId="8905"/>
    <cellStyle name="Nota 4 9 3" xfId="18591"/>
    <cellStyle name="Nota 5" xfId="501"/>
    <cellStyle name="Nota 5 10" xfId="8906"/>
    <cellStyle name="Nota 5 10 2" xfId="8907"/>
    <cellStyle name="Nota 5 11" xfId="8908"/>
    <cellStyle name="Nota 5 11 2" xfId="8909"/>
    <cellStyle name="Nota 5 12" xfId="8910"/>
    <cellStyle name="Nota 5 12 2" xfId="8911"/>
    <cellStyle name="Nota 5 13" xfId="8912"/>
    <cellStyle name="Nota 5 13 2" xfId="8913"/>
    <cellStyle name="Nota 5 14" xfId="8914"/>
    <cellStyle name="Nota 5 14 2" xfId="8915"/>
    <cellStyle name="Nota 5 15" xfId="8916"/>
    <cellStyle name="Nota 5 15 2" xfId="8917"/>
    <cellStyle name="Nota 5 16" xfId="8918"/>
    <cellStyle name="Nota 5 17" xfId="18592"/>
    <cellStyle name="Nota 5 2" xfId="8919"/>
    <cellStyle name="Nota 5 2 10" xfId="8920"/>
    <cellStyle name="Nota 5 2 10 2" xfId="8921"/>
    <cellStyle name="Nota 5 2 11" xfId="8922"/>
    <cellStyle name="Nota 5 2 11 2" xfId="8923"/>
    <cellStyle name="Nota 5 2 12" xfId="8924"/>
    <cellStyle name="Nota 5 2 12 2" xfId="8925"/>
    <cellStyle name="Nota 5 2 13" xfId="8926"/>
    <cellStyle name="Nota 5 2 13 2" xfId="8927"/>
    <cellStyle name="Nota 5 2 14" xfId="8928"/>
    <cellStyle name="Nota 5 2 2" xfId="8929"/>
    <cellStyle name="Nota 5 2 2 2" xfId="8930"/>
    <cellStyle name="Nota 5 2 3" xfId="8931"/>
    <cellStyle name="Nota 5 2 3 2" xfId="8932"/>
    <cellStyle name="Nota 5 2 4" xfId="8933"/>
    <cellStyle name="Nota 5 2 4 2" xfId="8934"/>
    <cellStyle name="Nota 5 2 5" xfId="8935"/>
    <cellStyle name="Nota 5 2 5 2" xfId="8936"/>
    <cellStyle name="Nota 5 2 6" xfId="8937"/>
    <cellStyle name="Nota 5 2 6 2" xfId="8938"/>
    <cellStyle name="Nota 5 2 7" xfId="8939"/>
    <cellStyle name="Nota 5 2 7 2" xfId="8940"/>
    <cellStyle name="Nota 5 2 8" xfId="8941"/>
    <cellStyle name="Nota 5 2 8 2" xfId="8942"/>
    <cellStyle name="Nota 5 2 9" xfId="8943"/>
    <cellStyle name="Nota 5 2 9 2" xfId="8944"/>
    <cellStyle name="Nota 5 3" xfId="8945"/>
    <cellStyle name="Nota 5 3 10" xfId="8946"/>
    <cellStyle name="Nota 5 3 10 2" xfId="8947"/>
    <cellStyle name="Nota 5 3 11" xfId="8948"/>
    <cellStyle name="Nota 5 3 11 2" xfId="8949"/>
    <cellStyle name="Nota 5 3 12" xfId="8950"/>
    <cellStyle name="Nota 5 3 12 2" xfId="8951"/>
    <cellStyle name="Nota 5 3 13" xfId="8952"/>
    <cellStyle name="Nota 5 3 13 2" xfId="8953"/>
    <cellStyle name="Nota 5 3 14" xfId="8954"/>
    <cellStyle name="Nota 5 3 2" xfId="8955"/>
    <cellStyle name="Nota 5 3 2 2" xfId="8956"/>
    <cellStyle name="Nota 5 3 3" xfId="8957"/>
    <cellStyle name="Nota 5 3 3 2" xfId="8958"/>
    <cellStyle name="Nota 5 3 4" xfId="8959"/>
    <cellStyle name="Nota 5 3 4 2" xfId="8960"/>
    <cellStyle name="Nota 5 3 5" xfId="8961"/>
    <cellStyle name="Nota 5 3 5 2" xfId="8962"/>
    <cellStyle name="Nota 5 3 6" xfId="8963"/>
    <cellStyle name="Nota 5 3 6 2" xfId="8964"/>
    <cellStyle name="Nota 5 3 7" xfId="8965"/>
    <cellStyle name="Nota 5 3 7 2" xfId="8966"/>
    <cellStyle name="Nota 5 3 8" xfId="8967"/>
    <cellStyle name="Nota 5 3 8 2" xfId="8968"/>
    <cellStyle name="Nota 5 3 9" xfId="8969"/>
    <cellStyle name="Nota 5 3 9 2" xfId="8970"/>
    <cellStyle name="Nota 5 4" xfId="8971"/>
    <cellStyle name="Nota 5 4 2" xfId="8972"/>
    <cellStyle name="Nota 5 4 3" xfId="18593"/>
    <cellStyle name="Nota 5 5" xfId="8973"/>
    <cellStyle name="Nota 5 5 2" xfId="8974"/>
    <cellStyle name="Nota 5 6" xfId="8975"/>
    <cellStyle name="Nota 5 6 2" xfId="8976"/>
    <cellStyle name="Nota 5 7" xfId="8977"/>
    <cellStyle name="Nota 5 7 2" xfId="8978"/>
    <cellStyle name="Nota 5 8" xfId="8979"/>
    <cellStyle name="Nota 5 8 2" xfId="8980"/>
    <cellStyle name="Nota 5 9" xfId="8981"/>
    <cellStyle name="Nota 5 9 2" xfId="8982"/>
    <cellStyle name="Nota 6" xfId="8983"/>
    <cellStyle name="Nota 6 2" xfId="18594"/>
    <cellStyle name="Nota 6 2 2" xfId="18595"/>
    <cellStyle name="Nota 6 2 3" xfId="18596"/>
    <cellStyle name="Nota 6 3" xfId="18597"/>
    <cellStyle name="Nota 6 3 2" xfId="18598"/>
    <cellStyle name="Nota 6 3 3" xfId="18599"/>
    <cellStyle name="Nota 6 4" xfId="18600"/>
    <cellStyle name="Nota 6 4 2" xfId="18601"/>
    <cellStyle name="Nota 6 4 3" xfId="18602"/>
    <cellStyle name="Nota 6 5" xfId="18603"/>
    <cellStyle name="Nota 6 6" xfId="18604"/>
    <cellStyle name="Nota 7" xfId="18605"/>
    <cellStyle name="Nota 7 2" xfId="18606"/>
    <cellStyle name="Nota 7 2 2" xfId="18607"/>
    <cellStyle name="Nota 7 2 3" xfId="18608"/>
    <cellStyle name="Nota 7 3" xfId="18609"/>
    <cellStyle name="Nota 7 3 2" xfId="18610"/>
    <cellStyle name="Nota 7 3 3" xfId="18611"/>
    <cellStyle name="Nota 7 4" xfId="18612"/>
    <cellStyle name="Nota 7 4 2" xfId="18613"/>
    <cellStyle name="Nota 7 4 3" xfId="18614"/>
    <cellStyle name="Nota 7 5" xfId="18615"/>
    <cellStyle name="Nota 7 6" xfId="18616"/>
    <cellStyle name="Nota 8" xfId="18617"/>
    <cellStyle name="Nota 9" xfId="18618"/>
    <cellStyle name="Notas" xfId="18619"/>
    <cellStyle name="Notas 2" xfId="18620"/>
    <cellStyle name="Notas 2 2" xfId="18621"/>
    <cellStyle name="Notas 2 2 2" xfId="18622"/>
    <cellStyle name="Notas 2 2 3" xfId="18623"/>
    <cellStyle name="Notas 2 3" xfId="18624"/>
    <cellStyle name="Notas 2 3 2" xfId="18625"/>
    <cellStyle name="Notas 2 3 3" xfId="18626"/>
    <cellStyle name="Notas 2 4" xfId="18627"/>
    <cellStyle name="Notas 2 4 2" xfId="18628"/>
    <cellStyle name="Notas 2 4 3" xfId="18629"/>
    <cellStyle name="Notas 2 5" xfId="18630"/>
    <cellStyle name="Notas 2 5 2" xfId="18631"/>
    <cellStyle name="Notas 2 5 3" xfId="18632"/>
    <cellStyle name="Notas 2 6" xfId="18633"/>
    <cellStyle name="Notas 2 7" xfId="18634"/>
    <cellStyle name="Notas 3" xfId="18635"/>
    <cellStyle name="Notas 3 2" xfId="18636"/>
    <cellStyle name="Notas 3 3" xfId="18637"/>
    <cellStyle name="Notas 4" xfId="18638"/>
    <cellStyle name="Notas 4 2" xfId="18639"/>
    <cellStyle name="Notas 4 3" xfId="18640"/>
    <cellStyle name="Notas 5" xfId="18641"/>
    <cellStyle name="Notas 5 2" xfId="18642"/>
    <cellStyle name="Notas 5 3" xfId="18643"/>
    <cellStyle name="Notas 6" xfId="18644"/>
    <cellStyle name="Notas 7" xfId="18645"/>
    <cellStyle name="Note 10" xfId="18646"/>
    <cellStyle name="Note 2" xfId="18647"/>
    <cellStyle name="Note 2 2" xfId="18648"/>
    <cellStyle name="Note 2 2 2" xfId="18649"/>
    <cellStyle name="Note 2 2 2 2" xfId="18650"/>
    <cellStyle name="Note 2 2 2 3" xfId="18651"/>
    <cellStyle name="Note 2 2 3" xfId="18652"/>
    <cellStyle name="Note 2 2 3 2" xfId="18653"/>
    <cellStyle name="Note 2 2 3 3" xfId="18654"/>
    <cellStyle name="Note 2 2 4" xfId="18655"/>
    <cellStyle name="Note 2 2 4 2" xfId="18656"/>
    <cellStyle name="Note 2 2 4 3" xfId="18657"/>
    <cellStyle name="Note 2 2 5" xfId="18658"/>
    <cellStyle name="Note 2 2 6" xfId="18659"/>
    <cellStyle name="Note 2 3" xfId="18660"/>
    <cellStyle name="Note 2 3 2" xfId="18661"/>
    <cellStyle name="Note 2 3 3" xfId="18662"/>
    <cellStyle name="Note 2 4" xfId="18663"/>
    <cellStyle name="Note 2 4 2" xfId="18664"/>
    <cellStyle name="Note 2 4 3" xfId="18665"/>
    <cellStyle name="Note 2 5" xfId="18666"/>
    <cellStyle name="Note 2 5 2" xfId="18667"/>
    <cellStyle name="Note 2 5 3" xfId="18668"/>
    <cellStyle name="Note 2 6" xfId="18669"/>
    <cellStyle name="Note 2 7" xfId="18670"/>
    <cellStyle name="Note 3" xfId="18671"/>
    <cellStyle name="Note 3 2" xfId="18672"/>
    <cellStyle name="Note 3 2 2" xfId="18673"/>
    <cellStyle name="Note 3 2 2 2" xfId="18674"/>
    <cellStyle name="Note 3 2 2 3" xfId="18675"/>
    <cellStyle name="Note 3 2 3" xfId="18676"/>
    <cellStyle name="Note 3 2 3 2" xfId="18677"/>
    <cellStyle name="Note 3 2 3 3" xfId="18678"/>
    <cellStyle name="Note 3 2 4" xfId="18679"/>
    <cellStyle name="Note 3 2 4 2" xfId="18680"/>
    <cellStyle name="Note 3 2 4 3" xfId="18681"/>
    <cellStyle name="Note 3 2 5" xfId="18682"/>
    <cellStyle name="Note 3 2 6" xfId="18683"/>
    <cellStyle name="Note 3 3" xfId="18684"/>
    <cellStyle name="Note 3 3 2" xfId="18685"/>
    <cellStyle name="Note 3 3 3" xfId="18686"/>
    <cellStyle name="Note 3 4" xfId="18687"/>
    <cellStyle name="Note 3 4 2" xfId="18688"/>
    <cellStyle name="Note 3 4 3" xfId="18689"/>
    <cellStyle name="Note 3 5" xfId="18690"/>
    <cellStyle name="Note 3 5 2" xfId="18691"/>
    <cellStyle name="Note 3 5 3" xfId="18692"/>
    <cellStyle name="Note 3 6" xfId="18693"/>
    <cellStyle name="Note 3 7" xfId="18694"/>
    <cellStyle name="Note 4" xfId="18695"/>
    <cellStyle name="Note 4 2" xfId="18696"/>
    <cellStyle name="Note 4 2 2" xfId="18697"/>
    <cellStyle name="Note 4 2 2 2" xfId="18698"/>
    <cellStyle name="Note 4 2 2 3" xfId="18699"/>
    <cellStyle name="Note 4 2 3" xfId="18700"/>
    <cellStyle name="Note 4 2 3 2" xfId="18701"/>
    <cellStyle name="Note 4 2 3 3" xfId="18702"/>
    <cellStyle name="Note 4 2 4" xfId="18703"/>
    <cellStyle name="Note 4 2 4 2" xfId="18704"/>
    <cellStyle name="Note 4 2 4 3" xfId="18705"/>
    <cellStyle name="Note 4 2 5" xfId="18706"/>
    <cellStyle name="Note 4 2 6" xfId="18707"/>
    <cellStyle name="Note 4 3" xfId="18708"/>
    <cellStyle name="Note 4 3 2" xfId="18709"/>
    <cellStyle name="Note 4 3 3" xfId="18710"/>
    <cellStyle name="Note 4 4" xfId="18711"/>
    <cellStyle name="Note 4 4 2" xfId="18712"/>
    <cellStyle name="Note 4 4 3" xfId="18713"/>
    <cellStyle name="Note 4 5" xfId="18714"/>
    <cellStyle name="Note 4 5 2" xfId="18715"/>
    <cellStyle name="Note 4 5 3" xfId="18716"/>
    <cellStyle name="Note 4 6" xfId="18717"/>
    <cellStyle name="Note 4 7" xfId="18718"/>
    <cellStyle name="Note 5" xfId="18719"/>
    <cellStyle name="Note 5 2" xfId="18720"/>
    <cellStyle name="Note 5 2 2" xfId="18721"/>
    <cellStyle name="Note 5 2 3" xfId="18722"/>
    <cellStyle name="Note 5 3" xfId="18723"/>
    <cellStyle name="Note 5 3 2" xfId="18724"/>
    <cellStyle name="Note 5 3 3" xfId="18725"/>
    <cellStyle name="Note 5 4" xfId="18726"/>
    <cellStyle name="Note 5 4 2" xfId="18727"/>
    <cellStyle name="Note 5 4 3" xfId="18728"/>
    <cellStyle name="Note 5 5" xfId="18729"/>
    <cellStyle name="Note 5 5 2" xfId="18730"/>
    <cellStyle name="Note 5 5 3" xfId="18731"/>
    <cellStyle name="Note 5 6" xfId="18732"/>
    <cellStyle name="Note 5 7" xfId="18733"/>
    <cellStyle name="Note 6" xfId="18734"/>
    <cellStyle name="Note 6 2" xfId="18735"/>
    <cellStyle name="Note 6 3" xfId="18736"/>
    <cellStyle name="Note 7" xfId="18737"/>
    <cellStyle name="Note 7 2" xfId="18738"/>
    <cellStyle name="Note 7 3" xfId="18739"/>
    <cellStyle name="Note 8" xfId="18740"/>
    <cellStyle name="Note 8 2" xfId="18741"/>
    <cellStyle name="Note 8 3" xfId="18742"/>
    <cellStyle name="Note 9" xfId="18743"/>
    <cellStyle name="NPPESalesPct" xfId="18744"/>
    <cellStyle name="NPPESalesPct 10" xfId="18745"/>
    <cellStyle name="NPPESalesPct 11" xfId="18746"/>
    <cellStyle name="NPPESalesPct 12" xfId="18747"/>
    <cellStyle name="NPPESalesPct 13" xfId="18748"/>
    <cellStyle name="NPPESalesPct 14" xfId="18749"/>
    <cellStyle name="NPPESalesPct 15" xfId="18750"/>
    <cellStyle name="NPPESalesPct 16" xfId="18751"/>
    <cellStyle name="NPPESalesPct 17" xfId="18752"/>
    <cellStyle name="NPPESalesPct 18" xfId="18753"/>
    <cellStyle name="NPPESalesPct 19" xfId="18754"/>
    <cellStyle name="NPPESalesPct 2" xfId="18755"/>
    <cellStyle name="NPPESalesPct 20" xfId="18756"/>
    <cellStyle name="NPPESalesPct 21" xfId="18757"/>
    <cellStyle name="NPPESalesPct 22" xfId="18758"/>
    <cellStyle name="NPPESalesPct 23" xfId="18759"/>
    <cellStyle name="NPPESalesPct 24" xfId="18760"/>
    <cellStyle name="NPPESalesPct 25" xfId="18761"/>
    <cellStyle name="NPPESalesPct 26" xfId="18762"/>
    <cellStyle name="NPPESalesPct 27" xfId="18763"/>
    <cellStyle name="NPPESalesPct 28" xfId="18764"/>
    <cellStyle name="NPPESalesPct 29" xfId="18765"/>
    <cellStyle name="NPPESalesPct 3" xfId="18766"/>
    <cellStyle name="NPPESalesPct 30" xfId="18767"/>
    <cellStyle name="NPPESalesPct 31" xfId="18768"/>
    <cellStyle name="NPPESalesPct 32" xfId="18769"/>
    <cellStyle name="NPPESalesPct 33" xfId="18770"/>
    <cellStyle name="NPPESalesPct 34" xfId="18771"/>
    <cellStyle name="NPPESalesPct 35" xfId="18772"/>
    <cellStyle name="NPPESalesPct 36" xfId="18773"/>
    <cellStyle name="NPPESalesPct 37" xfId="18774"/>
    <cellStyle name="NPPESalesPct 38" xfId="18775"/>
    <cellStyle name="NPPESalesPct 39" xfId="18776"/>
    <cellStyle name="NPPESalesPct 4" xfId="18777"/>
    <cellStyle name="NPPESalesPct 40" xfId="18778"/>
    <cellStyle name="NPPESalesPct 41" xfId="18779"/>
    <cellStyle name="NPPESalesPct 42" xfId="18780"/>
    <cellStyle name="NPPESalesPct 5" xfId="18781"/>
    <cellStyle name="NPPESalesPct 6" xfId="18782"/>
    <cellStyle name="NPPESalesPct 7" xfId="18783"/>
    <cellStyle name="NPPESalesPct 8" xfId="18784"/>
    <cellStyle name="NPPESalesPct 9" xfId="18785"/>
    <cellStyle name="Number [0]" xfId="18786"/>
    <cellStyle name="Number [1]" xfId="18787"/>
    <cellStyle name="Number [2]" xfId="18788"/>
    <cellStyle name="NWI%S" xfId="18789"/>
    <cellStyle name="NWI%S 10" xfId="18790"/>
    <cellStyle name="NWI%S 11" xfId="18791"/>
    <cellStyle name="NWI%S 12" xfId="18792"/>
    <cellStyle name="NWI%S 13" xfId="18793"/>
    <cellStyle name="NWI%S 14" xfId="18794"/>
    <cellStyle name="NWI%S 15" xfId="18795"/>
    <cellStyle name="NWI%S 16" xfId="18796"/>
    <cellStyle name="NWI%S 17" xfId="18797"/>
    <cellStyle name="NWI%S 18" xfId="18798"/>
    <cellStyle name="NWI%S 19" xfId="18799"/>
    <cellStyle name="NWI%S 2" xfId="18800"/>
    <cellStyle name="NWI%S 20" xfId="18801"/>
    <cellStyle name="NWI%S 21" xfId="18802"/>
    <cellStyle name="NWI%S 22" xfId="18803"/>
    <cellStyle name="NWI%S 23" xfId="18804"/>
    <cellStyle name="NWI%S 24" xfId="18805"/>
    <cellStyle name="NWI%S 25" xfId="18806"/>
    <cellStyle name="NWI%S 26" xfId="18807"/>
    <cellStyle name="NWI%S 27" xfId="18808"/>
    <cellStyle name="NWI%S 28" xfId="18809"/>
    <cellStyle name="NWI%S 29" xfId="18810"/>
    <cellStyle name="NWI%S 3" xfId="18811"/>
    <cellStyle name="NWI%S 30" xfId="18812"/>
    <cellStyle name="NWI%S 31" xfId="18813"/>
    <cellStyle name="NWI%S 32" xfId="18814"/>
    <cellStyle name="NWI%S 33" xfId="18815"/>
    <cellStyle name="NWI%S 34" xfId="18816"/>
    <cellStyle name="NWI%S 35" xfId="18817"/>
    <cellStyle name="NWI%S 36" xfId="18818"/>
    <cellStyle name="NWI%S 37" xfId="18819"/>
    <cellStyle name="NWI%S 38" xfId="18820"/>
    <cellStyle name="NWI%S 39" xfId="18821"/>
    <cellStyle name="NWI%S 4" xfId="18822"/>
    <cellStyle name="NWI%S 40" xfId="18823"/>
    <cellStyle name="NWI%S 41" xfId="18824"/>
    <cellStyle name="NWI%S 42" xfId="18825"/>
    <cellStyle name="NWI%S 5" xfId="18826"/>
    <cellStyle name="NWI%S 6" xfId="18827"/>
    <cellStyle name="NWI%S 7" xfId="18828"/>
    <cellStyle name="NWI%S 8" xfId="18829"/>
    <cellStyle name="NWI%S 9" xfId="18830"/>
    <cellStyle name="Oculta" xfId="18831"/>
    <cellStyle name="OT" xfId="18832"/>
    <cellStyle name="Output" xfId="18833"/>
    <cellStyle name="Output 2" xfId="18834"/>
    <cellStyle name="Output 2 2" xfId="18835"/>
    <cellStyle name="Output 2 2 2" xfId="18836"/>
    <cellStyle name="Output 2 2 3" xfId="18837"/>
    <cellStyle name="Output 2 3" xfId="18838"/>
    <cellStyle name="Output 2 4" xfId="18839"/>
    <cellStyle name="Output 3" xfId="18840"/>
    <cellStyle name="Output 3 2" xfId="18841"/>
    <cellStyle name="Output 3 3" xfId="18842"/>
    <cellStyle name="Output 4" xfId="18843"/>
    <cellStyle name="Output 4 2" xfId="18844"/>
    <cellStyle name="Output 4 3" xfId="18845"/>
    <cellStyle name="Output 5" xfId="18846"/>
    <cellStyle name="Output 5 2" xfId="18847"/>
    <cellStyle name="Output 5 3" xfId="18848"/>
    <cellStyle name="Output 6" xfId="18849"/>
    <cellStyle name="Output 7" xfId="18850"/>
    <cellStyle name="Output bold" xfId="18851"/>
    <cellStyle name="Page Number" xfId="18852"/>
    <cellStyle name="ParaBirimi [0]_BINV" xfId="18853"/>
    <cellStyle name="ParaBirimi_BINV" xfId="18854"/>
    <cellStyle name="Percent [0]" xfId="18855"/>
    <cellStyle name="Percent [00]" xfId="18856"/>
    <cellStyle name="Percent [1]" xfId="18857"/>
    <cellStyle name="Percent [1] 10" xfId="18858"/>
    <cellStyle name="Percent [1] 11" xfId="18859"/>
    <cellStyle name="Percent [1] 12" xfId="18860"/>
    <cellStyle name="Percent [1] 13" xfId="18861"/>
    <cellStyle name="Percent [1] 14" xfId="18862"/>
    <cellStyle name="Percent [1] 15" xfId="18863"/>
    <cellStyle name="Percent [1] 16" xfId="18864"/>
    <cellStyle name="Percent [1] 17" xfId="18865"/>
    <cellStyle name="Percent [1] 18" xfId="18866"/>
    <cellStyle name="Percent [1] 19" xfId="18867"/>
    <cellStyle name="Percent [1] 2" xfId="18868"/>
    <cellStyle name="Percent [1] 20" xfId="18869"/>
    <cellStyle name="Percent [1] 21" xfId="18870"/>
    <cellStyle name="Percent [1] 22" xfId="18871"/>
    <cellStyle name="Percent [1] 23" xfId="18872"/>
    <cellStyle name="Percent [1] 24" xfId="18873"/>
    <cellStyle name="Percent [1] 25" xfId="18874"/>
    <cellStyle name="Percent [1] 26" xfId="18875"/>
    <cellStyle name="Percent [1] 27" xfId="18876"/>
    <cellStyle name="Percent [1] 28" xfId="18877"/>
    <cellStyle name="Percent [1] 29" xfId="18878"/>
    <cellStyle name="Percent [1] 3" xfId="18879"/>
    <cellStyle name="Percent [1] 30" xfId="18880"/>
    <cellStyle name="Percent [1] 31" xfId="18881"/>
    <cellStyle name="Percent [1] 32" xfId="18882"/>
    <cellStyle name="Percent [1] 33" xfId="18883"/>
    <cellStyle name="Percent [1] 34" xfId="18884"/>
    <cellStyle name="Percent [1] 35" xfId="18885"/>
    <cellStyle name="Percent [1] 36" xfId="18886"/>
    <cellStyle name="Percent [1] 37" xfId="18887"/>
    <cellStyle name="Percent [1] 38" xfId="18888"/>
    <cellStyle name="Percent [1] 39" xfId="18889"/>
    <cellStyle name="Percent [1] 4" xfId="18890"/>
    <cellStyle name="Percent [1] 40" xfId="18891"/>
    <cellStyle name="Percent [1] 41" xfId="18892"/>
    <cellStyle name="Percent [1] 42" xfId="18893"/>
    <cellStyle name="Percent [1] 5" xfId="18894"/>
    <cellStyle name="Percent [1] 6" xfId="18895"/>
    <cellStyle name="Percent [1] 7" xfId="18896"/>
    <cellStyle name="Percent [1] 8" xfId="18897"/>
    <cellStyle name="Percent [1] 9" xfId="18898"/>
    <cellStyle name="Percent [2]" xfId="18899"/>
    <cellStyle name="Percent 2" xfId="18900"/>
    <cellStyle name="Percent 2 2" xfId="18901"/>
    <cellStyle name="Percent 2 3" xfId="18902"/>
    <cellStyle name="Percent 2 4" xfId="18903"/>
    <cellStyle name="Percent 2 5" xfId="18904"/>
    <cellStyle name="Percent 2 6" xfId="18905"/>
    <cellStyle name="Percent 2 7" xfId="18906"/>
    <cellStyle name="Percent 3" xfId="18907"/>
    <cellStyle name="Percent 4" xfId="18908"/>
    <cellStyle name="Percent 5" xfId="18909"/>
    <cellStyle name="Percent 6" xfId="18910"/>
    <cellStyle name="Percent 7" xfId="18911"/>
    <cellStyle name="Percent1" xfId="18912"/>
    <cellStyle name="Percentage" xfId="18913"/>
    <cellStyle name="Percentagem 2" xfId="18914"/>
    <cellStyle name="Percentagem 3" xfId="18915"/>
    <cellStyle name="PercentSales" xfId="18916"/>
    <cellStyle name="PercentSales 10" xfId="18917"/>
    <cellStyle name="PercentSales 11" xfId="18918"/>
    <cellStyle name="PercentSales 12" xfId="18919"/>
    <cellStyle name="PercentSales 13" xfId="18920"/>
    <cellStyle name="PercentSales 14" xfId="18921"/>
    <cellStyle name="PercentSales 15" xfId="18922"/>
    <cellStyle name="PercentSales 16" xfId="18923"/>
    <cellStyle name="PercentSales 17" xfId="18924"/>
    <cellStyle name="PercentSales 18" xfId="18925"/>
    <cellStyle name="PercentSales 19" xfId="18926"/>
    <cellStyle name="PercentSales 2" xfId="18927"/>
    <cellStyle name="PercentSales 20" xfId="18928"/>
    <cellStyle name="PercentSales 21" xfId="18929"/>
    <cellStyle name="PercentSales 22" xfId="18930"/>
    <cellStyle name="PercentSales 23" xfId="18931"/>
    <cellStyle name="PercentSales 24" xfId="18932"/>
    <cellStyle name="PercentSales 25" xfId="18933"/>
    <cellStyle name="PercentSales 26" xfId="18934"/>
    <cellStyle name="PercentSales 27" xfId="18935"/>
    <cellStyle name="PercentSales 28" xfId="18936"/>
    <cellStyle name="PercentSales 29" xfId="18937"/>
    <cellStyle name="PercentSales 3" xfId="18938"/>
    <cellStyle name="PercentSales 30" xfId="18939"/>
    <cellStyle name="PercentSales 31" xfId="18940"/>
    <cellStyle name="PercentSales 32" xfId="18941"/>
    <cellStyle name="PercentSales 33" xfId="18942"/>
    <cellStyle name="PercentSales 34" xfId="18943"/>
    <cellStyle name="PercentSales 35" xfId="18944"/>
    <cellStyle name="PercentSales 36" xfId="18945"/>
    <cellStyle name="PercentSales 37" xfId="18946"/>
    <cellStyle name="PercentSales 38" xfId="18947"/>
    <cellStyle name="PercentSales 39" xfId="18948"/>
    <cellStyle name="PercentSales 4" xfId="18949"/>
    <cellStyle name="PercentSales 40" xfId="18950"/>
    <cellStyle name="PercentSales 41" xfId="18951"/>
    <cellStyle name="PercentSales 42" xfId="18952"/>
    <cellStyle name="PercentSales 5" xfId="18953"/>
    <cellStyle name="PercentSales 6" xfId="18954"/>
    <cellStyle name="PercentSales 7" xfId="18955"/>
    <cellStyle name="PercentSales 8" xfId="18956"/>
    <cellStyle name="PercentSales 9" xfId="18957"/>
    <cellStyle name="Percentual" xfId="18958"/>
    <cellStyle name="PillarData" xfId="18959"/>
    <cellStyle name="PillarHeading" xfId="18960"/>
    <cellStyle name="PillarText" xfId="18961"/>
    <cellStyle name="PillarTotal" xfId="18962"/>
    <cellStyle name="Ponto" xfId="18963"/>
    <cellStyle name="Porcentagem 10" xfId="502"/>
    <cellStyle name="Porcentagem 10 2" xfId="18964"/>
    <cellStyle name="Porcentagem 11" xfId="18965"/>
    <cellStyle name="Porcentagem 11 2" xfId="18966"/>
    <cellStyle name="Porcentagem 11 3" xfId="18967"/>
    <cellStyle name="Porcentagem 11 4" xfId="18968"/>
    <cellStyle name="Porcentagem 11 5" xfId="18969"/>
    <cellStyle name="Porcentagem 11 6" xfId="18970"/>
    <cellStyle name="Porcentagem 11 7" xfId="18971"/>
    <cellStyle name="Porcentagem 12" xfId="18972"/>
    <cellStyle name="Porcentagem 12 2" xfId="18973"/>
    <cellStyle name="Porcentagem 12 2 2" xfId="18974"/>
    <cellStyle name="Porcentagem 12 2 3" xfId="18975"/>
    <cellStyle name="Porcentagem 12 2 4" xfId="18976"/>
    <cellStyle name="Porcentagem 12 2 5" xfId="18977"/>
    <cellStyle name="Porcentagem 12 3" xfId="18978"/>
    <cellStyle name="Porcentagem 12 4" xfId="18979"/>
    <cellStyle name="Porcentagem 12 5" xfId="18980"/>
    <cellStyle name="Porcentagem 13" xfId="18981"/>
    <cellStyle name="Porcentagem 13 2" xfId="18982"/>
    <cellStyle name="Porcentagem 13 2 2" xfId="18983"/>
    <cellStyle name="Porcentagem 13 2 3" xfId="18984"/>
    <cellStyle name="Porcentagem 13 2 4" xfId="18985"/>
    <cellStyle name="Porcentagem 13 2 5" xfId="18986"/>
    <cellStyle name="Porcentagem 13 2 6" xfId="18987"/>
    <cellStyle name="Porcentagem 13 2 7" xfId="18988"/>
    <cellStyle name="Porcentagem 13 3" xfId="18989"/>
    <cellStyle name="Porcentagem 13 4" xfId="18990"/>
    <cellStyle name="Porcentagem 13 5" xfId="18991"/>
    <cellStyle name="Porcentagem 13 6" xfId="18992"/>
    <cellStyle name="Porcentagem 13 7" xfId="18993"/>
    <cellStyle name="Porcentagem 13 8" xfId="18994"/>
    <cellStyle name="Porcentagem 14" xfId="18995"/>
    <cellStyle name="Porcentagem 14 2" xfId="18996"/>
    <cellStyle name="Porcentagem 14 3" xfId="18997"/>
    <cellStyle name="Porcentagem 14 4" xfId="18998"/>
    <cellStyle name="Porcentagem 14 5" xfId="18999"/>
    <cellStyle name="Porcentagem 15" xfId="19000"/>
    <cellStyle name="Porcentagem 15 2" xfId="19001"/>
    <cellStyle name="Porcentagem 15 3" xfId="19002"/>
    <cellStyle name="Porcentagem 15 4" xfId="19003"/>
    <cellStyle name="Porcentagem 15 5" xfId="19004"/>
    <cellStyle name="Porcentagem 16" xfId="19005"/>
    <cellStyle name="Porcentagem 17" xfId="19006"/>
    <cellStyle name="Porcentagem 18" xfId="19007"/>
    <cellStyle name="Porcentagem 2" xfId="503"/>
    <cellStyle name="Porcentagem 2 10" xfId="19008"/>
    <cellStyle name="Porcentagem 2 11" xfId="19009"/>
    <cellStyle name="Porcentagem 2 12" xfId="19010"/>
    <cellStyle name="Porcentagem 2 13" xfId="19011"/>
    <cellStyle name="Porcentagem 2 2" xfId="504"/>
    <cellStyle name="Porcentagem 2 2 2" xfId="505"/>
    <cellStyle name="Porcentagem 2 2 3 2 2" xfId="689"/>
    <cellStyle name="Porcentagem 2 3" xfId="8984"/>
    <cellStyle name="Porcentagem 2 4" xfId="19012"/>
    <cellStyle name="Porcentagem 2 5" xfId="19013"/>
    <cellStyle name="Porcentagem 2 6" xfId="19014"/>
    <cellStyle name="Porcentagem 2 7" xfId="19015"/>
    <cellStyle name="Porcentagem 2 8" xfId="19016"/>
    <cellStyle name="Porcentagem 2 9" xfId="19017"/>
    <cellStyle name="Porcentagem 3" xfId="506"/>
    <cellStyle name="Porcentagem 3 2" xfId="507"/>
    <cellStyle name="Porcentagem 3 2 2" xfId="19018"/>
    <cellStyle name="Porcentagem 3 3" xfId="19019"/>
    <cellStyle name="Porcentagem 35" xfId="19020"/>
    <cellStyle name="Porcentagem 35 2" xfId="19021"/>
    <cellStyle name="Porcentagem 35 3" xfId="19022"/>
    <cellStyle name="Porcentagem 38 2" xfId="19023"/>
    <cellStyle name="Porcentagem 4" xfId="508"/>
    <cellStyle name="Porcentagem 4 2" xfId="19024"/>
    <cellStyle name="Porcentagem 4 3" xfId="19025"/>
    <cellStyle name="Porcentagem 5" xfId="8985"/>
    <cellStyle name="Porcentagem 6" xfId="8986"/>
    <cellStyle name="Porcentagem 6 10" xfId="19026"/>
    <cellStyle name="Porcentagem 6 11" xfId="19027"/>
    <cellStyle name="Porcentagem 6 2" xfId="19028"/>
    <cellStyle name="Porcentagem 6 2 2" xfId="19029"/>
    <cellStyle name="Porcentagem 6 2 3" xfId="19030"/>
    <cellStyle name="Porcentagem 6 2 4" xfId="19031"/>
    <cellStyle name="Porcentagem 6 2 5" xfId="19032"/>
    <cellStyle name="Porcentagem 6 2 6" xfId="19033"/>
    <cellStyle name="Porcentagem 6 2 7" xfId="19034"/>
    <cellStyle name="Porcentagem 6 3" xfId="19035"/>
    <cellStyle name="Porcentagem 6 3 2" xfId="19036"/>
    <cellStyle name="Porcentagem 6 4" xfId="19037"/>
    <cellStyle name="Porcentagem 6 4 2" xfId="19038"/>
    <cellStyle name="Porcentagem 6 4 2 2" xfId="19039"/>
    <cellStyle name="Porcentagem 6 4 2 3" xfId="19040"/>
    <cellStyle name="Porcentagem 6 4 2 4" xfId="19041"/>
    <cellStyle name="Porcentagem 6 4 2 5" xfId="19042"/>
    <cellStyle name="Porcentagem 6 4 3" xfId="19043"/>
    <cellStyle name="Porcentagem 6 4 4" xfId="19044"/>
    <cellStyle name="Porcentagem 6 4 5" xfId="19045"/>
    <cellStyle name="Porcentagem 6 5" xfId="19046"/>
    <cellStyle name="Porcentagem 6 6" xfId="19047"/>
    <cellStyle name="Porcentagem 6 7" xfId="19048"/>
    <cellStyle name="Porcentagem 6 8" xfId="19049"/>
    <cellStyle name="Porcentagem 6 9" xfId="19050"/>
    <cellStyle name="Porcentagem 7" xfId="19051"/>
    <cellStyle name="Porcentagem 8" xfId="509"/>
    <cellStyle name="Porcentagem 8 2" xfId="510"/>
    <cellStyle name="Porcentagem 8 2 2" xfId="19052"/>
    <cellStyle name="Porcentagem 8 2 3" xfId="19053"/>
    <cellStyle name="Porcentagem 8 2 4" xfId="19054"/>
    <cellStyle name="Porcentagem 8 2 5" xfId="19055"/>
    <cellStyle name="Porcentagem 8 3" xfId="19056"/>
    <cellStyle name="Porcentagem 8 4" xfId="19057"/>
    <cellStyle name="Porcentagem 8 5" xfId="19058"/>
    <cellStyle name="Porcentagem 9" xfId="19059"/>
    <cellStyle name="Porcentual [0]" xfId="19060"/>
    <cellStyle name="Porcentual 2" xfId="19061"/>
    <cellStyle name="Porcentual 2 2" xfId="19062"/>
    <cellStyle name="Porcentual_ADELBCO" xfId="19063"/>
    <cellStyle name="PrePop Currency (0)" xfId="19064"/>
    <cellStyle name="PrePop Currency (2)" xfId="19065"/>
    <cellStyle name="PrePop Units (0)" xfId="19066"/>
    <cellStyle name="PrePop Units (1)" xfId="19067"/>
    <cellStyle name="PrePop Units (2)" xfId="19068"/>
    <cellStyle name="Projecao formula num" xfId="19069"/>
    <cellStyle name="Projecao formula per" xfId="19070"/>
    <cellStyle name="Projecao Num" xfId="19071"/>
    <cellStyle name="Projecao Percent" xfId="19072"/>
    <cellStyle name="PROTECTED" xfId="19073"/>
    <cellStyle name="Punto0" xfId="19074"/>
    <cellStyle name="Quadro" xfId="19075"/>
    <cellStyle name="Quadro 2" xfId="19076"/>
    <cellStyle name="Quadro 2 2" xfId="19077"/>
    <cellStyle name="Quadro 2 2 2" xfId="19078"/>
    <cellStyle name="Quadro 2 3" xfId="19079"/>
    <cellStyle name="Quadro 2 3 2" xfId="19080"/>
    <cellStyle name="Quadro 2 4" xfId="19081"/>
    <cellStyle name="Quadro 2 4 2" xfId="19082"/>
    <cellStyle name="Quadro 2 5" xfId="19083"/>
    <cellStyle name="Quadro 2 5 2" xfId="19084"/>
    <cellStyle name="Quadro 2 6" xfId="19085"/>
    <cellStyle name="Quadro 3" xfId="19086"/>
    <cellStyle name="Quadro 3 2" xfId="19087"/>
    <cellStyle name="Quadro 4" xfId="19088"/>
    <cellStyle name="Quadro 5" xfId="19089"/>
    <cellStyle name="ReceitaBru" xfId="19090"/>
    <cellStyle name="Red" xfId="19091"/>
    <cellStyle name="Red font" xfId="19092"/>
    <cellStyle name="Red Text" xfId="19093"/>
    <cellStyle name="RevList" xfId="19094"/>
    <cellStyle name="Ricardo" xfId="19095"/>
    <cellStyle name="Ricardo 2" xfId="19096"/>
    <cellStyle name="Ricardo 2 2" xfId="19097"/>
    <cellStyle name="Ricardo 3" xfId="19098"/>
    <cellStyle name="Ricardo 3 2" xfId="19099"/>
    <cellStyle name="Ricardo 4" xfId="19100"/>
    <cellStyle name="Ricardo 4 2" xfId="19101"/>
    <cellStyle name="Ricardo 5" xfId="19102"/>
    <cellStyle name="RM" xfId="19103"/>
    <cellStyle name="rodape" xfId="19104"/>
    <cellStyle name="Saída 10" xfId="19105"/>
    <cellStyle name="Saída 2" xfId="511"/>
    <cellStyle name="Saída 2 10" xfId="8987"/>
    <cellStyle name="Saída 2 10 2" xfId="8988"/>
    <cellStyle name="Saída 2 10 3" xfId="19106"/>
    <cellStyle name="Saída 2 11" xfId="8989"/>
    <cellStyle name="Saída 2 11 2" xfId="8990"/>
    <cellStyle name="Saída 2 11 3" xfId="19107"/>
    <cellStyle name="Saída 2 12" xfId="8991"/>
    <cellStyle name="Saída 2 12 2" xfId="8992"/>
    <cellStyle name="Saída 2 13" xfId="8993"/>
    <cellStyle name="Saída 2 13 2" xfId="8994"/>
    <cellStyle name="Saída 2 14" xfId="8995"/>
    <cellStyle name="Saída 2 14 2" xfId="8996"/>
    <cellStyle name="Saída 2 15" xfId="8997"/>
    <cellStyle name="Saída 2 15 2" xfId="8998"/>
    <cellStyle name="Saída 2 16" xfId="8999"/>
    <cellStyle name="Saída 2 16 2" xfId="9000"/>
    <cellStyle name="Saída 2 17" xfId="9001"/>
    <cellStyle name="Saída 2 17 2" xfId="9002"/>
    <cellStyle name="Saída 2 18" xfId="9003"/>
    <cellStyle name="Saída 2 18 2" xfId="9004"/>
    <cellStyle name="Saída 2 19" xfId="9005"/>
    <cellStyle name="Saída 2 19 2" xfId="9006"/>
    <cellStyle name="Saída 2 2" xfId="512"/>
    <cellStyle name="Saída 2 2 10" xfId="9007"/>
    <cellStyle name="Saída 2 2 10 2" xfId="9008"/>
    <cellStyle name="Saída 2 2 11" xfId="9009"/>
    <cellStyle name="Saída 2 2 11 2" xfId="9010"/>
    <cellStyle name="Saída 2 2 12" xfId="9011"/>
    <cellStyle name="Saída 2 2 12 2" xfId="9012"/>
    <cellStyle name="Saída 2 2 13" xfId="9013"/>
    <cellStyle name="Saída 2 2 13 2" xfId="9014"/>
    <cellStyle name="Saída 2 2 14" xfId="9015"/>
    <cellStyle name="Saída 2 2 14 2" xfId="9016"/>
    <cellStyle name="Saída 2 2 15" xfId="9017"/>
    <cellStyle name="Saída 2 2 15 2" xfId="9018"/>
    <cellStyle name="Saída 2 2 16" xfId="9019"/>
    <cellStyle name="Saída 2 2 16 2" xfId="9020"/>
    <cellStyle name="Saída 2 2 17" xfId="9021"/>
    <cellStyle name="Saída 2 2 17 2" xfId="9022"/>
    <cellStyle name="Saída 2 2 18" xfId="9023"/>
    <cellStyle name="Saída 2 2 18 2" xfId="9024"/>
    <cellStyle name="Saída 2 2 19" xfId="9025"/>
    <cellStyle name="Saída 2 2 19 2" xfId="9026"/>
    <cellStyle name="Saída 2 2 2" xfId="513"/>
    <cellStyle name="Saída 2 2 2 10" xfId="9027"/>
    <cellStyle name="Saída 2 2 2 10 2" xfId="9028"/>
    <cellStyle name="Saída 2 2 2 11" xfId="9029"/>
    <cellStyle name="Saída 2 2 2 11 2" xfId="9030"/>
    <cellStyle name="Saída 2 2 2 12" xfId="9031"/>
    <cellStyle name="Saída 2 2 2 12 2" xfId="9032"/>
    <cellStyle name="Saída 2 2 2 13" xfId="9033"/>
    <cellStyle name="Saída 2 2 2 13 2" xfId="9034"/>
    <cellStyle name="Saída 2 2 2 14" xfId="9035"/>
    <cellStyle name="Saída 2 2 2 14 2" xfId="9036"/>
    <cellStyle name="Saída 2 2 2 15" xfId="9037"/>
    <cellStyle name="Saída 2 2 2 15 2" xfId="9038"/>
    <cellStyle name="Saída 2 2 2 16" xfId="9039"/>
    <cellStyle name="Saída 2 2 2 17" xfId="19108"/>
    <cellStyle name="Saída 2 2 2 2" xfId="9040"/>
    <cellStyle name="Saída 2 2 2 2 10" xfId="9041"/>
    <cellStyle name="Saída 2 2 2 2 10 2" xfId="9042"/>
    <cellStyle name="Saída 2 2 2 2 11" xfId="9043"/>
    <cellStyle name="Saída 2 2 2 2 11 2" xfId="9044"/>
    <cellStyle name="Saída 2 2 2 2 12" xfId="9045"/>
    <cellStyle name="Saída 2 2 2 2 12 2" xfId="9046"/>
    <cellStyle name="Saída 2 2 2 2 13" xfId="9047"/>
    <cellStyle name="Saída 2 2 2 2 13 2" xfId="9048"/>
    <cellStyle name="Saída 2 2 2 2 14" xfId="9049"/>
    <cellStyle name="Saída 2 2 2 2 2" xfId="9050"/>
    <cellStyle name="Saída 2 2 2 2 2 2" xfId="9051"/>
    <cellStyle name="Saída 2 2 2 2 3" xfId="9052"/>
    <cellStyle name="Saída 2 2 2 2 3 2" xfId="9053"/>
    <cellStyle name="Saída 2 2 2 2 4" xfId="9054"/>
    <cellStyle name="Saída 2 2 2 2 4 2" xfId="9055"/>
    <cellStyle name="Saída 2 2 2 2 5" xfId="9056"/>
    <cellStyle name="Saída 2 2 2 2 5 2" xfId="9057"/>
    <cellStyle name="Saída 2 2 2 2 6" xfId="9058"/>
    <cellStyle name="Saída 2 2 2 2 6 2" xfId="9059"/>
    <cellStyle name="Saída 2 2 2 2 7" xfId="9060"/>
    <cellStyle name="Saída 2 2 2 2 7 2" xfId="9061"/>
    <cellStyle name="Saída 2 2 2 2 8" xfId="9062"/>
    <cellStyle name="Saída 2 2 2 2 8 2" xfId="9063"/>
    <cellStyle name="Saída 2 2 2 2 9" xfId="9064"/>
    <cellStyle name="Saída 2 2 2 2 9 2" xfId="9065"/>
    <cellStyle name="Saída 2 2 2 3" xfId="9066"/>
    <cellStyle name="Saída 2 2 2 3 10" xfId="9067"/>
    <cellStyle name="Saída 2 2 2 3 10 2" xfId="9068"/>
    <cellStyle name="Saída 2 2 2 3 11" xfId="9069"/>
    <cellStyle name="Saída 2 2 2 3 11 2" xfId="9070"/>
    <cellStyle name="Saída 2 2 2 3 12" xfId="9071"/>
    <cellStyle name="Saída 2 2 2 3 12 2" xfId="9072"/>
    <cellStyle name="Saída 2 2 2 3 13" xfId="9073"/>
    <cellStyle name="Saída 2 2 2 3 13 2" xfId="9074"/>
    <cellStyle name="Saída 2 2 2 3 14" xfId="9075"/>
    <cellStyle name="Saída 2 2 2 3 2" xfId="9076"/>
    <cellStyle name="Saída 2 2 2 3 2 2" xfId="9077"/>
    <cellStyle name="Saída 2 2 2 3 3" xfId="9078"/>
    <cellStyle name="Saída 2 2 2 3 3 2" xfId="9079"/>
    <cellStyle name="Saída 2 2 2 3 4" xfId="9080"/>
    <cellStyle name="Saída 2 2 2 3 4 2" xfId="9081"/>
    <cellStyle name="Saída 2 2 2 3 5" xfId="9082"/>
    <cellStyle name="Saída 2 2 2 3 5 2" xfId="9083"/>
    <cellStyle name="Saída 2 2 2 3 6" xfId="9084"/>
    <cellStyle name="Saída 2 2 2 3 6 2" xfId="9085"/>
    <cellStyle name="Saída 2 2 2 3 7" xfId="9086"/>
    <cellStyle name="Saída 2 2 2 3 7 2" xfId="9087"/>
    <cellStyle name="Saída 2 2 2 3 8" xfId="9088"/>
    <cellStyle name="Saída 2 2 2 3 8 2" xfId="9089"/>
    <cellStyle name="Saída 2 2 2 3 9" xfId="9090"/>
    <cellStyle name="Saída 2 2 2 3 9 2" xfId="9091"/>
    <cellStyle name="Saída 2 2 2 4" xfId="9092"/>
    <cellStyle name="Saída 2 2 2 4 2" xfId="9093"/>
    <cellStyle name="Saída 2 2 2 5" xfId="9094"/>
    <cellStyle name="Saída 2 2 2 5 2" xfId="9095"/>
    <cellStyle name="Saída 2 2 2 6" xfId="9096"/>
    <cellStyle name="Saída 2 2 2 6 2" xfId="9097"/>
    <cellStyle name="Saída 2 2 2 7" xfId="9098"/>
    <cellStyle name="Saída 2 2 2 7 2" xfId="9099"/>
    <cellStyle name="Saída 2 2 2 8" xfId="9100"/>
    <cellStyle name="Saída 2 2 2 8 2" xfId="9101"/>
    <cellStyle name="Saída 2 2 2 9" xfId="9102"/>
    <cellStyle name="Saída 2 2 2 9 2" xfId="9103"/>
    <cellStyle name="Saída 2 2 20" xfId="9104"/>
    <cellStyle name="Saída 2 2 21" xfId="19109"/>
    <cellStyle name="Saída 2 2 3" xfId="514"/>
    <cellStyle name="Saída 2 2 3 10" xfId="9105"/>
    <cellStyle name="Saída 2 2 3 10 2" xfId="9106"/>
    <cellStyle name="Saída 2 2 3 11" xfId="9107"/>
    <cellStyle name="Saída 2 2 3 11 2" xfId="9108"/>
    <cellStyle name="Saída 2 2 3 12" xfId="9109"/>
    <cellStyle name="Saída 2 2 3 12 2" xfId="9110"/>
    <cellStyle name="Saída 2 2 3 13" xfId="9111"/>
    <cellStyle name="Saída 2 2 3 13 2" xfId="9112"/>
    <cellStyle name="Saída 2 2 3 14" xfId="9113"/>
    <cellStyle name="Saída 2 2 3 14 2" xfId="9114"/>
    <cellStyle name="Saída 2 2 3 15" xfId="9115"/>
    <cellStyle name="Saída 2 2 3 15 2" xfId="9116"/>
    <cellStyle name="Saída 2 2 3 16" xfId="9117"/>
    <cellStyle name="Saída 2 2 3 2" xfId="9118"/>
    <cellStyle name="Saída 2 2 3 2 10" xfId="9119"/>
    <cellStyle name="Saída 2 2 3 2 10 2" xfId="9120"/>
    <cellStyle name="Saída 2 2 3 2 11" xfId="9121"/>
    <cellStyle name="Saída 2 2 3 2 11 2" xfId="9122"/>
    <cellStyle name="Saída 2 2 3 2 12" xfId="9123"/>
    <cellStyle name="Saída 2 2 3 2 12 2" xfId="9124"/>
    <cellStyle name="Saída 2 2 3 2 13" xfId="9125"/>
    <cellStyle name="Saída 2 2 3 2 13 2" xfId="9126"/>
    <cellStyle name="Saída 2 2 3 2 14" xfId="9127"/>
    <cellStyle name="Saída 2 2 3 2 2" xfId="9128"/>
    <cellStyle name="Saída 2 2 3 2 2 2" xfId="9129"/>
    <cellStyle name="Saída 2 2 3 2 3" xfId="9130"/>
    <cellStyle name="Saída 2 2 3 2 3 2" xfId="9131"/>
    <cellStyle name="Saída 2 2 3 2 4" xfId="9132"/>
    <cellStyle name="Saída 2 2 3 2 4 2" xfId="9133"/>
    <cellStyle name="Saída 2 2 3 2 5" xfId="9134"/>
    <cellStyle name="Saída 2 2 3 2 5 2" xfId="9135"/>
    <cellStyle name="Saída 2 2 3 2 6" xfId="9136"/>
    <cellStyle name="Saída 2 2 3 2 6 2" xfId="9137"/>
    <cellStyle name="Saída 2 2 3 2 7" xfId="9138"/>
    <cellStyle name="Saída 2 2 3 2 7 2" xfId="9139"/>
    <cellStyle name="Saída 2 2 3 2 8" xfId="9140"/>
    <cellStyle name="Saída 2 2 3 2 8 2" xfId="9141"/>
    <cellStyle name="Saída 2 2 3 2 9" xfId="9142"/>
    <cellStyle name="Saída 2 2 3 2 9 2" xfId="9143"/>
    <cellStyle name="Saída 2 2 3 3" xfId="9144"/>
    <cellStyle name="Saída 2 2 3 3 10" xfId="9145"/>
    <cellStyle name="Saída 2 2 3 3 10 2" xfId="9146"/>
    <cellStyle name="Saída 2 2 3 3 11" xfId="9147"/>
    <cellStyle name="Saída 2 2 3 3 11 2" xfId="9148"/>
    <cellStyle name="Saída 2 2 3 3 12" xfId="9149"/>
    <cellStyle name="Saída 2 2 3 3 12 2" xfId="9150"/>
    <cellStyle name="Saída 2 2 3 3 13" xfId="9151"/>
    <cellStyle name="Saída 2 2 3 3 13 2" xfId="9152"/>
    <cellStyle name="Saída 2 2 3 3 14" xfId="9153"/>
    <cellStyle name="Saída 2 2 3 3 2" xfId="9154"/>
    <cellStyle name="Saída 2 2 3 3 2 2" xfId="9155"/>
    <cellStyle name="Saída 2 2 3 3 3" xfId="9156"/>
    <cellStyle name="Saída 2 2 3 3 3 2" xfId="9157"/>
    <cellStyle name="Saída 2 2 3 3 4" xfId="9158"/>
    <cellStyle name="Saída 2 2 3 3 4 2" xfId="9159"/>
    <cellStyle name="Saída 2 2 3 3 5" xfId="9160"/>
    <cellStyle name="Saída 2 2 3 3 5 2" xfId="9161"/>
    <cellStyle name="Saída 2 2 3 3 6" xfId="9162"/>
    <cellStyle name="Saída 2 2 3 3 6 2" xfId="9163"/>
    <cellStyle name="Saída 2 2 3 3 7" xfId="9164"/>
    <cellStyle name="Saída 2 2 3 3 7 2" xfId="9165"/>
    <cellStyle name="Saída 2 2 3 3 8" xfId="9166"/>
    <cellStyle name="Saída 2 2 3 3 8 2" xfId="9167"/>
    <cellStyle name="Saída 2 2 3 3 9" xfId="9168"/>
    <cellStyle name="Saída 2 2 3 3 9 2" xfId="9169"/>
    <cellStyle name="Saída 2 2 3 4" xfId="9170"/>
    <cellStyle name="Saída 2 2 3 4 2" xfId="9171"/>
    <cellStyle name="Saída 2 2 3 5" xfId="9172"/>
    <cellStyle name="Saída 2 2 3 5 2" xfId="9173"/>
    <cellStyle name="Saída 2 2 3 6" xfId="9174"/>
    <cellStyle name="Saída 2 2 3 6 2" xfId="9175"/>
    <cellStyle name="Saída 2 2 3 7" xfId="9176"/>
    <cellStyle name="Saída 2 2 3 7 2" xfId="9177"/>
    <cellStyle name="Saída 2 2 3 8" xfId="9178"/>
    <cellStyle name="Saída 2 2 3 8 2" xfId="9179"/>
    <cellStyle name="Saída 2 2 3 9" xfId="9180"/>
    <cellStyle name="Saída 2 2 3 9 2" xfId="9181"/>
    <cellStyle name="Saída 2 2 4" xfId="515"/>
    <cellStyle name="Saída 2 2 4 10" xfId="9182"/>
    <cellStyle name="Saída 2 2 4 10 2" xfId="9183"/>
    <cellStyle name="Saída 2 2 4 11" xfId="9184"/>
    <cellStyle name="Saída 2 2 4 11 2" xfId="9185"/>
    <cellStyle name="Saída 2 2 4 12" xfId="9186"/>
    <cellStyle name="Saída 2 2 4 12 2" xfId="9187"/>
    <cellStyle name="Saída 2 2 4 13" xfId="9188"/>
    <cellStyle name="Saída 2 2 4 13 2" xfId="9189"/>
    <cellStyle name="Saída 2 2 4 14" xfId="9190"/>
    <cellStyle name="Saída 2 2 4 14 2" xfId="9191"/>
    <cellStyle name="Saída 2 2 4 15" xfId="9192"/>
    <cellStyle name="Saída 2 2 4 15 2" xfId="9193"/>
    <cellStyle name="Saída 2 2 4 16" xfId="9194"/>
    <cellStyle name="Saída 2 2 4 2" xfId="9195"/>
    <cellStyle name="Saída 2 2 4 2 10" xfId="9196"/>
    <cellStyle name="Saída 2 2 4 2 10 2" xfId="9197"/>
    <cellStyle name="Saída 2 2 4 2 11" xfId="9198"/>
    <cellStyle name="Saída 2 2 4 2 11 2" xfId="9199"/>
    <cellStyle name="Saída 2 2 4 2 12" xfId="9200"/>
    <cellStyle name="Saída 2 2 4 2 12 2" xfId="9201"/>
    <cellStyle name="Saída 2 2 4 2 13" xfId="9202"/>
    <cellStyle name="Saída 2 2 4 2 13 2" xfId="9203"/>
    <cellStyle name="Saída 2 2 4 2 14" xfId="9204"/>
    <cellStyle name="Saída 2 2 4 2 2" xfId="9205"/>
    <cellStyle name="Saída 2 2 4 2 2 2" xfId="9206"/>
    <cellStyle name="Saída 2 2 4 2 3" xfId="9207"/>
    <cellStyle name="Saída 2 2 4 2 3 2" xfId="9208"/>
    <cellStyle name="Saída 2 2 4 2 4" xfId="9209"/>
    <cellStyle name="Saída 2 2 4 2 4 2" xfId="9210"/>
    <cellStyle name="Saída 2 2 4 2 5" xfId="9211"/>
    <cellStyle name="Saída 2 2 4 2 5 2" xfId="9212"/>
    <cellStyle name="Saída 2 2 4 2 6" xfId="9213"/>
    <cellStyle name="Saída 2 2 4 2 6 2" xfId="9214"/>
    <cellStyle name="Saída 2 2 4 2 7" xfId="9215"/>
    <cellStyle name="Saída 2 2 4 2 7 2" xfId="9216"/>
    <cellStyle name="Saída 2 2 4 2 8" xfId="9217"/>
    <cellStyle name="Saída 2 2 4 2 8 2" xfId="9218"/>
    <cellStyle name="Saída 2 2 4 2 9" xfId="9219"/>
    <cellStyle name="Saída 2 2 4 2 9 2" xfId="9220"/>
    <cellStyle name="Saída 2 2 4 3" xfId="9221"/>
    <cellStyle name="Saída 2 2 4 3 10" xfId="9222"/>
    <cellStyle name="Saída 2 2 4 3 10 2" xfId="9223"/>
    <cellStyle name="Saída 2 2 4 3 11" xfId="9224"/>
    <cellStyle name="Saída 2 2 4 3 11 2" xfId="9225"/>
    <cellStyle name="Saída 2 2 4 3 12" xfId="9226"/>
    <cellStyle name="Saída 2 2 4 3 12 2" xfId="9227"/>
    <cellStyle name="Saída 2 2 4 3 13" xfId="9228"/>
    <cellStyle name="Saída 2 2 4 3 13 2" xfId="9229"/>
    <cellStyle name="Saída 2 2 4 3 14" xfId="9230"/>
    <cellStyle name="Saída 2 2 4 3 2" xfId="9231"/>
    <cellStyle name="Saída 2 2 4 3 2 2" xfId="9232"/>
    <cellStyle name="Saída 2 2 4 3 3" xfId="9233"/>
    <cellStyle name="Saída 2 2 4 3 3 2" xfId="9234"/>
    <cellStyle name="Saída 2 2 4 3 4" xfId="9235"/>
    <cellStyle name="Saída 2 2 4 3 4 2" xfId="9236"/>
    <cellStyle name="Saída 2 2 4 3 5" xfId="9237"/>
    <cellStyle name="Saída 2 2 4 3 5 2" xfId="9238"/>
    <cellStyle name="Saída 2 2 4 3 6" xfId="9239"/>
    <cellStyle name="Saída 2 2 4 3 6 2" xfId="9240"/>
    <cellStyle name="Saída 2 2 4 3 7" xfId="9241"/>
    <cellStyle name="Saída 2 2 4 3 7 2" xfId="9242"/>
    <cellStyle name="Saída 2 2 4 3 8" xfId="9243"/>
    <cellStyle name="Saída 2 2 4 3 8 2" xfId="9244"/>
    <cellStyle name="Saída 2 2 4 3 9" xfId="9245"/>
    <cellStyle name="Saída 2 2 4 3 9 2" xfId="9246"/>
    <cellStyle name="Saída 2 2 4 4" xfId="9247"/>
    <cellStyle name="Saída 2 2 4 4 2" xfId="9248"/>
    <cellStyle name="Saída 2 2 4 5" xfId="9249"/>
    <cellStyle name="Saída 2 2 4 5 2" xfId="9250"/>
    <cellStyle name="Saída 2 2 4 6" xfId="9251"/>
    <cellStyle name="Saída 2 2 4 6 2" xfId="9252"/>
    <cellStyle name="Saída 2 2 4 7" xfId="9253"/>
    <cellStyle name="Saída 2 2 4 7 2" xfId="9254"/>
    <cellStyle name="Saída 2 2 4 8" xfId="9255"/>
    <cellStyle name="Saída 2 2 4 8 2" xfId="9256"/>
    <cellStyle name="Saída 2 2 4 9" xfId="9257"/>
    <cellStyle name="Saída 2 2 4 9 2" xfId="9258"/>
    <cellStyle name="Saída 2 2 5" xfId="516"/>
    <cellStyle name="Saída 2 2 5 10" xfId="9259"/>
    <cellStyle name="Saída 2 2 5 10 2" xfId="9260"/>
    <cellStyle name="Saída 2 2 5 11" xfId="9261"/>
    <cellStyle name="Saída 2 2 5 11 2" xfId="9262"/>
    <cellStyle name="Saída 2 2 5 12" xfId="9263"/>
    <cellStyle name="Saída 2 2 5 12 2" xfId="9264"/>
    <cellStyle name="Saída 2 2 5 13" xfId="9265"/>
    <cellStyle name="Saída 2 2 5 13 2" xfId="9266"/>
    <cellStyle name="Saída 2 2 5 14" xfId="9267"/>
    <cellStyle name="Saída 2 2 5 14 2" xfId="9268"/>
    <cellStyle name="Saída 2 2 5 15" xfId="9269"/>
    <cellStyle name="Saída 2 2 5 15 2" xfId="9270"/>
    <cellStyle name="Saída 2 2 5 16" xfId="9271"/>
    <cellStyle name="Saída 2 2 5 2" xfId="9272"/>
    <cellStyle name="Saída 2 2 5 2 10" xfId="9273"/>
    <cellStyle name="Saída 2 2 5 2 10 2" xfId="9274"/>
    <cellStyle name="Saída 2 2 5 2 11" xfId="9275"/>
    <cellStyle name="Saída 2 2 5 2 11 2" xfId="9276"/>
    <cellStyle name="Saída 2 2 5 2 12" xfId="9277"/>
    <cellStyle name="Saída 2 2 5 2 12 2" xfId="9278"/>
    <cellStyle name="Saída 2 2 5 2 13" xfId="9279"/>
    <cellStyle name="Saída 2 2 5 2 13 2" xfId="9280"/>
    <cellStyle name="Saída 2 2 5 2 14" xfId="9281"/>
    <cellStyle name="Saída 2 2 5 2 2" xfId="9282"/>
    <cellStyle name="Saída 2 2 5 2 2 2" xfId="9283"/>
    <cellStyle name="Saída 2 2 5 2 3" xfId="9284"/>
    <cellStyle name="Saída 2 2 5 2 3 2" xfId="9285"/>
    <cellStyle name="Saída 2 2 5 2 4" xfId="9286"/>
    <cellStyle name="Saída 2 2 5 2 4 2" xfId="9287"/>
    <cellStyle name="Saída 2 2 5 2 5" xfId="9288"/>
    <cellStyle name="Saída 2 2 5 2 5 2" xfId="9289"/>
    <cellStyle name="Saída 2 2 5 2 6" xfId="9290"/>
    <cellStyle name="Saída 2 2 5 2 6 2" xfId="9291"/>
    <cellStyle name="Saída 2 2 5 2 7" xfId="9292"/>
    <cellStyle name="Saída 2 2 5 2 7 2" xfId="9293"/>
    <cellStyle name="Saída 2 2 5 2 8" xfId="9294"/>
    <cellStyle name="Saída 2 2 5 2 8 2" xfId="9295"/>
    <cellStyle name="Saída 2 2 5 2 9" xfId="9296"/>
    <cellStyle name="Saída 2 2 5 2 9 2" xfId="9297"/>
    <cellStyle name="Saída 2 2 5 3" xfId="9298"/>
    <cellStyle name="Saída 2 2 5 3 10" xfId="9299"/>
    <cellStyle name="Saída 2 2 5 3 10 2" xfId="9300"/>
    <cellStyle name="Saída 2 2 5 3 11" xfId="9301"/>
    <cellStyle name="Saída 2 2 5 3 11 2" xfId="9302"/>
    <cellStyle name="Saída 2 2 5 3 12" xfId="9303"/>
    <cellStyle name="Saída 2 2 5 3 12 2" xfId="9304"/>
    <cellStyle name="Saída 2 2 5 3 13" xfId="9305"/>
    <cellStyle name="Saída 2 2 5 3 13 2" xfId="9306"/>
    <cellStyle name="Saída 2 2 5 3 14" xfId="9307"/>
    <cellStyle name="Saída 2 2 5 3 2" xfId="9308"/>
    <cellStyle name="Saída 2 2 5 3 2 2" xfId="9309"/>
    <cellStyle name="Saída 2 2 5 3 3" xfId="9310"/>
    <cellStyle name="Saída 2 2 5 3 3 2" xfId="9311"/>
    <cellStyle name="Saída 2 2 5 3 4" xfId="9312"/>
    <cellStyle name="Saída 2 2 5 3 4 2" xfId="9313"/>
    <cellStyle name="Saída 2 2 5 3 5" xfId="9314"/>
    <cellStyle name="Saída 2 2 5 3 5 2" xfId="9315"/>
    <cellStyle name="Saída 2 2 5 3 6" xfId="9316"/>
    <cellStyle name="Saída 2 2 5 3 6 2" xfId="9317"/>
    <cellStyle name="Saída 2 2 5 3 7" xfId="9318"/>
    <cellStyle name="Saída 2 2 5 3 7 2" xfId="9319"/>
    <cellStyle name="Saída 2 2 5 3 8" xfId="9320"/>
    <cellStyle name="Saída 2 2 5 3 8 2" xfId="9321"/>
    <cellStyle name="Saída 2 2 5 3 9" xfId="9322"/>
    <cellStyle name="Saída 2 2 5 3 9 2" xfId="9323"/>
    <cellStyle name="Saída 2 2 5 4" xfId="9324"/>
    <cellStyle name="Saída 2 2 5 4 2" xfId="9325"/>
    <cellStyle name="Saída 2 2 5 5" xfId="9326"/>
    <cellStyle name="Saída 2 2 5 5 2" xfId="9327"/>
    <cellStyle name="Saída 2 2 5 6" xfId="9328"/>
    <cellStyle name="Saída 2 2 5 6 2" xfId="9329"/>
    <cellStyle name="Saída 2 2 5 7" xfId="9330"/>
    <cellStyle name="Saída 2 2 5 7 2" xfId="9331"/>
    <cellStyle name="Saída 2 2 5 8" xfId="9332"/>
    <cellStyle name="Saída 2 2 5 8 2" xfId="9333"/>
    <cellStyle name="Saída 2 2 5 9" xfId="9334"/>
    <cellStyle name="Saída 2 2 5 9 2" xfId="9335"/>
    <cellStyle name="Saída 2 2 6" xfId="9336"/>
    <cellStyle name="Saída 2 2 6 10" xfId="9337"/>
    <cellStyle name="Saída 2 2 6 10 2" xfId="9338"/>
    <cellStyle name="Saída 2 2 6 11" xfId="9339"/>
    <cellStyle name="Saída 2 2 6 11 2" xfId="9340"/>
    <cellStyle name="Saída 2 2 6 12" xfId="9341"/>
    <cellStyle name="Saída 2 2 6 12 2" xfId="9342"/>
    <cellStyle name="Saída 2 2 6 13" xfId="9343"/>
    <cellStyle name="Saída 2 2 6 13 2" xfId="9344"/>
    <cellStyle name="Saída 2 2 6 14" xfId="9345"/>
    <cellStyle name="Saída 2 2 6 2" xfId="9346"/>
    <cellStyle name="Saída 2 2 6 2 2" xfId="9347"/>
    <cellStyle name="Saída 2 2 6 3" xfId="9348"/>
    <cellStyle name="Saída 2 2 6 3 2" xfId="9349"/>
    <cellStyle name="Saída 2 2 6 4" xfId="9350"/>
    <cellStyle name="Saída 2 2 6 4 2" xfId="9351"/>
    <cellStyle name="Saída 2 2 6 5" xfId="9352"/>
    <cellStyle name="Saída 2 2 6 5 2" xfId="9353"/>
    <cellStyle name="Saída 2 2 6 6" xfId="9354"/>
    <cellStyle name="Saída 2 2 6 6 2" xfId="9355"/>
    <cellStyle name="Saída 2 2 6 7" xfId="9356"/>
    <cellStyle name="Saída 2 2 6 7 2" xfId="9357"/>
    <cellStyle name="Saída 2 2 6 8" xfId="9358"/>
    <cellStyle name="Saída 2 2 6 8 2" xfId="9359"/>
    <cellStyle name="Saída 2 2 6 9" xfId="9360"/>
    <cellStyle name="Saída 2 2 6 9 2" xfId="9361"/>
    <cellStyle name="Saída 2 2 7" xfId="9362"/>
    <cellStyle name="Saída 2 2 7 10" xfId="9363"/>
    <cellStyle name="Saída 2 2 7 10 2" xfId="9364"/>
    <cellStyle name="Saída 2 2 7 11" xfId="9365"/>
    <cellStyle name="Saída 2 2 7 11 2" xfId="9366"/>
    <cellStyle name="Saída 2 2 7 12" xfId="9367"/>
    <cellStyle name="Saída 2 2 7 12 2" xfId="9368"/>
    <cellStyle name="Saída 2 2 7 13" xfId="9369"/>
    <cellStyle name="Saída 2 2 7 13 2" xfId="9370"/>
    <cellStyle name="Saída 2 2 7 14" xfId="9371"/>
    <cellStyle name="Saída 2 2 7 2" xfId="9372"/>
    <cellStyle name="Saída 2 2 7 2 2" xfId="9373"/>
    <cellStyle name="Saída 2 2 7 3" xfId="9374"/>
    <cellStyle name="Saída 2 2 7 3 2" xfId="9375"/>
    <cellStyle name="Saída 2 2 7 4" xfId="9376"/>
    <cellStyle name="Saída 2 2 7 4 2" xfId="9377"/>
    <cellStyle name="Saída 2 2 7 5" xfId="9378"/>
    <cellStyle name="Saída 2 2 7 5 2" xfId="9379"/>
    <cellStyle name="Saída 2 2 7 6" xfId="9380"/>
    <cellStyle name="Saída 2 2 7 6 2" xfId="9381"/>
    <cellStyle name="Saída 2 2 7 7" xfId="9382"/>
    <cellStyle name="Saída 2 2 7 7 2" xfId="9383"/>
    <cellStyle name="Saída 2 2 7 8" xfId="9384"/>
    <cellStyle name="Saída 2 2 7 8 2" xfId="9385"/>
    <cellStyle name="Saída 2 2 7 9" xfId="9386"/>
    <cellStyle name="Saída 2 2 7 9 2" xfId="9387"/>
    <cellStyle name="Saída 2 2 8" xfId="9388"/>
    <cellStyle name="Saída 2 2 8 2" xfId="9389"/>
    <cellStyle name="Saída 2 2 9" xfId="9390"/>
    <cellStyle name="Saída 2 2 9 2" xfId="9391"/>
    <cellStyle name="Saída 2 20" xfId="9392"/>
    <cellStyle name="Saída 2 20 2" xfId="9393"/>
    <cellStyle name="Saída 2 21" xfId="9394"/>
    <cellStyle name="Saída 2 21 2" xfId="9395"/>
    <cellStyle name="Saída 2 22" xfId="9396"/>
    <cellStyle name="Saída 2 23" xfId="19110"/>
    <cellStyle name="Saída 2 3" xfId="517"/>
    <cellStyle name="Saída 2 3 10" xfId="9397"/>
    <cellStyle name="Saída 2 3 10 2" xfId="9398"/>
    <cellStyle name="Saída 2 3 11" xfId="9399"/>
    <cellStyle name="Saída 2 3 11 2" xfId="9400"/>
    <cellStyle name="Saída 2 3 12" xfId="9401"/>
    <cellStyle name="Saída 2 3 12 2" xfId="9402"/>
    <cellStyle name="Saída 2 3 13" xfId="9403"/>
    <cellStyle name="Saída 2 3 13 2" xfId="9404"/>
    <cellStyle name="Saída 2 3 14" xfId="9405"/>
    <cellStyle name="Saída 2 3 14 2" xfId="9406"/>
    <cellStyle name="Saída 2 3 15" xfId="9407"/>
    <cellStyle name="Saída 2 3 15 2" xfId="9408"/>
    <cellStyle name="Saída 2 3 16" xfId="9409"/>
    <cellStyle name="Saída 2 3 16 2" xfId="9410"/>
    <cellStyle name="Saída 2 3 17" xfId="9411"/>
    <cellStyle name="Saída 2 3 17 2" xfId="9412"/>
    <cellStyle name="Saída 2 3 18" xfId="9413"/>
    <cellStyle name="Saída 2 3 18 2" xfId="9414"/>
    <cellStyle name="Saída 2 3 19" xfId="9415"/>
    <cellStyle name="Saída 2 3 19 2" xfId="9416"/>
    <cellStyle name="Saída 2 3 2" xfId="518"/>
    <cellStyle name="Saída 2 3 2 10" xfId="9417"/>
    <cellStyle name="Saída 2 3 2 10 2" xfId="9418"/>
    <cellStyle name="Saída 2 3 2 11" xfId="9419"/>
    <cellStyle name="Saída 2 3 2 11 2" xfId="9420"/>
    <cellStyle name="Saída 2 3 2 12" xfId="9421"/>
    <cellStyle name="Saída 2 3 2 12 2" xfId="9422"/>
    <cellStyle name="Saída 2 3 2 13" xfId="9423"/>
    <cellStyle name="Saída 2 3 2 13 2" xfId="9424"/>
    <cellStyle name="Saída 2 3 2 14" xfId="9425"/>
    <cellStyle name="Saída 2 3 2 14 2" xfId="9426"/>
    <cellStyle name="Saída 2 3 2 15" xfId="9427"/>
    <cellStyle name="Saída 2 3 2 15 2" xfId="9428"/>
    <cellStyle name="Saída 2 3 2 16" xfId="9429"/>
    <cellStyle name="Saída 2 3 2 17" xfId="19111"/>
    <cellStyle name="Saída 2 3 2 2" xfId="9430"/>
    <cellStyle name="Saída 2 3 2 2 10" xfId="9431"/>
    <cellStyle name="Saída 2 3 2 2 10 2" xfId="9432"/>
    <cellStyle name="Saída 2 3 2 2 11" xfId="9433"/>
    <cellStyle name="Saída 2 3 2 2 11 2" xfId="9434"/>
    <cellStyle name="Saída 2 3 2 2 12" xfId="9435"/>
    <cellStyle name="Saída 2 3 2 2 12 2" xfId="9436"/>
    <cellStyle name="Saída 2 3 2 2 13" xfId="9437"/>
    <cellStyle name="Saída 2 3 2 2 13 2" xfId="9438"/>
    <cellStyle name="Saída 2 3 2 2 14" xfId="9439"/>
    <cellStyle name="Saída 2 3 2 2 2" xfId="9440"/>
    <cellStyle name="Saída 2 3 2 2 2 2" xfId="9441"/>
    <cellStyle name="Saída 2 3 2 2 3" xfId="9442"/>
    <cellStyle name="Saída 2 3 2 2 3 2" xfId="9443"/>
    <cellStyle name="Saída 2 3 2 2 4" xfId="9444"/>
    <cellStyle name="Saída 2 3 2 2 4 2" xfId="9445"/>
    <cellStyle name="Saída 2 3 2 2 5" xfId="9446"/>
    <cellStyle name="Saída 2 3 2 2 5 2" xfId="9447"/>
    <cellStyle name="Saída 2 3 2 2 6" xfId="9448"/>
    <cellStyle name="Saída 2 3 2 2 6 2" xfId="9449"/>
    <cellStyle name="Saída 2 3 2 2 7" xfId="9450"/>
    <cellStyle name="Saída 2 3 2 2 7 2" xfId="9451"/>
    <cellStyle name="Saída 2 3 2 2 8" xfId="9452"/>
    <cellStyle name="Saída 2 3 2 2 8 2" xfId="9453"/>
    <cellStyle name="Saída 2 3 2 2 9" xfId="9454"/>
    <cellStyle name="Saída 2 3 2 2 9 2" xfId="9455"/>
    <cellStyle name="Saída 2 3 2 3" xfId="9456"/>
    <cellStyle name="Saída 2 3 2 3 10" xfId="9457"/>
    <cellStyle name="Saída 2 3 2 3 10 2" xfId="9458"/>
    <cellStyle name="Saída 2 3 2 3 11" xfId="9459"/>
    <cellStyle name="Saída 2 3 2 3 11 2" xfId="9460"/>
    <cellStyle name="Saída 2 3 2 3 12" xfId="9461"/>
    <cellStyle name="Saída 2 3 2 3 12 2" xfId="9462"/>
    <cellStyle name="Saída 2 3 2 3 13" xfId="9463"/>
    <cellStyle name="Saída 2 3 2 3 13 2" xfId="9464"/>
    <cellStyle name="Saída 2 3 2 3 14" xfId="9465"/>
    <cellStyle name="Saída 2 3 2 3 2" xfId="9466"/>
    <cellStyle name="Saída 2 3 2 3 2 2" xfId="9467"/>
    <cellStyle name="Saída 2 3 2 3 3" xfId="9468"/>
    <cellStyle name="Saída 2 3 2 3 3 2" xfId="9469"/>
    <cellStyle name="Saída 2 3 2 3 4" xfId="9470"/>
    <cellStyle name="Saída 2 3 2 3 4 2" xfId="9471"/>
    <cellStyle name="Saída 2 3 2 3 5" xfId="9472"/>
    <cellStyle name="Saída 2 3 2 3 5 2" xfId="9473"/>
    <cellStyle name="Saída 2 3 2 3 6" xfId="9474"/>
    <cellStyle name="Saída 2 3 2 3 6 2" xfId="9475"/>
    <cellStyle name="Saída 2 3 2 3 7" xfId="9476"/>
    <cellStyle name="Saída 2 3 2 3 7 2" xfId="9477"/>
    <cellStyle name="Saída 2 3 2 3 8" xfId="9478"/>
    <cellStyle name="Saída 2 3 2 3 8 2" xfId="9479"/>
    <cellStyle name="Saída 2 3 2 3 9" xfId="9480"/>
    <cellStyle name="Saída 2 3 2 3 9 2" xfId="9481"/>
    <cellStyle name="Saída 2 3 2 4" xfId="9482"/>
    <cellStyle name="Saída 2 3 2 4 2" xfId="9483"/>
    <cellStyle name="Saída 2 3 2 5" xfId="9484"/>
    <cellStyle name="Saída 2 3 2 5 2" xfId="9485"/>
    <cellStyle name="Saída 2 3 2 6" xfId="9486"/>
    <cellStyle name="Saída 2 3 2 6 2" xfId="9487"/>
    <cellStyle name="Saída 2 3 2 7" xfId="9488"/>
    <cellStyle name="Saída 2 3 2 7 2" xfId="9489"/>
    <cellStyle name="Saída 2 3 2 8" xfId="9490"/>
    <cellStyle name="Saída 2 3 2 8 2" xfId="9491"/>
    <cellStyle name="Saída 2 3 2 9" xfId="9492"/>
    <cellStyle name="Saída 2 3 2 9 2" xfId="9493"/>
    <cellStyle name="Saída 2 3 20" xfId="9494"/>
    <cellStyle name="Saída 2 3 21" xfId="19112"/>
    <cellStyle name="Saída 2 3 3" xfId="519"/>
    <cellStyle name="Saída 2 3 3 10" xfId="9495"/>
    <cellStyle name="Saída 2 3 3 10 2" xfId="9496"/>
    <cellStyle name="Saída 2 3 3 11" xfId="9497"/>
    <cellStyle name="Saída 2 3 3 11 2" xfId="9498"/>
    <cellStyle name="Saída 2 3 3 12" xfId="9499"/>
    <cellStyle name="Saída 2 3 3 12 2" xfId="9500"/>
    <cellStyle name="Saída 2 3 3 13" xfId="9501"/>
    <cellStyle name="Saída 2 3 3 13 2" xfId="9502"/>
    <cellStyle name="Saída 2 3 3 14" xfId="9503"/>
    <cellStyle name="Saída 2 3 3 14 2" xfId="9504"/>
    <cellStyle name="Saída 2 3 3 15" xfId="9505"/>
    <cellStyle name="Saída 2 3 3 15 2" xfId="9506"/>
    <cellStyle name="Saída 2 3 3 16" xfId="9507"/>
    <cellStyle name="Saída 2 3 3 2" xfId="9508"/>
    <cellStyle name="Saída 2 3 3 2 10" xfId="9509"/>
    <cellStyle name="Saída 2 3 3 2 10 2" xfId="9510"/>
    <cellStyle name="Saída 2 3 3 2 11" xfId="9511"/>
    <cellStyle name="Saída 2 3 3 2 11 2" xfId="9512"/>
    <cellStyle name="Saída 2 3 3 2 12" xfId="9513"/>
    <cellStyle name="Saída 2 3 3 2 12 2" xfId="9514"/>
    <cellStyle name="Saída 2 3 3 2 13" xfId="9515"/>
    <cellStyle name="Saída 2 3 3 2 13 2" xfId="9516"/>
    <cellStyle name="Saída 2 3 3 2 14" xfId="9517"/>
    <cellStyle name="Saída 2 3 3 2 2" xfId="9518"/>
    <cellStyle name="Saída 2 3 3 2 2 2" xfId="9519"/>
    <cellStyle name="Saída 2 3 3 2 3" xfId="9520"/>
    <cellStyle name="Saída 2 3 3 2 3 2" xfId="9521"/>
    <cellStyle name="Saída 2 3 3 2 4" xfId="9522"/>
    <cellStyle name="Saída 2 3 3 2 4 2" xfId="9523"/>
    <cellStyle name="Saída 2 3 3 2 5" xfId="9524"/>
    <cellStyle name="Saída 2 3 3 2 5 2" xfId="9525"/>
    <cellStyle name="Saída 2 3 3 2 6" xfId="9526"/>
    <cellStyle name="Saída 2 3 3 2 6 2" xfId="9527"/>
    <cellStyle name="Saída 2 3 3 2 7" xfId="9528"/>
    <cellStyle name="Saída 2 3 3 2 7 2" xfId="9529"/>
    <cellStyle name="Saída 2 3 3 2 8" xfId="9530"/>
    <cellStyle name="Saída 2 3 3 2 8 2" xfId="9531"/>
    <cellStyle name="Saída 2 3 3 2 9" xfId="9532"/>
    <cellStyle name="Saída 2 3 3 2 9 2" xfId="9533"/>
    <cellStyle name="Saída 2 3 3 3" xfId="9534"/>
    <cellStyle name="Saída 2 3 3 3 10" xfId="9535"/>
    <cellStyle name="Saída 2 3 3 3 10 2" xfId="9536"/>
    <cellStyle name="Saída 2 3 3 3 11" xfId="9537"/>
    <cellStyle name="Saída 2 3 3 3 11 2" xfId="9538"/>
    <cellStyle name="Saída 2 3 3 3 12" xfId="9539"/>
    <cellStyle name="Saída 2 3 3 3 12 2" xfId="9540"/>
    <cellStyle name="Saída 2 3 3 3 13" xfId="9541"/>
    <cellStyle name="Saída 2 3 3 3 13 2" xfId="9542"/>
    <cellStyle name="Saída 2 3 3 3 14" xfId="9543"/>
    <cellStyle name="Saída 2 3 3 3 2" xfId="9544"/>
    <cellStyle name="Saída 2 3 3 3 2 2" xfId="9545"/>
    <cellStyle name="Saída 2 3 3 3 3" xfId="9546"/>
    <cellStyle name="Saída 2 3 3 3 3 2" xfId="9547"/>
    <cellStyle name="Saída 2 3 3 3 4" xfId="9548"/>
    <cellStyle name="Saída 2 3 3 3 4 2" xfId="9549"/>
    <cellStyle name="Saída 2 3 3 3 5" xfId="9550"/>
    <cellStyle name="Saída 2 3 3 3 5 2" xfId="9551"/>
    <cellStyle name="Saída 2 3 3 3 6" xfId="9552"/>
    <cellStyle name="Saída 2 3 3 3 6 2" xfId="9553"/>
    <cellStyle name="Saída 2 3 3 3 7" xfId="9554"/>
    <cellStyle name="Saída 2 3 3 3 7 2" xfId="9555"/>
    <cellStyle name="Saída 2 3 3 3 8" xfId="9556"/>
    <cellStyle name="Saída 2 3 3 3 8 2" xfId="9557"/>
    <cellStyle name="Saída 2 3 3 3 9" xfId="9558"/>
    <cellStyle name="Saída 2 3 3 3 9 2" xfId="9559"/>
    <cellStyle name="Saída 2 3 3 4" xfId="9560"/>
    <cellStyle name="Saída 2 3 3 4 2" xfId="9561"/>
    <cellStyle name="Saída 2 3 3 5" xfId="9562"/>
    <cellStyle name="Saída 2 3 3 5 2" xfId="9563"/>
    <cellStyle name="Saída 2 3 3 6" xfId="9564"/>
    <cellStyle name="Saída 2 3 3 6 2" xfId="9565"/>
    <cellStyle name="Saída 2 3 3 7" xfId="9566"/>
    <cellStyle name="Saída 2 3 3 7 2" xfId="9567"/>
    <cellStyle name="Saída 2 3 3 8" xfId="9568"/>
    <cellStyle name="Saída 2 3 3 8 2" xfId="9569"/>
    <cellStyle name="Saída 2 3 3 9" xfId="9570"/>
    <cellStyle name="Saída 2 3 3 9 2" xfId="9571"/>
    <cellStyle name="Saída 2 3 4" xfId="520"/>
    <cellStyle name="Saída 2 3 4 10" xfId="9572"/>
    <cellStyle name="Saída 2 3 4 10 2" xfId="9573"/>
    <cellStyle name="Saída 2 3 4 11" xfId="9574"/>
    <cellStyle name="Saída 2 3 4 11 2" xfId="9575"/>
    <cellStyle name="Saída 2 3 4 12" xfId="9576"/>
    <cellStyle name="Saída 2 3 4 12 2" xfId="9577"/>
    <cellStyle name="Saída 2 3 4 13" xfId="9578"/>
    <cellStyle name="Saída 2 3 4 13 2" xfId="9579"/>
    <cellStyle name="Saída 2 3 4 14" xfId="9580"/>
    <cellStyle name="Saída 2 3 4 14 2" xfId="9581"/>
    <cellStyle name="Saída 2 3 4 15" xfId="9582"/>
    <cellStyle name="Saída 2 3 4 15 2" xfId="9583"/>
    <cellStyle name="Saída 2 3 4 16" xfId="9584"/>
    <cellStyle name="Saída 2 3 4 2" xfId="9585"/>
    <cellStyle name="Saída 2 3 4 2 10" xfId="9586"/>
    <cellStyle name="Saída 2 3 4 2 10 2" xfId="9587"/>
    <cellStyle name="Saída 2 3 4 2 11" xfId="9588"/>
    <cellStyle name="Saída 2 3 4 2 11 2" xfId="9589"/>
    <cellStyle name="Saída 2 3 4 2 12" xfId="9590"/>
    <cellStyle name="Saída 2 3 4 2 12 2" xfId="9591"/>
    <cellStyle name="Saída 2 3 4 2 13" xfId="9592"/>
    <cellStyle name="Saída 2 3 4 2 13 2" xfId="9593"/>
    <cellStyle name="Saída 2 3 4 2 14" xfId="9594"/>
    <cellStyle name="Saída 2 3 4 2 2" xfId="9595"/>
    <cellStyle name="Saída 2 3 4 2 2 2" xfId="9596"/>
    <cellStyle name="Saída 2 3 4 2 3" xfId="9597"/>
    <cellStyle name="Saída 2 3 4 2 3 2" xfId="9598"/>
    <cellStyle name="Saída 2 3 4 2 4" xfId="9599"/>
    <cellStyle name="Saída 2 3 4 2 4 2" xfId="9600"/>
    <cellStyle name="Saída 2 3 4 2 5" xfId="9601"/>
    <cellStyle name="Saída 2 3 4 2 5 2" xfId="9602"/>
    <cellStyle name="Saída 2 3 4 2 6" xfId="9603"/>
    <cellStyle name="Saída 2 3 4 2 6 2" xfId="9604"/>
    <cellStyle name="Saída 2 3 4 2 7" xfId="9605"/>
    <cellStyle name="Saída 2 3 4 2 7 2" xfId="9606"/>
    <cellStyle name="Saída 2 3 4 2 8" xfId="9607"/>
    <cellStyle name="Saída 2 3 4 2 8 2" xfId="9608"/>
    <cellStyle name="Saída 2 3 4 2 9" xfId="9609"/>
    <cellStyle name="Saída 2 3 4 2 9 2" xfId="9610"/>
    <cellStyle name="Saída 2 3 4 3" xfId="9611"/>
    <cellStyle name="Saída 2 3 4 3 10" xfId="9612"/>
    <cellStyle name="Saída 2 3 4 3 10 2" xfId="9613"/>
    <cellStyle name="Saída 2 3 4 3 11" xfId="9614"/>
    <cellStyle name="Saída 2 3 4 3 11 2" xfId="9615"/>
    <cellStyle name="Saída 2 3 4 3 12" xfId="9616"/>
    <cellStyle name="Saída 2 3 4 3 12 2" xfId="9617"/>
    <cellStyle name="Saída 2 3 4 3 13" xfId="9618"/>
    <cellStyle name="Saída 2 3 4 3 13 2" xfId="9619"/>
    <cellStyle name="Saída 2 3 4 3 14" xfId="9620"/>
    <cellStyle name="Saída 2 3 4 3 2" xfId="9621"/>
    <cellStyle name="Saída 2 3 4 3 2 2" xfId="9622"/>
    <cellStyle name="Saída 2 3 4 3 3" xfId="9623"/>
    <cellStyle name="Saída 2 3 4 3 3 2" xfId="9624"/>
    <cellStyle name="Saída 2 3 4 3 4" xfId="9625"/>
    <cellStyle name="Saída 2 3 4 3 4 2" xfId="9626"/>
    <cellStyle name="Saída 2 3 4 3 5" xfId="9627"/>
    <cellStyle name="Saída 2 3 4 3 5 2" xfId="9628"/>
    <cellStyle name="Saída 2 3 4 3 6" xfId="9629"/>
    <cellStyle name="Saída 2 3 4 3 6 2" xfId="9630"/>
    <cellStyle name="Saída 2 3 4 3 7" xfId="9631"/>
    <cellStyle name="Saída 2 3 4 3 7 2" xfId="9632"/>
    <cellStyle name="Saída 2 3 4 3 8" xfId="9633"/>
    <cellStyle name="Saída 2 3 4 3 8 2" xfId="9634"/>
    <cellStyle name="Saída 2 3 4 3 9" xfId="9635"/>
    <cellStyle name="Saída 2 3 4 3 9 2" xfId="9636"/>
    <cellStyle name="Saída 2 3 4 4" xfId="9637"/>
    <cellStyle name="Saída 2 3 4 4 2" xfId="9638"/>
    <cellStyle name="Saída 2 3 4 5" xfId="9639"/>
    <cellStyle name="Saída 2 3 4 5 2" xfId="9640"/>
    <cellStyle name="Saída 2 3 4 6" xfId="9641"/>
    <cellStyle name="Saída 2 3 4 6 2" xfId="9642"/>
    <cellStyle name="Saída 2 3 4 7" xfId="9643"/>
    <cellStyle name="Saída 2 3 4 7 2" xfId="9644"/>
    <cellStyle name="Saída 2 3 4 8" xfId="9645"/>
    <cellStyle name="Saída 2 3 4 8 2" xfId="9646"/>
    <cellStyle name="Saída 2 3 4 9" xfId="9647"/>
    <cellStyle name="Saída 2 3 4 9 2" xfId="9648"/>
    <cellStyle name="Saída 2 3 5" xfId="521"/>
    <cellStyle name="Saída 2 3 5 10" xfId="9649"/>
    <cellStyle name="Saída 2 3 5 10 2" xfId="9650"/>
    <cellStyle name="Saída 2 3 5 11" xfId="9651"/>
    <cellStyle name="Saída 2 3 5 11 2" xfId="9652"/>
    <cellStyle name="Saída 2 3 5 12" xfId="9653"/>
    <cellStyle name="Saída 2 3 5 12 2" xfId="9654"/>
    <cellStyle name="Saída 2 3 5 13" xfId="9655"/>
    <cellStyle name="Saída 2 3 5 13 2" xfId="9656"/>
    <cellStyle name="Saída 2 3 5 14" xfId="9657"/>
    <cellStyle name="Saída 2 3 5 14 2" xfId="9658"/>
    <cellStyle name="Saída 2 3 5 15" xfId="9659"/>
    <cellStyle name="Saída 2 3 5 15 2" xfId="9660"/>
    <cellStyle name="Saída 2 3 5 16" xfId="9661"/>
    <cellStyle name="Saída 2 3 5 2" xfId="9662"/>
    <cellStyle name="Saída 2 3 5 2 10" xfId="9663"/>
    <cellStyle name="Saída 2 3 5 2 10 2" xfId="9664"/>
    <cellStyle name="Saída 2 3 5 2 11" xfId="9665"/>
    <cellStyle name="Saída 2 3 5 2 11 2" xfId="9666"/>
    <cellStyle name="Saída 2 3 5 2 12" xfId="9667"/>
    <cellStyle name="Saída 2 3 5 2 12 2" xfId="9668"/>
    <cellStyle name="Saída 2 3 5 2 13" xfId="9669"/>
    <cellStyle name="Saída 2 3 5 2 13 2" xfId="9670"/>
    <cellStyle name="Saída 2 3 5 2 14" xfId="9671"/>
    <cellStyle name="Saída 2 3 5 2 2" xfId="9672"/>
    <cellStyle name="Saída 2 3 5 2 2 2" xfId="9673"/>
    <cellStyle name="Saída 2 3 5 2 3" xfId="9674"/>
    <cellStyle name="Saída 2 3 5 2 3 2" xfId="9675"/>
    <cellStyle name="Saída 2 3 5 2 4" xfId="9676"/>
    <cellStyle name="Saída 2 3 5 2 4 2" xfId="9677"/>
    <cellStyle name="Saída 2 3 5 2 5" xfId="9678"/>
    <cellStyle name="Saída 2 3 5 2 5 2" xfId="9679"/>
    <cellStyle name="Saída 2 3 5 2 6" xfId="9680"/>
    <cellStyle name="Saída 2 3 5 2 6 2" xfId="9681"/>
    <cellStyle name="Saída 2 3 5 2 7" xfId="9682"/>
    <cellStyle name="Saída 2 3 5 2 7 2" xfId="9683"/>
    <cellStyle name="Saída 2 3 5 2 8" xfId="9684"/>
    <cellStyle name="Saída 2 3 5 2 8 2" xfId="9685"/>
    <cellStyle name="Saída 2 3 5 2 9" xfId="9686"/>
    <cellStyle name="Saída 2 3 5 2 9 2" xfId="9687"/>
    <cellStyle name="Saída 2 3 5 3" xfId="9688"/>
    <cellStyle name="Saída 2 3 5 3 10" xfId="9689"/>
    <cellStyle name="Saída 2 3 5 3 10 2" xfId="9690"/>
    <cellStyle name="Saída 2 3 5 3 11" xfId="9691"/>
    <cellStyle name="Saída 2 3 5 3 11 2" xfId="9692"/>
    <cellStyle name="Saída 2 3 5 3 12" xfId="9693"/>
    <cellStyle name="Saída 2 3 5 3 12 2" xfId="9694"/>
    <cellStyle name="Saída 2 3 5 3 13" xfId="9695"/>
    <cellStyle name="Saída 2 3 5 3 13 2" xfId="9696"/>
    <cellStyle name="Saída 2 3 5 3 14" xfId="9697"/>
    <cellStyle name="Saída 2 3 5 3 2" xfId="9698"/>
    <cellStyle name="Saída 2 3 5 3 2 2" xfId="9699"/>
    <cellStyle name="Saída 2 3 5 3 3" xfId="9700"/>
    <cellStyle name="Saída 2 3 5 3 3 2" xfId="9701"/>
    <cellStyle name="Saída 2 3 5 3 4" xfId="9702"/>
    <cellStyle name="Saída 2 3 5 3 4 2" xfId="9703"/>
    <cellStyle name="Saída 2 3 5 3 5" xfId="9704"/>
    <cellStyle name="Saída 2 3 5 3 5 2" xfId="9705"/>
    <cellStyle name="Saída 2 3 5 3 6" xfId="9706"/>
    <cellStyle name="Saída 2 3 5 3 6 2" xfId="9707"/>
    <cellStyle name="Saída 2 3 5 3 7" xfId="9708"/>
    <cellStyle name="Saída 2 3 5 3 7 2" xfId="9709"/>
    <cellStyle name="Saída 2 3 5 3 8" xfId="9710"/>
    <cellStyle name="Saída 2 3 5 3 8 2" xfId="9711"/>
    <cellStyle name="Saída 2 3 5 3 9" xfId="9712"/>
    <cellStyle name="Saída 2 3 5 3 9 2" xfId="9713"/>
    <cellStyle name="Saída 2 3 5 4" xfId="9714"/>
    <cellStyle name="Saída 2 3 5 4 2" xfId="9715"/>
    <cellStyle name="Saída 2 3 5 5" xfId="9716"/>
    <cellStyle name="Saída 2 3 5 5 2" xfId="9717"/>
    <cellStyle name="Saída 2 3 5 6" xfId="9718"/>
    <cellStyle name="Saída 2 3 5 6 2" xfId="9719"/>
    <cellStyle name="Saída 2 3 5 7" xfId="9720"/>
    <cellStyle name="Saída 2 3 5 7 2" xfId="9721"/>
    <cellStyle name="Saída 2 3 5 8" xfId="9722"/>
    <cellStyle name="Saída 2 3 5 8 2" xfId="9723"/>
    <cellStyle name="Saída 2 3 5 9" xfId="9724"/>
    <cellStyle name="Saída 2 3 5 9 2" xfId="9725"/>
    <cellStyle name="Saída 2 3 6" xfId="9726"/>
    <cellStyle name="Saída 2 3 6 10" xfId="9727"/>
    <cellStyle name="Saída 2 3 6 10 2" xfId="9728"/>
    <cellStyle name="Saída 2 3 6 11" xfId="9729"/>
    <cellStyle name="Saída 2 3 6 11 2" xfId="9730"/>
    <cellStyle name="Saída 2 3 6 12" xfId="9731"/>
    <cellStyle name="Saída 2 3 6 12 2" xfId="9732"/>
    <cellStyle name="Saída 2 3 6 13" xfId="9733"/>
    <cellStyle name="Saída 2 3 6 13 2" xfId="9734"/>
    <cellStyle name="Saída 2 3 6 14" xfId="9735"/>
    <cellStyle name="Saída 2 3 6 2" xfId="9736"/>
    <cellStyle name="Saída 2 3 6 2 2" xfId="9737"/>
    <cellStyle name="Saída 2 3 6 3" xfId="9738"/>
    <cellStyle name="Saída 2 3 6 3 2" xfId="9739"/>
    <cellStyle name="Saída 2 3 6 4" xfId="9740"/>
    <cellStyle name="Saída 2 3 6 4 2" xfId="9741"/>
    <cellStyle name="Saída 2 3 6 5" xfId="9742"/>
    <cellStyle name="Saída 2 3 6 5 2" xfId="9743"/>
    <cellStyle name="Saída 2 3 6 6" xfId="9744"/>
    <cellStyle name="Saída 2 3 6 6 2" xfId="9745"/>
    <cellStyle name="Saída 2 3 6 7" xfId="9746"/>
    <cellStyle name="Saída 2 3 6 7 2" xfId="9747"/>
    <cellStyle name="Saída 2 3 6 8" xfId="9748"/>
    <cellStyle name="Saída 2 3 6 8 2" xfId="9749"/>
    <cellStyle name="Saída 2 3 6 9" xfId="9750"/>
    <cellStyle name="Saída 2 3 6 9 2" xfId="9751"/>
    <cellStyle name="Saída 2 3 7" xfId="9752"/>
    <cellStyle name="Saída 2 3 7 10" xfId="9753"/>
    <cellStyle name="Saída 2 3 7 10 2" xfId="9754"/>
    <cellStyle name="Saída 2 3 7 11" xfId="9755"/>
    <cellStyle name="Saída 2 3 7 11 2" xfId="9756"/>
    <cellStyle name="Saída 2 3 7 12" xfId="9757"/>
    <cellStyle name="Saída 2 3 7 12 2" xfId="9758"/>
    <cellStyle name="Saída 2 3 7 13" xfId="9759"/>
    <cellStyle name="Saída 2 3 7 13 2" xfId="9760"/>
    <cellStyle name="Saída 2 3 7 14" xfId="9761"/>
    <cellStyle name="Saída 2 3 7 2" xfId="9762"/>
    <cellStyle name="Saída 2 3 7 2 2" xfId="9763"/>
    <cellStyle name="Saída 2 3 7 3" xfId="9764"/>
    <cellStyle name="Saída 2 3 7 3 2" xfId="9765"/>
    <cellStyle name="Saída 2 3 7 4" xfId="9766"/>
    <cellStyle name="Saída 2 3 7 4 2" xfId="9767"/>
    <cellStyle name="Saída 2 3 7 5" xfId="9768"/>
    <cellStyle name="Saída 2 3 7 5 2" xfId="9769"/>
    <cellStyle name="Saída 2 3 7 6" xfId="9770"/>
    <cellStyle name="Saída 2 3 7 6 2" xfId="9771"/>
    <cellStyle name="Saída 2 3 7 7" xfId="9772"/>
    <cellStyle name="Saída 2 3 7 7 2" xfId="9773"/>
    <cellStyle name="Saída 2 3 7 8" xfId="9774"/>
    <cellStyle name="Saída 2 3 7 8 2" xfId="9775"/>
    <cellStyle name="Saída 2 3 7 9" xfId="9776"/>
    <cellStyle name="Saída 2 3 7 9 2" xfId="9777"/>
    <cellStyle name="Saída 2 3 8" xfId="9778"/>
    <cellStyle name="Saída 2 3 8 2" xfId="9779"/>
    <cellStyle name="Saída 2 3 9" xfId="9780"/>
    <cellStyle name="Saída 2 3 9 2" xfId="9781"/>
    <cellStyle name="Saída 2 4" xfId="522"/>
    <cellStyle name="Saída 2 4 10" xfId="9782"/>
    <cellStyle name="Saída 2 4 10 2" xfId="9783"/>
    <cellStyle name="Saída 2 4 11" xfId="9784"/>
    <cellStyle name="Saída 2 4 11 2" xfId="9785"/>
    <cellStyle name="Saída 2 4 12" xfId="9786"/>
    <cellStyle name="Saída 2 4 12 2" xfId="9787"/>
    <cellStyle name="Saída 2 4 13" xfId="9788"/>
    <cellStyle name="Saída 2 4 13 2" xfId="9789"/>
    <cellStyle name="Saída 2 4 14" xfId="9790"/>
    <cellStyle name="Saída 2 4 14 2" xfId="9791"/>
    <cellStyle name="Saída 2 4 15" xfId="9792"/>
    <cellStyle name="Saída 2 4 15 2" xfId="9793"/>
    <cellStyle name="Saída 2 4 16" xfId="9794"/>
    <cellStyle name="Saída 2 4 16 2" xfId="9795"/>
    <cellStyle name="Saída 2 4 17" xfId="9796"/>
    <cellStyle name="Saída 2 4 17 2" xfId="9797"/>
    <cellStyle name="Saída 2 4 18" xfId="9798"/>
    <cellStyle name="Saída 2 4 18 2" xfId="9799"/>
    <cellStyle name="Saída 2 4 19" xfId="9800"/>
    <cellStyle name="Saída 2 4 19 2" xfId="9801"/>
    <cellStyle name="Saída 2 4 2" xfId="523"/>
    <cellStyle name="Saída 2 4 2 10" xfId="9802"/>
    <cellStyle name="Saída 2 4 2 10 2" xfId="9803"/>
    <cellStyle name="Saída 2 4 2 11" xfId="9804"/>
    <cellStyle name="Saída 2 4 2 11 2" xfId="9805"/>
    <cellStyle name="Saída 2 4 2 12" xfId="9806"/>
    <cellStyle name="Saída 2 4 2 12 2" xfId="9807"/>
    <cellStyle name="Saída 2 4 2 13" xfId="9808"/>
    <cellStyle name="Saída 2 4 2 13 2" xfId="9809"/>
    <cellStyle name="Saída 2 4 2 14" xfId="9810"/>
    <cellStyle name="Saída 2 4 2 14 2" xfId="9811"/>
    <cellStyle name="Saída 2 4 2 15" xfId="9812"/>
    <cellStyle name="Saída 2 4 2 15 2" xfId="9813"/>
    <cellStyle name="Saída 2 4 2 16" xfId="9814"/>
    <cellStyle name="Saída 2 4 2 17" xfId="19113"/>
    <cellStyle name="Saída 2 4 2 2" xfId="9815"/>
    <cellStyle name="Saída 2 4 2 2 10" xfId="9816"/>
    <cellStyle name="Saída 2 4 2 2 10 2" xfId="9817"/>
    <cellStyle name="Saída 2 4 2 2 11" xfId="9818"/>
    <cellStyle name="Saída 2 4 2 2 11 2" xfId="9819"/>
    <cellStyle name="Saída 2 4 2 2 12" xfId="9820"/>
    <cellStyle name="Saída 2 4 2 2 12 2" xfId="9821"/>
    <cellStyle name="Saída 2 4 2 2 13" xfId="9822"/>
    <cellStyle name="Saída 2 4 2 2 13 2" xfId="9823"/>
    <cellStyle name="Saída 2 4 2 2 14" xfId="9824"/>
    <cellStyle name="Saída 2 4 2 2 2" xfId="9825"/>
    <cellStyle name="Saída 2 4 2 2 2 2" xfId="9826"/>
    <cellStyle name="Saída 2 4 2 2 3" xfId="9827"/>
    <cellStyle name="Saída 2 4 2 2 3 2" xfId="9828"/>
    <cellStyle name="Saída 2 4 2 2 4" xfId="9829"/>
    <cellStyle name="Saída 2 4 2 2 4 2" xfId="9830"/>
    <cellStyle name="Saída 2 4 2 2 5" xfId="9831"/>
    <cellStyle name="Saída 2 4 2 2 5 2" xfId="9832"/>
    <cellStyle name="Saída 2 4 2 2 6" xfId="9833"/>
    <cellStyle name="Saída 2 4 2 2 6 2" xfId="9834"/>
    <cellStyle name="Saída 2 4 2 2 7" xfId="9835"/>
    <cellStyle name="Saída 2 4 2 2 7 2" xfId="9836"/>
    <cellStyle name="Saída 2 4 2 2 8" xfId="9837"/>
    <cellStyle name="Saída 2 4 2 2 8 2" xfId="9838"/>
    <cellStyle name="Saída 2 4 2 2 9" xfId="9839"/>
    <cellStyle name="Saída 2 4 2 2 9 2" xfId="9840"/>
    <cellStyle name="Saída 2 4 2 3" xfId="9841"/>
    <cellStyle name="Saída 2 4 2 3 10" xfId="9842"/>
    <cellStyle name="Saída 2 4 2 3 10 2" xfId="9843"/>
    <cellStyle name="Saída 2 4 2 3 11" xfId="9844"/>
    <cellStyle name="Saída 2 4 2 3 11 2" xfId="9845"/>
    <cellStyle name="Saída 2 4 2 3 12" xfId="9846"/>
    <cellStyle name="Saída 2 4 2 3 12 2" xfId="9847"/>
    <cellStyle name="Saída 2 4 2 3 13" xfId="9848"/>
    <cellStyle name="Saída 2 4 2 3 13 2" xfId="9849"/>
    <cellStyle name="Saída 2 4 2 3 14" xfId="9850"/>
    <cellStyle name="Saída 2 4 2 3 2" xfId="9851"/>
    <cellStyle name="Saída 2 4 2 3 2 2" xfId="9852"/>
    <cellStyle name="Saída 2 4 2 3 3" xfId="9853"/>
    <cellStyle name="Saída 2 4 2 3 3 2" xfId="9854"/>
    <cellStyle name="Saída 2 4 2 3 4" xfId="9855"/>
    <cellStyle name="Saída 2 4 2 3 4 2" xfId="9856"/>
    <cellStyle name="Saída 2 4 2 3 5" xfId="9857"/>
    <cellStyle name="Saída 2 4 2 3 5 2" xfId="9858"/>
    <cellStyle name="Saída 2 4 2 3 6" xfId="9859"/>
    <cellStyle name="Saída 2 4 2 3 6 2" xfId="9860"/>
    <cellStyle name="Saída 2 4 2 3 7" xfId="9861"/>
    <cellStyle name="Saída 2 4 2 3 7 2" xfId="9862"/>
    <cellStyle name="Saída 2 4 2 3 8" xfId="9863"/>
    <cellStyle name="Saída 2 4 2 3 8 2" xfId="9864"/>
    <cellStyle name="Saída 2 4 2 3 9" xfId="9865"/>
    <cellStyle name="Saída 2 4 2 3 9 2" xfId="9866"/>
    <cellStyle name="Saída 2 4 2 4" xfId="9867"/>
    <cellStyle name="Saída 2 4 2 4 2" xfId="9868"/>
    <cellStyle name="Saída 2 4 2 5" xfId="9869"/>
    <cellStyle name="Saída 2 4 2 5 2" xfId="9870"/>
    <cellStyle name="Saída 2 4 2 6" xfId="9871"/>
    <cellStyle name="Saída 2 4 2 6 2" xfId="9872"/>
    <cellStyle name="Saída 2 4 2 7" xfId="9873"/>
    <cellStyle name="Saída 2 4 2 7 2" xfId="9874"/>
    <cellStyle name="Saída 2 4 2 8" xfId="9875"/>
    <cellStyle name="Saída 2 4 2 8 2" xfId="9876"/>
    <cellStyle name="Saída 2 4 2 9" xfId="9877"/>
    <cellStyle name="Saída 2 4 2 9 2" xfId="9878"/>
    <cellStyle name="Saída 2 4 20" xfId="9879"/>
    <cellStyle name="Saída 2 4 21" xfId="19114"/>
    <cellStyle name="Saída 2 4 3" xfId="524"/>
    <cellStyle name="Saída 2 4 3 10" xfId="9880"/>
    <cellStyle name="Saída 2 4 3 10 2" xfId="9881"/>
    <cellStyle name="Saída 2 4 3 11" xfId="9882"/>
    <cellStyle name="Saída 2 4 3 11 2" xfId="9883"/>
    <cellStyle name="Saída 2 4 3 12" xfId="9884"/>
    <cellStyle name="Saída 2 4 3 12 2" xfId="9885"/>
    <cellStyle name="Saída 2 4 3 13" xfId="9886"/>
    <cellStyle name="Saída 2 4 3 13 2" xfId="9887"/>
    <cellStyle name="Saída 2 4 3 14" xfId="9888"/>
    <cellStyle name="Saída 2 4 3 14 2" xfId="9889"/>
    <cellStyle name="Saída 2 4 3 15" xfId="9890"/>
    <cellStyle name="Saída 2 4 3 15 2" xfId="9891"/>
    <cellStyle name="Saída 2 4 3 16" xfId="9892"/>
    <cellStyle name="Saída 2 4 3 2" xfId="9893"/>
    <cellStyle name="Saída 2 4 3 2 10" xfId="9894"/>
    <cellStyle name="Saída 2 4 3 2 10 2" xfId="9895"/>
    <cellStyle name="Saída 2 4 3 2 11" xfId="9896"/>
    <cellStyle name="Saída 2 4 3 2 11 2" xfId="9897"/>
    <cellStyle name="Saída 2 4 3 2 12" xfId="9898"/>
    <cellStyle name="Saída 2 4 3 2 12 2" xfId="9899"/>
    <cellStyle name="Saída 2 4 3 2 13" xfId="9900"/>
    <cellStyle name="Saída 2 4 3 2 13 2" xfId="9901"/>
    <cellStyle name="Saída 2 4 3 2 14" xfId="9902"/>
    <cellStyle name="Saída 2 4 3 2 2" xfId="9903"/>
    <cellStyle name="Saída 2 4 3 2 2 2" xfId="9904"/>
    <cellStyle name="Saída 2 4 3 2 3" xfId="9905"/>
    <cellStyle name="Saída 2 4 3 2 3 2" xfId="9906"/>
    <cellStyle name="Saída 2 4 3 2 4" xfId="9907"/>
    <cellStyle name="Saída 2 4 3 2 4 2" xfId="9908"/>
    <cellStyle name="Saída 2 4 3 2 5" xfId="9909"/>
    <cellStyle name="Saída 2 4 3 2 5 2" xfId="9910"/>
    <cellStyle name="Saída 2 4 3 2 6" xfId="9911"/>
    <cellStyle name="Saída 2 4 3 2 6 2" xfId="9912"/>
    <cellStyle name="Saída 2 4 3 2 7" xfId="9913"/>
    <cellStyle name="Saída 2 4 3 2 7 2" xfId="9914"/>
    <cellStyle name="Saída 2 4 3 2 8" xfId="9915"/>
    <cellStyle name="Saída 2 4 3 2 8 2" xfId="9916"/>
    <cellStyle name="Saída 2 4 3 2 9" xfId="9917"/>
    <cellStyle name="Saída 2 4 3 2 9 2" xfId="9918"/>
    <cellStyle name="Saída 2 4 3 3" xfId="9919"/>
    <cellStyle name="Saída 2 4 3 3 10" xfId="9920"/>
    <cellStyle name="Saída 2 4 3 3 10 2" xfId="9921"/>
    <cellStyle name="Saída 2 4 3 3 11" xfId="9922"/>
    <cellStyle name="Saída 2 4 3 3 11 2" xfId="9923"/>
    <cellStyle name="Saída 2 4 3 3 12" xfId="9924"/>
    <cellStyle name="Saída 2 4 3 3 12 2" xfId="9925"/>
    <cellStyle name="Saída 2 4 3 3 13" xfId="9926"/>
    <cellStyle name="Saída 2 4 3 3 13 2" xfId="9927"/>
    <cellStyle name="Saída 2 4 3 3 14" xfId="9928"/>
    <cellStyle name="Saída 2 4 3 3 2" xfId="9929"/>
    <cellStyle name="Saída 2 4 3 3 2 2" xfId="9930"/>
    <cellStyle name="Saída 2 4 3 3 3" xfId="9931"/>
    <cellStyle name="Saída 2 4 3 3 3 2" xfId="9932"/>
    <cellStyle name="Saída 2 4 3 3 4" xfId="9933"/>
    <cellStyle name="Saída 2 4 3 3 4 2" xfId="9934"/>
    <cellStyle name="Saída 2 4 3 3 5" xfId="9935"/>
    <cellStyle name="Saída 2 4 3 3 5 2" xfId="9936"/>
    <cellStyle name="Saída 2 4 3 3 6" xfId="9937"/>
    <cellStyle name="Saída 2 4 3 3 6 2" xfId="9938"/>
    <cellStyle name="Saída 2 4 3 3 7" xfId="9939"/>
    <cellStyle name="Saída 2 4 3 3 7 2" xfId="9940"/>
    <cellStyle name="Saída 2 4 3 3 8" xfId="9941"/>
    <cellStyle name="Saída 2 4 3 3 8 2" xfId="9942"/>
    <cellStyle name="Saída 2 4 3 3 9" xfId="9943"/>
    <cellStyle name="Saída 2 4 3 3 9 2" xfId="9944"/>
    <cellStyle name="Saída 2 4 3 4" xfId="9945"/>
    <cellStyle name="Saída 2 4 3 4 2" xfId="9946"/>
    <cellStyle name="Saída 2 4 3 5" xfId="9947"/>
    <cellStyle name="Saída 2 4 3 5 2" xfId="9948"/>
    <cellStyle name="Saída 2 4 3 6" xfId="9949"/>
    <cellStyle name="Saída 2 4 3 6 2" xfId="9950"/>
    <cellStyle name="Saída 2 4 3 7" xfId="9951"/>
    <cellStyle name="Saída 2 4 3 7 2" xfId="9952"/>
    <cellStyle name="Saída 2 4 3 8" xfId="9953"/>
    <cellStyle name="Saída 2 4 3 8 2" xfId="9954"/>
    <cellStyle name="Saída 2 4 3 9" xfId="9955"/>
    <cellStyle name="Saída 2 4 3 9 2" xfId="9956"/>
    <cellStyle name="Saída 2 4 4" xfId="525"/>
    <cellStyle name="Saída 2 4 4 10" xfId="9957"/>
    <cellStyle name="Saída 2 4 4 10 2" xfId="9958"/>
    <cellStyle name="Saída 2 4 4 11" xfId="9959"/>
    <cellStyle name="Saída 2 4 4 11 2" xfId="9960"/>
    <cellStyle name="Saída 2 4 4 12" xfId="9961"/>
    <cellStyle name="Saída 2 4 4 12 2" xfId="9962"/>
    <cellStyle name="Saída 2 4 4 13" xfId="9963"/>
    <cellStyle name="Saída 2 4 4 13 2" xfId="9964"/>
    <cellStyle name="Saída 2 4 4 14" xfId="9965"/>
    <cellStyle name="Saída 2 4 4 14 2" xfId="9966"/>
    <cellStyle name="Saída 2 4 4 15" xfId="9967"/>
    <cellStyle name="Saída 2 4 4 15 2" xfId="9968"/>
    <cellStyle name="Saída 2 4 4 16" xfId="9969"/>
    <cellStyle name="Saída 2 4 4 2" xfId="9970"/>
    <cellStyle name="Saída 2 4 4 2 10" xfId="9971"/>
    <cellStyle name="Saída 2 4 4 2 10 2" xfId="9972"/>
    <cellStyle name="Saída 2 4 4 2 11" xfId="9973"/>
    <cellStyle name="Saída 2 4 4 2 11 2" xfId="9974"/>
    <cellStyle name="Saída 2 4 4 2 12" xfId="9975"/>
    <cellStyle name="Saída 2 4 4 2 12 2" xfId="9976"/>
    <cellStyle name="Saída 2 4 4 2 13" xfId="9977"/>
    <cellStyle name="Saída 2 4 4 2 13 2" xfId="9978"/>
    <cellStyle name="Saída 2 4 4 2 14" xfId="9979"/>
    <cellStyle name="Saída 2 4 4 2 2" xfId="9980"/>
    <cellStyle name="Saída 2 4 4 2 2 2" xfId="9981"/>
    <cellStyle name="Saída 2 4 4 2 3" xfId="9982"/>
    <cellStyle name="Saída 2 4 4 2 3 2" xfId="9983"/>
    <cellStyle name="Saída 2 4 4 2 4" xfId="9984"/>
    <cellStyle name="Saída 2 4 4 2 4 2" xfId="9985"/>
    <cellStyle name="Saída 2 4 4 2 5" xfId="9986"/>
    <cellStyle name="Saída 2 4 4 2 5 2" xfId="9987"/>
    <cellStyle name="Saída 2 4 4 2 6" xfId="9988"/>
    <cellStyle name="Saída 2 4 4 2 6 2" xfId="9989"/>
    <cellStyle name="Saída 2 4 4 2 7" xfId="9990"/>
    <cellStyle name="Saída 2 4 4 2 7 2" xfId="9991"/>
    <cellStyle name="Saída 2 4 4 2 8" xfId="9992"/>
    <cellStyle name="Saída 2 4 4 2 8 2" xfId="9993"/>
    <cellStyle name="Saída 2 4 4 2 9" xfId="9994"/>
    <cellStyle name="Saída 2 4 4 2 9 2" xfId="9995"/>
    <cellStyle name="Saída 2 4 4 3" xfId="9996"/>
    <cellStyle name="Saída 2 4 4 3 10" xfId="9997"/>
    <cellStyle name="Saída 2 4 4 3 10 2" xfId="9998"/>
    <cellStyle name="Saída 2 4 4 3 11" xfId="9999"/>
    <cellStyle name="Saída 2 4 4 3 11 2" xfId="10000"/>
    <cellStyle name="Saída 2 4 4 3 12" xfId="10001"/>
    <cellStyle name="Saída 2 4 4 3 12 2" xfId="10002"/>
    <cellStyle name="Saída 2 4 4 3 13" xfId="10003"/>
    <cellStyle name="Saída 2 4 4 3 13 2" xfId="10004"/>
    <cellStyle name="Saída 2 4 4 3 14" xfId="10005"/>
    <cellStyle name="Saída 2 4 4 3 2" xfId="10006"/>
    <cellStyle name="Saída 2 4 4 3 2 2" xfId="10007"/>
    <cellStyle name="Saída 2 4 4 3 3" xfId="10008"/>
    <cellStyle name="Saída 2 4 4 3 3 2" xfId="10009"/>
    <cellStyle name="Saída 2 4 4 3 4" xfId="10010"/>
    <cellStyle name="Saída 2 4 4 3 4 2" xfId="10011"/>
    <cellStyle name="Saída 2 4 4 3 5" xfId="10012"/>
    <cellStyle name="Saída 2 4 4 3 5 2" xfId="10013"/>
    <cellStyle name="Saída 2 4 4 3 6" xfId="10014"/>
    <cellStyle name="Saída 2 4 4 3 6 2" xfId="10015"/>
    <cellStyle name="Saída 2 4 4 3 7" xfId="10016"/>
    <cellStyle name="Saída 2 4 4 3 7 2" xfId="10017"/>
    <cellStyle name="Saída 2 4 4 3 8" xfId="10018"/>
    <cellStyle name="Saída 2 4 4 3 8 2" xfId="10019"/>
    <cellStyle name="Saída 2 4 4 3 9" xfId="10020"/>
    <cellStyle name="Saída 2 4 4 3 9 2" xfId="10021"/>
    <cellStyle name="Saída 2 4 4 4" xfId="10022"/>
    <cellStyle name="Saída 2 4 4 4 2" xfId="10023"/>
    <cellStyle name="Saída 2 4 4 5" xfId="10024"/>
    <cellStyle name="Saída 2 4 4 5 2" xfId="10025"/>
    <cellStyle name="Saída 2 4 4 6" xfId="10026"/>
    <cellStyle name="Saída 2 4 4 6 2" xfId="10027"/>
    <cellStyle name="Saída 2 4 4 7" xfId="10028"/>
    <cellStyle name="Saída 2 4 4 7 2" xfId="10029"/>
    <cellStyle name="Saída 2 4 4 8" xfId="10030"/>
    <cellStyle name="Saída 2 4 4 8 2" xfId="10031"/>
    <cellStyle name="Saída 2 4 4 9" xfId="10032"/>
    <cellStyle name="Saída 2 4 4 9 2" xfId="10033"/>
    <cellStyle name="Saída 2 4 5" xfId="526"/>
    <cellStyle name="Saída 2 4 5 10" xfId="10034"/>
    <cellStyle name="Saída 2 4 5 10 2" xfId="10035"/>
    <cellStyle name="Saída 2 4 5 11" xfId="10036"/>
    <cellStyle name="Saída 2 4 5 11 2" xfId="10037"/>
    <cellStyle name="Saída 2 4 5 12" xfId="10038"/>
    <cellStyle name="Saída 2 4 5 12 2" xfId="10039"/>
    <cellStyle name="Saída 2 4 5 13" xfId="10040"/>
    <cellStyle name="Saída 2 4 5 13 2" xfId="10041"/>
    <cellStyle name="Saída 2 4 5 14" xfId="10042"/>
    <cellStyle name="Saída 2 4 5 14 2" xfId="10043"/>
    <cellStyle name="Saída 2 4 5 15" xfId="10044"/>
    <cellStyle name="Saída 2 4 5 15 2" xfId="10045"/>
    <cellStyle name="Saída 2 4 5 16" xfId="10046"/>
    <cellStyle name="Saída 2 4 5 2" xfId="10047"/>
    <cellStyle name="Saída 2 4 5 2 10" xfId="10048"/>
    <cellStyle name="Saída 2 4 5 2 10 2" xfId="10049"/>
    <cellStyle name="Saída 2 4 5 2 11" xfId="10050"/>
    <cellStyle name="Saída 2 4 5 2 11 2" xfId="10051"/>
    <cellStyle name="Saída 2 4 5 2 12" xfId="10052"/>
    <cellStyle name="Saída 2 4 5 2 12 2" xfId="10053"/>
    <cellStyle name="Saída 2 4 5 2 13" xfId="10054"/>
    <cellStyle name="Saída 2 4 5 2 13 2" xfId="10055"/>
    <cellStyle name="Saída 2 4 5 2 14" xfId="10056"/>
    <cellStyle name="Saída 2 4 5 2 2" xfId="10057"/>
    <cellStyle name="Saída 2 4 5 2 2 2" xfId="10058"/>
    <cellStyle name="Saída 2 4 5 2 3" xfId="10059"/>
    <cellStyle name="Saída 2 4 5 2 3 2" xfId="10060"/>
    <cellStyle name="Saída 2 4 5 2 4" xfId="10061"/>
    <cellStyle name="Saída 2 4 5 2 4 2" xfId="10062"/>
    <cellStyle name="Saída 2 4 5 2 5" xfId="10063"/>
    <cellStyle name="Saída 2 4 5 2 5 2" xfId="10064"/>
    <cellStyle name="Saída 2 4 5 2 6" xfId="10065"/>
    <cellStyle name="Saída 2 4 5 2 6 2" xfId="10066"/>
    <cellStyle name="Saída 2 4 5 2 7" xfId="10067"/>
    <cellStyle name="Saída 2 4 5 2 7 2" xfId="10068"/>
    <cellStyle name="Saída 2 4 5 2 8" xfId="10069"/>
    <cellStyle name="Saída 2 4 5 2 8 2" xfId="10070"/>
    <cellStyle name="Saída 2 4 5 2 9" xfId="10071"/>
    <cellStyle name="Saída 2 4 5 2 9 2" xfId="10072"/>
    <cellStyle name="Saída 2 4 5 3" xfId="10073"/>
    <cellStyle name="Saída 2 4 5 3 10" xfId="10074"/>
    <cellStyle name="Saída 2 4 5 3 10 2" xfId="10075"/>
    <cellStyle name="Saída 2 4 5 3 11" xfId="10076"/>
    <cellStyle name="Saída 2 4 5 3 11 2" xfId="10077"/>
    <cellStyle name="Saída 2 4 5 3 12" xfId="10078"/>
    <cellStyle name="Saída 2 4 5 3 12 2" xfId="10079"/>
    <cellStyle name="Saída 2 4 5 3 13" xfId="10080"/>
    <cellStyle name="Saída 2 4 5 3 13 2" xfId="10081"/>
    <cellStyle name="Saída 2 4 5 3 14" xfId="10082"/>
    <cellStyle name="Saída 2 4 5 3 2" xfId="10083"/>
    <cellStyle name="Saída 2 4 5 3 2 2" xfId="10084"/>
    <cellStyle name="Saída 2 4 5 3 3" xfId="10085"/>
    <cellStyle name="Saída 2 4 5 3 3 2" xfId="10086"/>
    <cellStyle name="Saída 2 4 5 3 4" xfId="10087"/>
    <cellStyle name="Saída 2 4 5 3 4 2" xfId="10088"/>
    <cellStyle name="Saída 2 4 5 3 5" xfId="10089"/>
    <cellStyle name="Saída 2 4 5 3 5 2" xfId="10090"/>
    <cellStyle name="Saída 2 4 5 3 6" xfId="10091"/>
    <cellStyle name="Saída 2 4 5 3 6 2" xfId="10092"/>
    <cellStyle name="Saída 2 4 5 3 7" xfId="10093"/>
    <cellStyle name="Saída 2 4 5 3 7 2" xfId="10094"/>
    <cellStyle name="Saída 2 4 5 3 8" xfId="10095"/>
    <cellStyle name="Saída 2 4 5 3 8 2" xfId="10096"/>
    <cellStyle name="Saída 2 4 5 3 9" xfId="10097"/>
    <cellStyle name="Saída 2 4 5 3 9 2" xfId="10098"/>
    <cellStyle name="Saída 2 4 5 4" xfId="10099"/>
    <cellStyle name="Saída 2 4 5 4 2" xfId="10100"/>
    <cellStyle name="Saída 2 4 5 5" xfId="10101"/>
    <cellStyle name="Saída 2 4 5 5 2" xfId="10102"/>
    <cellStyle name="Saída 2 4 5 6" xfId="10103"/>
    <cellStyle name="Saída 2 4 5 6 2" xfId="10104"/>
    <cellStyle name="Saída 2 4 5 7" xfId="10105"/>
    <cellStyle name="Saída 2 4 5 7 2" xfId="10106"/>
    <cellStyle name="Saída 2 4 5 8" xfId="10107"/>
    <cellStyle name="Saída 2 4 5 8 2" xfId="10108"/>
    <cellStyle name="Saída 2 4 5 9" xfId="10109"/>
    <cellStyle name="Saída 2 4 5 9 2" xfId="10110"/>
    <cellStyle name="Saída 2 4 6" xfId="10111"/>
    <cellStyle name="Saída 2 4 6 10" xfId="10112"/>
    <cellStyle name="Saída 2 4 6 10 2" xfId="10113"/>
    <cellStyle name="Saída 2 4 6 11" xfId="10114"/>
    <cellStyle name="Saída 2 4 6 11 2" xfId="10115"/>
    <cellStyle name="Saída 2 4 6 12" xfId="10116"/>
    <cellStyle name="Saída 2 4 6 12 2" xfId="10117"/>
    <cellStyle name="Saída 2 4 6 13" xfId="10118"/>
    <cellStyle name="Saída 2 4 6 13 2" xfId="10119"/>
    <cellStyle name="Saída 2 4 6 14" xfId="10120"/>
    <cellStyle name="Saída 2 4 6 2" xfId="10121"/>
    <cellStyle name="Saída 2 4 6 2 2" xfId="10122"/>
    <cellStyle name="Saída 2 4 6 3" xfId="10123"/>
    <cellStyle name="Saída 2 4 6 3 2" xfId="10124"/>
    <cellStyle name="Saída 2 4 6 4" xfId="10125"/>
    <cellStyle name="Saída 2 4 6 4 2" xfId="10126"/>
    <cellStyle name="Saída 2 4 6 5" xfId="10127"/>
    <cellStyle name="Saída 2 4 6 5 2" xfId="10128"/>
    <cellStyle name="Saída 2 4 6 6" xfId="10129"/>
    <cellStyle name="Saída 2 4 6 6 2" xfId="10130"/>
    <cellStyle name="Saída 2 4 6 7" xfId="10131"/>
    <cellStyle name="Saída 2 4 6 7 2" xfId="10132"/>
    <cellStyle name="Saída 2 4 6 8" xfId="10133"/>
    <cellStyle name="Saída 2 4 6 8 2" xfId="10134"/>
    <cellStyle name="Saída 2 4 6 9" xfId="10135"/>
    <cellStyle name="Saída 2 4 6 9 2" xfId="10136"/>
    <cellStyle name="Saída 2 4 7" xfId="10137"/>
    <cellStyle name="Saída 2 4 7 10" xfId="10138"/>
    <cellStyle name="Saída 2 4 7 10 2" xfId="10139"/>
    <cellStyle name="Saída 2 4 7 11" xfId="10140"/>
    <cellStyle name="Saída 2 4 7 11 2" xfId="10141"/>
    <cellStyle name="Saída 2 4 7 12" xfId="10142"/>
    <cellStyle name="Saída 2 4 7 12 2" xfId="10143"/>
    <cellStyle name="Saída 2 4 7 13" xfId="10144"/>
    <cellStyle name="Saída 2 4 7 13 2" xfId="10145"/>
    <cellStyle name="Saída 2 4 7 14" xfId="10146"/>
    <cellStyle name="Saída 2 4 7 2" xfId="10147"/>
    <cellStyle name="Saída 2 4 7 2 2" xfId="10148"/>
    <cellStyle name="Saída 2 4 7 3" xfId="10149"/>
    <cellStyle name="Saída 2 4 7 3 2" xfId="10150"/>
    <cellStyle name="Saída 2 4 7 4" xfId="10151"/>
    <cellStyle name="Saída 2 4 7 4 2" xfId="10152"/>
    <cellStyle name="Saída 2 4 7 5" xfId="10153"/>
    <cellStyle name="Saída 2 4 7 5 2" xfId="10154"/>
    <cellStyle name="Saída 2 4 7 6" xfId="10155"/>
    <cellStyle name="Saída 2 4 7 6 2" xfId="10156"/>
    <cellStyle name="Saída 2 4 7 7" xfId="10157"/>
    <cellStyle name="Saída 2 4 7 7 2" xfId="10158"/>
    <cellStyle name="Saída 2 4 7 8" xfId="10159"/>
    <cellStyle name="Saída 2 4 7 8 2" xfId="10160"/>
    <cellStyle name="Saída 2 4 7 9" xfId="10161"/>
    <cellStyle name="Saída 2 4 7 9 2" xfId="10162"/>
    <cellStyle name="Saída 2 4 8" xfId="10163"/>
    <cellStyle name="Saída 2 4 8 2" xfId="10164"/>
    <cellStyle name="Saída 2 4 9" xfId="10165"/>
    <cellStyle name="Saída 2 4 9 2" xfId="10166"/>
    <cellStyle name="Saída 2 5" xfId="527"/>
    <cellStyle name="Saída 2 5 10" xfId="10167"/>
    <cellStyle name="Saída 2 5 10 2" xfId="10168"/>
    <cellStyle name="Saída 2 5 11" xfId="10169"/>
    <cellStyle name="Saída 2 5 11 2" xfId="10170"/>
    <cellStyle name="Saída 2 5 12" xfId="10171"/>
    <cellStyle name="Saída 2 5 12 2" xfId="10172"/>
    <cellStyle name="Saída 2 5 13" xfId="10173"/>
    <cellStyle name="Saída 2 5 13 2" xfId="10174"/>
    <cellStyle name="Saída 2 5 14" xfId="10175"/>
    <cellStyle name="Saída 2 5 14 2" xfId="10176"/>
    <cellStyle name="Saída 2 5 15" xfId="10177"/>
    <cellStyle name="Saída 2 5 15 2" xfId="10178"/>
    <cellStyle name="Saída 2 5 16" xfId="10179"/>
    <cellStyle name="Saída 2 5 16 2" xfId="10180"/>
    <cellStyle name="Saída 2 5 17" xfId="10181"/>
    <cellStyle name="Saída 2 5 17 2" xfId="10182"/>
    <cellStyle name="Saída 2 5 18" xfId="10183"/>
    <cellStyle name="Saída 2 5 18 2" xfId="10184"/>
    <cellStyle name="Saída 2 5 19" xfId="10185"/>
    <cellStyle name="Saída 2 5 19 2" xfId="10186"/>
    <cellStyle name="Saída 2 5 2" xfId="528"/>
    <cellStyle name="Saída 2 5 2 10" xfId="10187"/>
    <cellStyle name="Saída 2 5 2 10 2" xfId="10188"/>
    <cellStyle name="Saída 2 5 2 11" xfId="10189"/>
    <cellStyle name="Saída 2 5 2 11 2" xfId="10190"/>
    <cellStyle name="Saída 2 5 2 12" xfId="10191"/>
    <cellStyle name="Saída 2 5 2 12 2" xfId="10192"/>
    <cellStyle name="Saída 2 5 2 13" xfId="10193"/>
    <cellStyle name="Saída 2 5 2 13 2" xfId="10194"/>
    <cellStyle name="Saída 2 5 2 14" xfId="10195"/>
    <cellStyle name="Saída 2 5 2 14 2" xfId="10196"/>
    <cellStyle name="Saída 2 5 2 15" xfId="10197"/>
    <cellStyle name="Saída 2 5 2 15 2" xfId="10198"/>
    <cellStyle name="Saída 2 5 2 16" xfId="10199"/>
    <cellStyle name="Saída 2 5 2 17" xfId="19115"/>
    <cellStyle name="Saída 2 5 2 2" xfId="10200"/>
    <cellStyle name="Saída 2 5 2 2 10" xfId="10201"/>
    <cellStyle name="Saída 2 5 2 2 10 2" xfId="10202"/>
    <cellStyle name="Saída 2 5 2 2 11" xfId="10203"/>
    <cellStyle name="Saída 2 5 2 2 11 2" xfId="10204"/>
    <cellStyle name="Saída 2 5 2 2 12" xfId="10205"/>
    <cellStyle name="Saída 2 5 2 2 12 2" xfId="10206"/>
    <cellStyle name="Saída 2 5 2 2 13" xfId="10207"/>
    <cellStyle name="Saída 2 5 2 2 13 2" xfId="10208"/>
    <cellStyle name="Saída 2 5 2 2 14" xfId="10209"/>
    <cellStyle name="Saída 2 5 2 2 2" xfId="10210"/>
    <cellStyle name="Saída 2 5 2 2 2 2" xfId="10211"/>
    <cellStyle name="Saída 2 5 2 2 3" xfId="10212"/>
    <cellStyle name="Saída 2 5 2 2 3 2" xfId="10213"/>
    <cellStyle name="Saída 2 5 2 2 4" xfId="10214"/>
    <cellStyle name="Saída 2 5 2 2 4 2" xfId="10215"/>
    <cellStyle name="Saída 2 5 2 2 5" xfId="10216"/>
    <cellStyle name="Saída 2 5 2 2 5 2" xfId="10217"/>
    <cellStyle name="Saída 2 5 2 2 6" xfId="10218"/>
    <cellStyle name="Saída 2 5 2 2 6 2" xfId="10219"/>
    <cellStyle name="Saída 2 5 2 2 7" xfId="10220"/>
    <cellStyle name="Saída 2 5 2 2 7 2" xfId="10221"/>
    <cellStyle name="Saída 2 5 2 2 8" xfId="10222"/>
    <cellStyle name="Saída 2 5 2 2 8 2" xfId="10223"/>
    <cellStyle name="Saída 2 5 2 2 9" xfId="10224"/>
    <cellStyle name="Saída 2 5 2 2 9 2" xfId="10225"/>
    <cellStyle name="Saída 2 5 2 3" xfId="10226"/>
    <cellStyle name="Saída 2 5 2 3 10" xfId="10227"/>
    <cellStyle name="Saída 2 5 2 3 10 2" xfId="10228"/>
    <cellStyle name="Saída 2 5 2 3 11" xfId="10229"/>
    <cellStyle name="Saída 2 5 2 3 11 2" xfId="10230"/>
    <cellStyle name="Saída 2 5 2 3 12" xfId="10231"/>
    <cellStyle name="Saída 2 5 2 3 12 2" xfId="10232"/>
    <cellStyle name="Saída 2 5 2 3 13" xfId="10233"/>
    <cellStyle name="Saída 2 5 2 3 13 2" xfId="10234"/>
    <cellStyle name="Saída 2 5 2 3 14" xfId="10235"/>
    <cellStyle name="Saída 2 5 2 3 2" xfId="10236"/>
    <cellStyle name="Saída 2 5 2 3 2 2" xfId="10237"/>
    <cellStyle name="Saída 2 5 2 3 3" xfId="10238"/>
    <cellStyle name="Saída 2 5 2 3 3 2" xfId="10239"/>
    <cellStyle name="Saída 2 5 2 3 4" xfId="10240"/>
    <cellStyle name="Saída 2 5 2 3 4 2" xfId="10241"/>
    <cellStyle name="Saída 2 5 2 3 5" xfId="10242"/>
    <cellStyle name="Saída 2 5 2 3 5 2" xfId="10243"/>
    <cellStyle name="Saída 2 5 2 3 6" xfId="10244"/>
    <cellStyle name="Saída 2 5 2 3 6 2" xfId="10245"/>
    <cellStyle name="Saída 2 5 2 3 7" xfId="10246"/>
    <cellStyle name="Saída 2 5 2 3 7 2" xfId="10247"/>
    <cellStyle name="Saída 2 5 2 3 8" xfId="10248"/>
    <cellStyle name="Saída 2 5 2 3 8 2" xfId="10249"/>
    <cellStyle name="Saída 2 5 2 3 9" xfId="10250"/>
    <cellStyle name="Saída 2 5 2 3 9 2" xfId="10251"/>
    <cellStyle name="Saída 2 5 2 4" xfId="10252"/>
    <cellStyle name="Saída 2 5 2 4 2" xfId="10253"/>
    <cellStyle name="Saída 2 5 2 5" xfId="10254"/>
    <cellStyle name="Saída 2 5 2 5 2" xfId="10255"/>
    <cellStyle name="Saída 2 5 2 6" xfId="10256"/>
    <cellStyle name="Saída 2 5 2 6 2" xfId="10257"/>
    <cellStyle name="Saída 2 5 2 7" xfId="10258"/>
    <cellStyle name="Saída 2 5 2 7 2" xfId="10259"/>
    <cellStyle name="Saída 2 5 2 8" xfId="10260"/>
    <cellStyle name="Saída 2 5 2 8 2" xfId="10261"/>
    <cellStyle name="Saída 2 5 2 9" xfId="10262"/>
    <cellStyle name="Saída 2 5 2 9 2" xfId="10263"/>
    <cellStyle name="Saída 2 5 20" xfId="10264"/>
    <cellStyle name="Saída 2 5 21" xfId="19116"/>
    <cellStyle name="Saída 2 5 3" xfId="529"/>
    <cellStyle name="Saída 2 5 3 10" xfId="10265"/>
    <cellStyle name="Saída 2 5 3 10 2" xfId="10266"/>
    <cellStyle name="Saída 2 5 3 11" xfId="10267"/>
    <cellStyle name="Saída 2 5 3 11 2" xfId="10268"/>
    <cellStyle name="Saída 2 5 3 12" xfId="10269"/>
    <cellStyle name="Saída 2 5 3 12 2" xfId="10270"/>
    <cellStyle name="Saída 2 5 3 13" xfId="10271"/>
    <cellStyle name="Saída 2 5 3 13 2" xfId="10272"/>
    <cellStyle name="Saída 2 5 3 14" xfId="10273"/>
    <cellStyle name="Saída 2 5 3 14 2" xfId="10274"/>
    <cellStyle name="Saída 2 5 3 15" xfId="10275"/>
    <cellStyle name="Saída 2 5 3 15 2" xfId="10276"/>
    <cellStyle name="Saída 2 5 3 16" xfId="10277"/>
    <cellStyle name="Saída 2 5 3 2" xfId="10278"/>
    <cellStyle name="Saída 2 5 3 2 10" xfId="10279"/>
    <cellStyle name="Saída 2 5 3 2 10 2" xfId="10280"/>
    <cellStyle name="Saída 2 5 3 2 11" xfId="10281"/>
    <cellStyle name="Saída 2 5 3 2 11 2" xfId="10282"/>
    <cellStyle name="Saída 2 5 3 2 12" xfId="10283"/>
    <cellStyle name="Saída 2 5 3 2 12 2" xfId="10284"/>
    <cellStyle name="Saída 2 5 3 2 13" xfId="10285"/>
    <cellStyle name="Saída 2 5 3 2 13 2" xfId="10286"/>
    <cellStyle name="Saída 2 5 3 2 14" xfId="10287"/>
    <cellStyle name="Saída 2 5 3 2 2" xfId="10288"/>
    <cellStyle name="Saída 2 5 3 2 2 2" xfId="10289"/>
    <cellStyle name="Saída 2 5 3 2 3" xfId="10290"/>
    <cellStyle name="Saída 2 5 3 2 3 2" xfId="10291"/>
    <cellStyle name="Saída 2 5 3 2 4" xfId="10292"/>
    <cellStyle name="Saída 2 5 3 2 4 2" xfId="10293"/>
    <cellStyle name="Saída 2 5 3 2 5" xfId="10294"/>
    <cellStyle name="Saída 2 5 3 2 5 2" xfId="10295"/>
    <cellStyle name="Saída 2 5 3 2 6" xfId="10296"/>
    <cellStyle name="Saída 2 5 3 2 6 2" xfId="10297"/>
    <cellStyle name="Saída 2 5 3 2 7" xfId="10298"/>
    <cellStyle name="Saída 2 5 3 2 7 2" xfId="10299"/>
    <cellStyle name="Saída 2 5 3 2 8" xfId="10300"/>
    <cellStyle name="Saída 2 5 3 2 8 2" xfId="10301"/>
    <cellStyle name="Saída 2 5 3 2 9" xfId="10302"/>
    <cellStyle name="Saída 2 5 3 2 9 2" xfId="10303"/>
    <cellStyle name="Saída 2 5 3 3" xfId="10304"/>
    <cellStyle name="Saída 2 5 3 3 10" xfId="10305"/>
    <cellStyle name="Saída 2 5 3 3 10 2" xfId="10306"/>
    <cellStyle name="Saída 2 5 3 3 11" xfId="10307"/>
    <cellStyle name="Saída 2 5 3 3 11 2" xfId="10308"/>
    <cellStyle name="Saída 2 5 3 3 12" xfId="10309"/>
    <cellStyle name="Saída 2 5 3 3 12 2" xfId="10310"/>
    <cellStyle name="Saída 2 5 3 3 13" xfId="10311"/>
    <cellStyle name="Saída 2 5 3 3 13 2" xfId="10312"/>
    <cellStyle name="Saída 2 5 3 3 14" xfId="10313"/>
    <cellStyle name="Saída 2 5 3 3 2" xfId="10314"/>
    <cellStyle name="Saída 2 5 3 3 2 2" xfId="10315"/>
    <cellStyle name="Saída 2 5 3 3 3" xfId="10316"/>
    <cellStyle name="Saída 2 5 3 3 3 2" xfId="10317"/>
    <cellStyle name="Saída 2 5 3 3 4" xfId="10318"/>
    <cellStyle name="Saída 2 5 3 3 4 2" xfId="10319"/>
    <cellStyle name="Saída 2 5 3 3 5" xfId="10320"/>
    <cellStyle name="Saída 2 5 3 3 5 2" xfId="10321"/>
    <cellStyle name="Saída 2 5 3 3 6" xfId="10322"/>
    <cellStyle name="Saída 2 5 3 3 6 2" xfId="10323"/>
    <cellStyle name="Saída 2 5 3 3 7" xfId="10324"/>
    <cellStyle name="Saída 2 5 3 3 7 2" xfId="10325"/>
    <cellStyle name="Saída 2 5 3 3 8" xfId="10326"/>
    <cellStyle name="Saída 2 5 3 3 8 2" xfId="10327"/>
    <cellStyle name="Saída 2 5 3 3 9" xfId="10328"/>
    <cellStyle name="Saída 2 5 3 3 9 2" xfId="10329"/>
    <cellStyle name="Saída 2 5 3 4" xfId="10330"/>
    <cellStyle name="Saída 2 5 3 4 2" xfId="10331"/>
    <cellStyle name="Saída 2 5 3 5" xfId="10332"/>
    <cellStyle name="Saída 2 5 3 5 2" xfId="10333"/>
    <cellStyle name="Saída 2 5 3 6" xfId="10334"/>
    <cellStyle name="Saída 2 5 3 6 2" xfId="10335"/>
    <cellStyle name="Saída 2 5 3 7" xfId="10336"/>
    <cellStyle name="Saída 2 5 3 7 2" xfId="10337"/>
    <cellStyle name="Saída 2 5 3 8" xfId="10338"/>
    <cellStyle name="Saída 2 5 3 8 2" xfId="10339"/>
    <cellStyle name="Saída 2 5 3 9" xfId="10340"/>
    <cellStyle name="Saída 2 5 3 9 2" xfId="10341"/>
    <cellStyle name="Saída 2 5 4" xfId="530"/>
    <cellStyle name="Saída 2 5 4 10" xfId="10342"/>
    <cellStyle name="Saída 2 5 4 10 2" xfId="10343"/>
    <cellStyle name="Saída 2 5 4 11" xfId="10344"/>
    <cellStyle name="Saída 2 5 4 11 2" xfId="10345"/>
    <cellStyle name="Saída 2 5 4 12" xfId="10346"/>
    <cellStyle name="Saída 2 5 4 12 2" xfId="10347"/>
    <cellStyle name="Saída 2 5 4 13" xfId="10348"/>
    <cellStyle name="Saída 2 5 4 13 2" xfId="10349"/>
    <cellStyle name="Saída 2 5 4 14" xfId="10350"/>
    <cellStyle name="Saída 2 5 4 14 2" xfId="10351"/>
    <cellStyle name="Saída 2 5 4 15" xfId="10352"/>
    <cellStyle name="Saída 2 5 4 15 2" xfId="10353"/>
    <cellStyle name="Saída 2 5 4 16" xfId="10354"/>
    <cellStyle name="Saída 2 5 4 2" xfId="10355"/>
    <cellStyle name="Saída 2 5 4 2 10" xfId="10356"/>
    <cellStyle name="Saída 2 5 4 2 10 2" xfId="10357"/>
    <cellStyle name="Saída 2 5 4 2 11" xfId="10358"/>
    <cellStyle name="Saída 2 5 4 2 11 2" xfId="10359"/>
    <cellStyle name="Saída 2 5 4 2 12" xfId="10360"/>
    <cellStyle name="Saída 2 5 4 2 12 2" xfId="10361"/>
    <cellStyle name="Saída 2 5 4 2 13" xfId="10362"/>
    <cellStyle name="Saída 2 5 4 2 13 2" xfId="10363"/>
    <cellStyle name="Saída 2 5 4 2 14" xfId="10364"/>
    <cellStyle name="Saída 2 5 4 2 2" xfId="10365"/>
    <cellStyle name="Saída 2 5 4 2 2 2" xfId="10366"/>
    <cellStyle name="Saída 2 5 4 2 3" xfId="10367"/>
    <cellStyle name="Saída 2 5 4 2 3 2" xfId="10368"/>
    <cellStyle name="Saída 2 5 4 2 4" xfId="10369"/>
    <cellStyle name="Saída 2 5 4 2 4 2" xfId="10370"/>
    <cellStyle name="Saída 2 5 4 2 5" xfId="10371"/>
    <cellStyle name="Saída 2 5 4 2 5 2" xfId="10372"/>
    <cellStyle name="Saída 2 5 4 2 6" xfId="10373"/>
    <cellStyle name="Saída 2 5 4 2 6 2" xfId="10374"/>
    <cellStyle name="Saída 2 5 4 2 7" xfId="10375"/>
    <cellStyle name="Saída 2 5 4 2 7 2" xfId="10376"/>
    <cellStyle name="Saída 2 5 4 2 8" xfId="10377"/>
    <cellStyle name="Saída 2 5 4 2 8 2" xfId="10378"/>
    <cellStyle name="Saída 2 5 4 2 9" xfId="10379"/>
    <cellStyle name="Saída 2 5 4 2 9 2" xfId="10380"/>
    <cellStyle name="Saída 2 5 4 3" xfId="10381"/>
    <cellStyle name="Saída 2 5 4 3 10" xfId="10382"/>
    <cellStyle name="Saída 2 5 4 3 10 2" xfId="10383"/>
    <cellStyle name="Saída 2 5 4 3 11" xfId="10384"/>
    <cellStyle name="Saída 2 5 4 3 11 2" xfId="10385"/>
    <cellStyle name="Saída 2 5 4 3 12" xfId="10386"/>
    <cellStyle name="Saída 2 5 4 3 12 2" xfId="10387"/>
    <cellStyle name="Saída 2 5 4 3 13" xfId="10388"/>
    <cellStyle name="Saída 2 5 4 3 13 2" xfId="10389"/>
    <cellStyle name="Saída 2 5 4 3 14" xfId="10390"/>
    <cellStyle name="Saída 2 5 4 3 2" xfId="10391"/>
    <cellStyle name="Saída 2 5 4 3 2 2" xfId="10392"/>
    <cellStyle name="Saída 2 5 4 3 3" xfId="10393"/>
    <cellStyle name="Saída 2 5 4 3 3 2" xfId="10394"/>
    <cellStyle name="Saída 2 5 4 3 4" xfId="10395"/>
    <cellStyle name="Saída 2 5 4 3 4 2" xfId="10396"/>
    <cellStyle name="Saída 2 5 4 3 5" xfId="10397"/>
    <cellStyle name="Saída 2 5 4 3 5 2" xfId="10398"/>
    <cellStyle name="Saída 2 5 4 3 6" xfId="10399"/>
    <cellStyle name="Saída 2 5 4 3 6 2" xfId="10400"/>
    <cellStyle name="Saída 2 5 4 3 7" xfId="10401"/>
    <cellStyle name="Saída 2 5 4 3 7 2" xfId="10402"/>
    <cellStyle name="Saída 2 5 4 3 8" xfId="10403"/>
    <cellStyle name="Saída 2 5 4 3 8 2" xfId="10404"/>
    <cellStyle name="Saída 2 5 4 3 9" xfId="10405"/>
    <cellStyle name="Saída 2 5 4 3 9 2" xfId="10406"/>
    <cellStyle name="Saída 2 5 4 4" xfId="10407"/>
    <cellStyle name="Saída 2 5 4 4 2" xfId="10408"/>
    <cellStyle name="Saída 2 5 4 5" xfId="10409"/>
    <cellStyle name="Saída 2 5 4 5 2" xfId="10410"/>
    <cellStyle name="Saída 2 5 4 6" xfId="10411"/>
    <cellStyle name="Saída 2 5 4 6 2" xfId="10412"/>
    <cellStyle name="Saída 2 5 4 7" xfId="10413"/>
    <cellStyle name="Saída 2 5 4 7 2" xfId="10414"/>
    <cellStyle name="Saída 2 5 4 8" xfId="10415"/>
    <cellStyle name="Saída 2 5 4 8 2" xfId="10416"/>
    <cellStyle name="Saída 2 5 4 9" xfId="10417"/>
    <cellStyle name="Saída 2 5 4 9 2" xfId="10418"/>
    <cellStyle name="Saída 2 5 5" xfId="531"/>
    <cellStyle name="Saída 2 5 5 10" xfId="10419"/>
    <cellStyle name="Saída 2 5 5 10 2" xfId="10420"/>
    <cellStyle name="Saída 2 5 5 11" xfId="10421"/>
    <cellStyle name="Saída 2 5 5 11 2" xfId="10422"/>
    <cellStyle name="Saída 2 5 5 12" xfId="10423"/>
    <cellStyle name="Saída 2 5 5 12 2" xfId="10424"/>
    <cellStyle name="Saída 2 5 5 13" xfId="10425"/>
    <cellStyle name="Saída 2 5 5 13 2" xfId="10426"/>
    <cellStyle name="Saída 2 5 5 14" xfId="10427"/>
    <cellStyle name="Saída 2 5 5 14 2" xfId="10428"/>
    <cellStyle name="Saída 2 5 5 15" xfId="10429"/>
    <cellStyle name="Saída 2 5 5 15 2" xfId="10430"/>
    <cellStyle name="Saída 2 5 5 16" xfId="10431"/>
    <cellStyle name="Saída 2 5 5 2" xfId="10432"/>
    <cellStyle name="Saída 2 5 5 2 10" xfId="10433"/>
    <cellStyle name="Saída 2 5 5 2 10 2" xfId="10434"/>
    <cellStyle name="Saída 2 5 5 2 11" xfId="10435"/>
    <cellStyle name="Saída 2 5 5 2 11 2" xfId="10436"/>
    <cellStyle name="Saída 2 5 5 2 12" xfId="10437"/>
    <cellStyle name="Saída 2 5 5 2 12 2" xfId="10438"/>
    <cellStyle name="Saída 2 5 5 2 13" xfId="10439"/>
    <cellStyle name="Saída 2 5 5 2 13 2" xfId="10440"/>
    <cellStyle name="Saída 2 5 5 2 14" xfId="10441"/>
    <cellStyle name="Saída 2 5 5 2 2" xfId="10442"/>
    <cellStyle name="Saída 2 5 5 2 2 2" xfId="10443"/>
    <cellStyle name="Saída 2 5 5 2 3" xfId="10444"/>
    <cellStyle name="Saída 2 5 5 2 3 2" xfId="10445"/>
    <cellStyle name="Saída 2 5 5 2 4" xfId="10446"/>
    <cellStyle name="Saída 2 5 5 2 4 2" xfId="10447"/>
    <cellStyle name="Saída 2 5 5 2 5" xfId="10448"/>
    <cellStyle name="Saída 2 5 5 2 5 2" xfId="10449"/>
    <cellStyle name="Saída 2 5 5 2 6" xfId="10450"/>
    <cellStyle name="Saída 2 5 5 2 6 2" xfId="10451"/>
    <cellStyle name="Saída 2 5 5 2 7" xfId="10452"/>
    <cellStyle name="Saída 2 5 5 2 7 2" xfId="10453"/>
    <cellStyle name="Saída 2 5 5 2 8" xfId="10454"/>
    <cellStyle name="Saída 2 5 5 2 8 2" xfId="10455"/>
    <cellStyle name="Saída 2 5 5 2 9" xfId="10456"/>
    <cellStyle name="Saída 2 5 5 2 9 2" xfId="10457"/>
    <cellStyle name="Saída 2 5 5 3" xfId="10458"/>
    <cellStyle name="Saída 2 5 5 3 10" xfId="10459"/>
    <cellStyle name="Saída 2 5 5 3 10 2" xfId="10460"/>
    <cellStyle name="Saída 2 5 5 3 11" xfId="10461"/>
    <cellStyle name="Saída 2 5 5 3 11 2" xfId="10462"/>
    <cellStyle name="Saída 2 5 5 3 12" xfId="10463"/>
    <cellStyle name="Saída 2 5 5 3 12 2" xfId="10464"/>
    <cellStyle name="Saída 2 5 5 3 13" xfId="10465"/>
    <cellStyle name="Saída 2 5 5 3 13 2" xfId="10466"/>
    <cellStyle name="Saída 2 5 5 3 14" xfId="10467"/>
    <cellStyle name="Saída 2 5 5 3 2" xfId="10468"/>
    <cellStyle name="Saída 2 5 5 3 2 2" xfId="10469"/>
    <cellStyle name="Saída 2 5 5 3 3" xfId="10470"/>
    <cellStyle name="Saída 2 5 5 3 3 2" xfId="10471"/>
    <cellStyle name="Saída 2 5 5 3 4" xfId="10472"/>
    <cellStyle name="Saída 2 5 5 3 4 2" xfId="10473"/>
    <cellStyle name="Saída 2 5 5 3 5" xfId="10474"/>
    <cellStyle name="Saída 2 5 5 3 5 2" xfId="10475"/>
    <cellStyle name="Saída 2 5 5 3 6" xfId="10476"/>
    <cellStyle name="Saída 2 5 5 3 6 2" xfId="10477"/>
    <cellStyle name="Saída 2 5 5 3 7" xfId="10478"/>
    <cellStyle name="Saída 2 5 5 3 7 2" xfId="10479"/>
    <cellStyle name="Saída 2 5 5 3 8" xfId="10480"/>
    <cellStyle name="Saída 2 5 5 3 8 2" xfId="10481"/>
    <cellStyle name="Saída 2 5 5 3 9" xfId="10482"/>
    <cellStyle name="Saída 2 5 5 3 9 2" xfId="10483"/>
    <cellStyle name="Saída 2 5 5 4" xfId="10484"/>
    <cellStyle name="Saída 2 5 5 4 2" xfId="10485"/>
    <cellStyle name="Saída 2 5 5 5" xfId="10486"/>
    <cellStyle name="Saída 2 5 5 5 2" xfId="10487"/>
    <cellStyle name="Saída 2 5 5 6" xfId="10488"/>
    <cellStyle name="Saída 2 5 5 6 2" xfId="10489"/>
    <cellStyle name="Saída 2 5 5 7" xfId="10490"/>
    <cellStyle name="Saída 2 5 5 7 2" xfId="10491"/>
    <cellStyle name="Saída 2 5 5 8" xfId="10492"/>
    <cellStyle name="Saída 2 5 5 8 2" xfId="10493"/>
    <cellStyle name="Saída 2 5 5 9" xfId="10494"/>
    <cellStyle name="Saída 2 5 5 9 2" xfId="10495"/>
    <cellStyle name="Saída 2 5 6" xfId="10496"/>
    <cellStyle name="Saída 2 5 6 10" xfId="10497"/>
    <cellStyle name="Saída 2 5 6 10 2" xfId="10498"/>
    <cellStyle name="Saída 2 5 6 11" xfId="10499"/>
    <cellStyle name="Saída 2 5 6 11 2" xfId="10500"/>
    <cellStyle name="Saída 2 5 6 12" xfId="10501"/>
    <cellStyle name="Saída 2 5 6 12 2" xfId="10502"/>
    <cellStyle name="Saída 2 5 6 13" xfId="10503"/>
    <cellStyle name="Saída 2 5 6 13 2" xfId="10504"/>
    <cellStyle name="Saída 2 5 6 14" xfId="10505"/>
    <cellStyle name="Saída 2 5 6 2" xfId="10506"/>
    <cellStyle name="Saída 2 5 6 2 2" xfId="10507"/>
    <cellStyle name="Saída 2 5 6 3" xfId="10508"/>
    <cellStyle name="Saída 2 5 6 3 2" xfId="10509"/>
    <cellStyle name="Saída 2 5 6 4" xfId="10510"/>
    <cellStyle name="Saída 2 5 6 4 2" xfId="10511"/>
    <cellStyle name="Saída 2 5 6 5" xfId="10512"/>
    <cellStyle name="Saída 2 5 6 5 2" xfId="10513"/>
    <cellStyle name="Saída 2 5 6 6" xfId="10514"/>
    <cellStyle name="Saída 2 5 6 6 2" xfId="10515"/>
    <cellStyle name="Saída 2 5 6 7" xfId="10516"/>
    <cellStyle name="Saída 2 5 6 7 2" xfId="10517"/>
    <cellStyle name="Saída 2 5 6 8" xfId="10518"/>
    <cellStyle name="Saída 2 5 6 8 2" xfId="10519"/>
    <cellStyle name="Saída 2 5 6 9" xfId="10520"/>
    <cellStyle name="Saída 2 5 6 9 2" xfId="10521"/>
    <cellStyle name="Saída 2 5 7" xfId="10522"/>
    <cellStyle name="Saída 2 5 7 10" xfId="10523"/>
    <cellStyle name="Saída 2 5 7 10 2" xfId="10524"/>
    <cellStyle name="Saída 2 5 7 11" xfId="10525"/>
    <cellStyle name="Saída 2 5 7 11 2" xfId="10526"/>
    <cellStyle name="Saída 2 5 7 12" xfId="10527"/>
    <cellStyle name="Saída 2 5 7 12 2" xfId="10528"/>
    <cellStyle name="Saída 2 5 7 13" xfId="10529"/>
    <cellStyle name="Saída 2 5 7 13 2" xfId="10530"/>
    <cellStyle name="Saída 2 5 7 14" xfId="10531"/>
    <cellStyle name="Saída 2 5 7 2" xfId="10532"/>
    <cellStyle name="Saída 2 5 7 2 2" xfId="10533"/>
    <cellStyle name="Saída 2 5 7 3" xfId="10534"/>
    <cellStyle name="Saída 2 5 7 3 2" xfId="10535"/>
    <cellStyle name="Saída 2 5 7 4" xfId="10536"/>
    <cellStyle name="Saída 2 5 7 4 2" xfId="10537"/>
    <cellStyle name="Saída 2 5 7 5" xfId="10538"/>
    <cellStyle name="Saída 2 5 7 5 2" xfId="10539"/>
    <cellStyle name="Saída 2 5 7 6" xfId="10540"/>
    <cellStyle name="Saída 2 5 7 6 2" xfId="10541"/>
    <cellStyle name="Saída 2 5 7 7" xfId="10542"/>
    <cellStyle name="Saída 2 5 7 7 2" xfId="10543"/>
    <cellStyle name="Saída 2 5 7 8" xfId="10544"/>
    <cellStyle name="Saída 2 5 7 8 2" xfId="10545"/>
    <cellStyle name="Saída 2 5 7 9" xfId="10546"/>
    <cellStyle name="Saída 2 5 7 9 2" xfId="10547"/>
    <cellStyle name="Saída 2 5 8" xfId="10548"/>
    <cellStyle name="Saída 2 5 8 2" xfId="10549"/>
    <cellStyle name="Saída 2 5 9" xfId="10550"/>
    <cellStyle name="Saída 2 5 9 2" xfId="10551"/>
    <cellStyle name="Saída 2 6" xfId="532"/>
    <cellStyle name="Saída 2 6 10" xfId="10552"/>
    <cellStyle name="Saída 2 6 10 2" xfId="10553"/>
    <cellStyle name="Saída 2 6 11" xfId="10554"/>
    <cellStyle name="Saída 2 6 11 2" xfId="10555"/>
    <cellStyle name="Saída 2 6 12" xfId="10556"/>
    <cellStyle name="Saída 2 6 12 2" xfId="10557"/>
    <cellStyle name="Saída 2 6 13" xfId="10558"/>
    <cellStyle name="Saída 2 6 13 2" xfId="10559"/>
    <cellStyle name="Saída 2 6 14" xfId="10560"/>
    <cellStyle name="Saída 2 6 14 2" xfId="10561"/>
    <cellStyle name="Saída 2 6 15" xfId="10562"/>
    <cellStyle name="Saída 2 6 15 2" xfId="10563"/>
    <cellStyle name="Saída 2 6 16" xfId="10564"/>
    <cellStyle name="Saída 2 6 16 2" xfId="10565"/>
    <cellStyle name="Saída 2 6 17" xfId="10566"/>
    <cellStyle name="Saída 2 6 17 2" xfId="10567"/>
    <cellStyle name="Saída 2 6 18" xfId="10568"/>
    <cellStyle name="Saída 2 6 18 2" xfId="10569"/>
    <cellStyle name="Saída 2 6 19" xfId="10570"/>
    <cellStyle name="Saída 2 6 19 2" xfId="10571"/>
    <cellStyle name="Saída 2 6 2" xfId="533"/>
    <cellStyle name="Saída 2 6 2 10" xfId="10572"/>
    <cellStyle name="Saída 2 6 2 10 2" xfId="10573"/>
    <cellStyle name="Saída 2 6 2 11" xfId="10574"/>
    <cellStyle name="Saída 2 6 2 11 2" xfId="10575"/>
    <cellStyle name="Saída 2 6 2 12" xfId="10576"/>
    <cellStyle name="Saída 2 6 2 12 2" xfId="10577"/>
    <cellStyle name="Saída 2 6 2 13" xfId="10578"/>
    <cellStyle name="Saída 2 6 2 13 2" xfId="10579"/>
    <cellStyle name="Saída 2 6 2 14" xfId="10580"/>
    <cellStyle name="Saída 2 6 2 14 2" xfId="10581"/>
    <cellStyle name="Saída 2 6 2 15" xfId="10582"/>
    <cellStyle name="Saída 2 6 2 15 2" xfId="10583"/>
    <cellStyle name="Saída 2 6 2 16" xfId="10584"/>
    <cellStyle name="Saída 2 6 2 17" xfId="19117"/>
    <cellStyle name="Saída 2 6 2 2" xfId="10585"/>
    <cellStyle name="Saída 2 6 2 2 10" xfId="10586"/>
    <cellStyle name="Saída 2 6 2 2 10 2" xfId="10587"/>
    <cellStyle name="Saída 2 6 2 2 11" xfId="10588"/>
    <cellStyle name="Saída 2 6 2 2 11 2" xfId="10589"/>
    <cellStyle name="Saída 2 6 2 2 12" xfId="10590"/>
    <cellStyle name="Saída 2 6 2 2 12 2" xfId="10591"/>
    <cellStyle name="Saída 2 6 2 2 13" xfId="10592"/>
    <cellStyle name="Saída 2 6 2 2 13 2" xfId="10593"/>
    <cellStyle name="Saída 2 6 2 2 14" xfId="10594"/>
    <cellStyle name="Saída 2 6 2 2 2" xfId="10595"/>
    <cellStyle name="Saída 2 6 2 2 2 2" xfId="10596"/>
    <cellStyle name="Saída 2 6 2 2 3" xfId="10597"/>
    <cellStyle name="Saída 2 6 2 2 3 2" xfId="10598"/>
    <cellStyle name="Saída 2 6 2 2 4" xfId="10599"/>
    <cellStyle name="Saída 2 6 2 2 4 2" xfId="10600"/>
    <cellStyle name="Saída 2 6 2 2 5" xfId="10601"/>
    <cellStyle name="Saída 2 6 2 2 5 2" xfId="10602"/>
    <cellStyle name="Saída 2 6 2 2 6" xfId="10603"/>
    <cellStyle name="Saída 2 6 2 2 6 2" xfId="10604"/>
    <cellStyle name="Saída 2 6 2 2 7" xfId="10605"/>
    <cellStyle name="Saída 2 6 2 2 7 2" xfId="10606"/>
    <cellStyle name="Saída 2 6 2 2 8" xfId="10607"/>
    <cellStyle name="Saída 2 6 2 2 8 2" xfId="10608"/>
    <cellStyle name="Saída 2 6 2 2 9" xfId="10609"/>
    <cellStyle name="Saída 2 6 2 2 9 2" xfId="10610"/>
    <cellStyle name="Saída 2 6 2 3" xfId="10611"/>
    <cellStyle name="Saída 2 6 2 3 10" xfId="10612"/>
    <cellStyle name="Saída 2 6 2 3 10 2" xfId="10613"/>
    <cellStyle name="Saída 2 6 2 3 11" xfId="10614"/>
    <cellStyle name="Saída 2 6 2 3 11 2" xfId="10615"/>
    <cellStyle name="Saída 2 6 2 3 12" xfId="10616"/>
    <cellStyle name="Saída 2 6 2 3 12 2" xfId="10617"/>
    <cellStyle name="Saída 2 6 2 3 13" xfId="10618"/>
    <cellStyle name="Saída 2 6 2 3 13 2" xfId="10619"/>
    <cellStyle name="Saída 2 6 2 3 14" xfId="10620"/>
    <cellStyle name="Saída 2 6 2 3 2" xfId="10621"/>
    <cellStyle name="Saída 2 6 2 3 2 2" xfId="10622"/>
    <cellStyle name="Saída 2 6 2 3 3" xfId="10623"/>
    <cellStyle name="Saída 2 6 2 3 3 2" xfId="10624"/>
    <cellStyle name="Saída 2 6 2 3 4" xfId="10625"/>
    <cellStyle name="Saída 2 6 2 3 4 2" xfId="10626"/>
    <cellStyle name="Saída 2 6 2 3 5" xfId="10627"/>
    <cellStyle name="Saída 2 6 2 3 5 2" xfId="10628"/>
    <cellStyle name="Saída 2 6 2 3 6" xfId="10629"/>
    <cellStyle name="Saída 2 6 2 3 6 2" xfId="10630"/>
    <cellStyle name="Saída 2 6 2 3 7" xfId="10631"/>
    <cellStyle name="Saída 2 6 2 3 7 2" xfId="10632"/>
    <cellStyle name="Saída 2 6 2 3 8" xfId="10633"/>
    <cellStyle name="Saída 2 6 2 3 8 2" xfId="10634"/>
    <cellStyle name="Saída 2 6 2 3 9" xfId="10635"/>
    <cellStyle name="Saída 2 6 2 3 9 2" xfId="10636"/>
    <cellStyle name="Saída 2 6 2 4" xfId="10637"/>
    <cellStyle name="Saída 2 6 2 4 2" xfId="10638"/>
    <cellStyle name="Saída 2 6 2 5" xfId="10639"/>
    <cellStyle name="Saída 2 6 2 5 2" xfId="10640"/>
    <cellStyle name="Saída 2 6 2 6" xfId="10641"/>
    <cellStyle name="Saída 2 6 2 6 2" xfId="10642"/>
    <cellStyle name="Saída 2 6 2 7" xfId="10643"/>
    <cellStyle name="Saída 2 6 2 7 2" xfId="10644"/>
    <cellStyle name="Saída 2 6 2 8" xfId="10645"/>
    <cellStyle name="Saída 2 6 2 8 2" xfId="10646"/>
    <cellStyle name="Saída 2 6 2 9" xfId="10647"/>
    <cellStyle name="Saída 2 6 2 9 2" xfId="10648"/>
    <cellStyle name="Saída 2 6 20" xfId="10649"/>
    <cellStyle name="Saída 2 6 21" xfId="19118"/>
    <cellStyle name="Saída 2 6 3" xfId="534"/>
    <cellStyle name="Saída 2 6 3 10" xfId="10650"/>
    <cellStyle name="Saída 2 6 3 10 2" xfId="10651"/>
    <cellStyle name="Saída 2 6 3 11" xfId="10652"/>
    <cellStyle name="Saída 2 6 3 11 2" xfId="10653"/>
    <cellStyle name="Saída 2 6 3 12" xfId="10654"/>
    <cellStyle name="Saída 2 6 3 12 2" xfId="10655"/>
    <cellStyle name="Saída 2 6 3 13" xfId="10656"/>
    <cellStyle name="Saída 2 6 3 13 2" xfId="10657"/>
    <cellStyle name="Saída 2 6 3 14" xfId="10658"/>
    <cellStyle name="Saída 2 6 3 14 2" xfId="10659"/>
    <cellStyle name="Saída 2 6 3 15" xfId="10660"/>
    <cellStyle name="Saída 2 6 3 15 2" xfId="10661"/>
    <cellStyle name="Saída 2 6 3 16" xfId="10662"/>
    <cellStyle name="Saída 2 6 3 2" xfId="10663"/>
    <cellStyle name="Saída 2 6 3 2 10" xfId="10664"/>
    <cellStyle name="Saída 2 6 3 2 10 2" xfId="10665"/>
    <cellStyle name="Saída 2 6 3 2 11" xfId="10666"/>
    <cellStyle name="Saída 2 6 3 2 11 2" xfId="10667"/>
    <cellStyle name="Saída 2 6 3 2 12" xfId="10668"/>
    <cellStyle name="Saída 2 6 3 2 12 2" xfId="10669"/>
    <cellStyle name="Saída 2 6 3 2 13" xfId="10670"/>
    <cellStyle name="Saída 2 6 3 2 13 2" xfId="10671"/>
    <cellStyle name="Saída 2 6 3 2 14" xfId="10672"/>
    <cellStyle name="Saída 2 6 3 2 2" xfId="10673"/>
    <cellStyle name="Saída 2 6 3 2 2 2" xfId="10674"/>
    <cellStyle name="Saída 2 6 3 2 3" xfId="10675"/>
    <cellStyle name="Saída 2 6 3 2 3 2" xfId="10676"/>
    <cellStyle name="Saída 2 6 3 2 4" xfId="10677"/>
    <cellStyle name="Saída 2 6 3 2 4 2" xfId="10678"/>
    <cellStyle name="Saída 2 6 3 2 5" xfId="10679"/>
    <cellStyle name="Saída 2 6 3 2 5 2" xfId="10680"/>
    <cellStyle name="Saída 2 6 3 2 6" xfId="10681"/>
    <cellStyle name="Saída 2 6 3 2 6 2" xfId="10682"/>
    <cellStyle name="Saída 2 6 3 2 7" xfId="10683"/>
    <cellStyle name="Saída 2 6 3 2 7 2" xfId="10684"/>
    <cellStyle name="Saída 2 6 3 2 8" xfId="10685"/>
    <cellStyle name="Saída 2 6 3 2 8 2" xfId="10686"/>
    <cellStyle name="Saída 2 6 3 2 9" xfId="10687"/>
    <cellStyle name="Saída 2 6 3 2 9 2" xfId="10688"/>
    <cellStyle name="Saída 2 6 3 3" xfId="10689"/>
    <cellStyle name="Saída 2 6 3 3 10" xfId="10690"/>
    <cellStyle name="Saída 2 6 3 3 10 2" xfId="10691"/>
    <cellStyle name="Saída 2 6 3 3 11" xfId="10692"/>
    <cellStyle name="Saída 2 6 3 3 11 2" xfId="10693"/>
    <cellStyle name="Saída 2 6 3 3 12" xfId="10694"/>
    <cellStyle name="Saída 2 6 3 3 12 2" xfId="10695"/>
    <cellStyle name="Saída 2 6 3 3 13" xfId="10696"/>
    <cellStyle name="Saída 2 6 3 3 13 2" xfId="10697"/>
    <cellStyle name="Saída 2 6 3 3 14" xfId="10698"/>
    <cellStyle name="Saída 2 6 3 3 2" xfId="10699"/>
    <cellStyle name="Saída 2 6 3 3 2 2" xfId="10700"/>
    <cellStyle name="Saída 2 6 3 3 3" xfId="10701"/>
    <cellStyle name="Saída 2 6 3 3 3 2" xfId="10702"/>
    <cellStyle name="Saída 2 6 3 3 4" xfId="10703"/>
    <cellStyle name="Saída 2 6 3 3 4 2" xfId="10704"/>
    <cellStyle name="Saída 2 6 3 3 5" xfId="10705"/>
    <cellStyle name="Saída 2 6 3 3 5 2" xfId="10706"/>
    <cellStyle name="Saída 2 6 3 3 6" xfId="10707"/>
    <cellStyle name="Saída 2 6 3 3 6 2" xfId="10708"/>
    <cellStyle name="Saída 2 6 3 3 7" xfId="10709"/>
    <cellStyle name="Saída 2 6 3 3 7 2" xfId="10710"/>
    <cellStyle name="Saída 2 6 3 3 8" xfId="10711"/>
    <cellStyle name="Saída 2 6 3 3 8 2" xfId="10712"/>
    <cellStyle name="Saída 2 6 3 3 9" xfId="10713"/>
    <cellStyle name="Saída 2 6 3 3 9 2" xfId="10714"/>
    <cellStyle name="Saída 2 6 3 4" xfId="10715"/>
    <cellStyle name="Saída 2 6 3 4 2" xfId="10716"/>
    <cellStyle name="Saída 2 6 3 5" xfId="10717"/>
    <cellStyle name="Saída 2 6 3 5 2" xfId="10718"/>
    <cellStyle name="Saída 2 6 3 6" xfId="10719"/>
    <cellStyle name="Saída 2 6 3 6 2" xfId="10720"/>
    <cellStyle name="Saída 2 6 3 7" xfId="10721"/>
    <cellStyle name="Saída 2 6 3 7 2" xfId="10722"/>
    <cellStyle name="Saída 2 6 3 8" xfId="10723"/>
    <cellStyle name="Saída 2 6 3 8 2" xfId="10724"/>
    <cellStyle name="Saída 2 6 3 9" xfId="10725"/>
    <cellStyle name="Saída 2 6 3 9 2" xfId="10726"/>
    <cellStyle name="Saída 2 6 4" xfId="535"/>
    <cellStyle name="Saída 2 6 4 10" xfId="10727"/>
    <cellStyle name="Saída 2 6 4 10 2" xfId="10728"/>
    <cellStyle name="Saída 2 6 4 11" xfId="10729"/>
    <cellStyle name="Saída 2 6 4 11 2" xfId="10730"/>
    <cellStyle name="Saída 2 6 4 12" xfId="10731"/>
    <cellStyle name="Saída 2 6 4 12 2" xfId="10732"/>
    <cellStyle name="Saída 2 6 4 13" xfId="10733"/>
    <cellStyle name="Saída 2 6 4 13 2" xfId="10734"/>
    <cellStyle name="Saída 2 6 4 14" xfId="10735"/>
    <cellStyle name="Saída 2 6 4 14 2" xfId="10736"/>
    <cellStyle name="Saída 2 6 4 15" xfId="10737"/>
    <cellStyle name="Saída 2 6 4 15 2" xfId="10738"/>
    <cellStyle name="Saída 2 6 4 16" xfId="10739"/>
    <cellStyle name="Saída 2 6 4 2" xfId="10740"/>
    <cellStyle name="Saída 2 6 4 2 10" xfId="10741"/>
    <cellStyle name="Saída 2 6 4 2 10 2" xfId="10742"/>
    <cellStyle name="Saída 2 6 4 2 11" xfId="10743"/>
    <cellStyle name="Saída 2 6 4 2 11 2" xfId="10744"/>
    <cellStyle name="Saída 2 6 4 2 12" xfId="10745"/>
    <cellStyle name="Saída 2 6 4 2 12 2" xfId="10746"/>
    <cellStyle name="Saída 2 6 4 2 13" xfId="10747"/>
    <cellStyle name="Saída 2 6 4 2 13 2" xfId="10748"/>
    <cellStyle name="Saída 2 6 4 2 14" xfId="10749"/>
    <cellStyle name="Saída 2 6 4 2 2" xfId="10750"/>
    <cellStyle name="Saída 2 6 4 2 2 2" xfId="10751"/>
    <cellStyle name="Saída 2 6 4 2 3" xfId="10752"/>
    <cellStyle name="Saída 2 6 4 2 3 2" xfId="10753"/>
    <cellStyle name="Saída 2 6 4 2 4" xfId="10754"/>
    <cellStyle name="Saída 2 6 4 2 4 2" xfId="10755"/>
    <cellStyle name="Saída 2 6 4 2 5" xfId="10756"/>
    <cellStyle name="Saída 2 6 4 2 5 2" xfId="10757"/>
    <cellStyle name="Saída 2 6 4 2 6" xfId="10758"/>
    <cellStyle name="Saída 2 6 4 2 6 2" xfId="10759"/>
    <cellStyle name="Saída 2 6 4 2 7" xfId="10760"/>
    <cellStyle name="Saída 2 6 4 2 7 2" xfId="10761"/>
    <cellStyle name="Saída 2 6 4 2 8" xfId="10762"/>
    <cellStyle name="Saída 2 6 4 2 8 2" xfId="10763"/>
    <cellStyle name="Saída 2 6 4 2 9" xfId="10764"/>
    <cellStyle name="Saída 2 6 4 2 9 2" xfId="10765"/>
    <cellStyle name="Saída 2 6 4 3" xfId="10766"/>
    <cellStyle name="Saída 2 6 4 3 10" xfId="10767"/>
    <cellStyle name="Saída 2 6 4 3 10 2" xfId="10768"/>
    <cellStyle name="Saída 2 6 4 3 11" xfId="10769"/>
    <cellStyle name="Saída 2 6 4 3 11 2" xfId="10770"/>
    <cellStyle name="Saída 2 6 4 3 12" xfId="10771"/>
    <cellStyle name="Saída 2 6 4 3 12 2" xfId="10772"/>
    <cellStyle name="Saída 2 6 4 3 13" xfId="10773"/>
    <cellStyle name="Saída 2 6 4 3 13 2" xfId="10774"/>
    <cellStyle name="Saída 2 6 4 3 14" xfId="10775"/>
    <cellStyle name="Saída 2 6 4 3 2" xfId="10776"/>
    <cellStyle name="Saída 2 6 4 3 2 2" xfId="10777"/>
    <cellStyle name="Saída 2 6 4 3 3" xfId="10778"/>
    <cellStyle name="Saída 2 6 4 3 3 2" xfId="10779"/>
    <cellStyle name="Saída 2 6 4 3 4" xfId="10780"/>
    <cellStyle name="Saída 2 6 4 3 4 2" xfId="10781"/>
    <cellStyle name="Saída 2 6 4 3 5" xfId="10782"/>
    <cellStyle name="Saída 2 6 4 3 5 2" xfId="10783"/>
    <cellStyle name="Saída 2 6 4 3 6" xfId="10784"/>
    <cellStyle name="Saída 2 6 4 3 6 2" xfId="10785"/>
    <cellStyle name="Saída 2 6 4 3 7" xfId="10786"/>
    <cellStyle name="Saída 2 6 4 3 7 2" xfId="10787"/>
    <cellStyle name="Saída 2 6 4 3 8" xfId="10788"/>
    <cellStyle name="Saída 2 6 4 3 8 2" xfId="10789"/>
    <cellStyle name="Saída 2 6 4 3 9" xfId="10790"/>
    <cellStyle name="Saída 2 6 4 3 9 2" xfId="10791"/>
    <cellStyle name="Saída 2 6 4 4" xfId="10792"/>
    <cellStyle name="Saída 2 6 4 4 2" xfId="10793"/>
    <cellStyle name="Saída 2 6 4 5" xfId="10794"/>
    <cellStyle name="Saída 2 6 4 5 2" xfId="10795"/>
    <cellStyle name="Saída 2 6 4 6" xfId="10796"/>
    <cellStyle name="Saída 2 6 4 6 2" xfId="10797"/>
    <cellStyle name="Saída 2 6 4 7" xfId="10798"/>
    <cellStyle name="Saída 2 6 4 7 2" xfId="10799"/>
    <cellStyle name="Saída 2 6 4 8" xfId="10800"/>
    <cellStyle name="Saída 2 6 4 8 2" xfId="10801"/>
    <cellStyle name="Saída 2 6 4 9" xfId="10802"/>
    <cellStyle name="Saída 2 6 4 9 2" xfId="10803"/>
    <cellStyle name="Saída 2 6 5" xfId="536"/>
    <cellStyle name="Saída 2 6 5 10" xfId="10804"/>
    <cellStyle name="Saída 2 6 5 10 2" xfId="10805"/>
    <cellStyle name="Saída 2 6 5 11" xfId="10806"/>
    <cellStyle name="Saída 2 6 5 11 2" xfId="10807"/>
    <cellStyle name="Saída 2 6 5 12" xfId="10808"/>
    <cellStyle name="Saída 2 6 5 12 2" xfId="10809"/>
    <cellStyle name="Saída 2 6 5 13" xfId="10810"/>
    <cellStyle name="Saída 2 6 5 13 2" xfId="10811"/>
    <cellStyle name="Saída 2 6 5 14" xfId="10812"/>
    <cellStyle name="Saída 2 6 5 14 2" xfId="10813"/>
    <cellStyle name="Saída 2 6 5 15" xfId="10814"/>
    <cellStyle name="Saída 2 6 5 15 2" xfId="10815"/>
    <cellStyle name="Saída 2 6 5 16" xfId="10816"/>
    <cellStyle name="Saída 2 6 5 2" xfId="10817"/>
    <cellStyle name="Saída 2 6 5 2 10" xfId="10818"/>
    <cellStyle name="Saída 2 6 5 2 10 2" xfId="10819"/>
    <cellStyle name="Saída 2 6 5 2 11" xfId="10820"/>
    <cellStyle name="Saída 2 6 5 2 11 2" xfId="10821"/>
    <cellStyle name="Saída 2 6 5 2 12" xfId="10822"/>
    <cellStyle name="Saída 2 6 5 2 12 2" xfId="10823"/>
    <cellStyle name="Saída 2 6 5 2 13" xfId="10824"/>
    <cellStyle name="Saída 2 6 5 2 13 2" xfId="10825"/>
    <cellStyle name="Saída 2 6 5 2 14" xfId="10826"/>
    <cellStyle name="Saída 2 6 5 2 2" xfId="10827"/>
    <cellStyle name="Saída 2 6 5 2 2 2" xfId="10828"/>
    <cellStyle name="Saída 2 6 5 2 3" xfId="10829"/>
    <cellStyle name="Saída 2 6 5 2 3 2" xfId="10830"/>
    <cellStyle name="Saída 2 6 5 2 4" xfId="10831"/>
    <cellStyle name="Saída 2 6 5 2 4 2" xfId="10832"/>
    <cellStyle name="Saída 2 6 5 2 5" xfId="10833"/>
    <cellStyle name="Saída 2 6 5 2 5 2" xfId="10834"/>
    <cellStyle name="Saída 2 6 5 2 6" xfId="10835"/>
    <cellStyle name="Saída 2 6 5 2 6 2" xfId="10836"/>
    <cellStyle name="Saída 2 6 5 2 7" xfId="10837"/>
    <cellStyle name="Saída 2 6 5 2 7 2" xfId="10838"/>
    <cellStyle name="Saída 2 6 5 2 8" xfId="10839"/>
    <cellStyle name="Saída 2 6 5 2 8 2" xfId="10840"/>
    <cellStyle name="Saída 2 6 5 2 9" xfId="10841"/>
    <cellStyle name="Saída 2 6 5 2 9 2" xfId="10842"/>
    <cellStyle name="Saída 2 6 5 3" xfId="10843"/>
    <cellStyle name="Saída 2 6 5 3 10" xfId="10844"/>
    <cellStyle name="Saída 2 6 5 3 10 2" xfId="10845"/>
    <cellStyle name="Saída 2 6 5 3 11" xfId="10846"/>
    <cellStyle name="Saída 2 6 5 3 11 2" xfId="10847"/>
    <cellStyle name="Saída 2 6 5 3 12" xfId="10848"/>
    <cellStyle name="Saída 2 6 5 3 12 2" xfId="10849"/>
    <cellStyle name="Saída 2 6 5 3 13" xfId="10850"/>
    <cellStyle name="Saída 2 6 5 3 13 2" xfId="10851"/>
    <cellStyle name="Saída 2 6 5 3 14" xfId="10852"/>
    <cellStyle name="Saída 2 6 5 3 2" xfId="10853"/>
    <cellStyle name="Saída 2 6 5 3 2 2" xfId="10854"/>
    <cellStyle name="Saída 2 6 5 3 3" xfId="10855"/>
    <cellStyle name="Saída 2 6 5 3 3 2" xfId="10856"/>
    <cellStyle name="Saída 2 6 5 3 4" xfId="10857"/>
    <cellStyle name="Saída 2 6 5 3 4 2" xfId="10858"/>
    <cellStyle name="Saída 2 6 5 3 5" xfId="10859"/>
    <cellStyle name="Saída 2 6 5 3 5 2" xfId="10860"/>
    <cellStyle name="Saída 2 6 5 3 6" xfId="10861"/>
    <cellStyle name="Saída 2 6 5 3 6 2" xfId="10862"/>
    <cellStyle name="Saída 2 6 5 3 7" xfId="10863"/>
    <cellStyle name="Saída 2 6 5 3 7 2" xfId="10864"/>
    <cellStyle name="Saída 2 6 5 3 8" xfId="10865"/>
    <cellStyle name="Saída 2 6 5 3 8 2" xfId="10866"/>
    <cellStyle name="Saída 2 6 5 3 9" xfId="10867"/>
    <cellStyle name="Saída 2 6 5 3 9 2" xfId="10868"/>
    <cellStyle name="Saída 2 6 5 4" xfId="10869"/>
    <cellStyle name="Saída 2 6 5 4 2" xfId="10870"/>
    <cellStyle name="Saída 2 6 5 5" xfId="10871"/>
    <cellStyle name="Saída 2 6 5 5 2" xfId="10872"/>
    <cellStyle name="Saída 2 6 5 6" xfId="10873"/>
    <cellStyle name="Saída 2 6 5 6 2" xfId="10874"/>
    <cellStyle name="Saída 2 6 5 7" xfId="10875"/>
    <cellStyle name="Saída 2 6 5 7 2" xfId="10876"/>
    <cellStyle name="Saída 2 6 5 8" xfId="10877"/>
    <cellStyle name="Saída 2 6 5 8 2" xfId="10878"/>
    <cellStyle name="Saída 2 6 5 9" xfId="10879"/>
    <cellStyle name="Saída 2 6 5 9 2" xfId="10880"/>
    <cellStyle name="Saída 2 6 6" xfId="10881"/>
    <cellStyle name="Saída 2 6 6 10" xfId="10882"/>
    <cellStyle name="Saída 2 6 6 10 2" xfId="10883"/>
    <cellStyle name="Saída 2 6 6 11" xfId="10884"/>
    <cellStyle name="Saída 2 6 6 11 2" xfId="10885"/>
    <cellStyle name="Saída 2 6 6 12" xfId="10886"/>
    <cellStyle name="Saída 2 6 6 12 2" xfId="10887"/>
    <cellStyle name="Saída 2 6 6 13" xfId="10888"/>
    <cellStyle name="Saída 2 6 6 13 2" xfId="10889"/>
    <cellStyle name="Saída 2 6 6 14" xfId="10890"/>
    <cellStyle name="Saída 2 6 6 2" xfId="10891"/>
    <cellStyle name="Saída 2 6 6 2 2" xfId="10892"/>
    <cellStyle name="Saída 2 6 6 3" xfId="10893"/>
    <cellStyle name="Saída 2 6 6 3 2" xfId="10894"/>
    <cellStyle name="Saída 2 6 6 4" xfId="10895"/>
    <cellStyle name="Saída 2 6 6 4 2" xfId="10896"/>
    <cellStyle name="Saída 2 6 6 5" xfId="10897"/>
    <cellStyle name="Saída 2 6 6 5 2" xfId="10898"/>
    <cellStyle name="Saída 2 6 6 6" xfId="10899"/>
    <cellStyle name="Saída 2 6 6 6 2" xfId="10900"/>
    <cellStyle name="Saída 2 6 6 7" xfId="10901"/>
    <cellStyle name="Saída 2 6 6 7 2" xfId="10902"/>
    <cellStyle name="Saída 2 6 6 8" xfId="10903"/>
    <cellStyle name="Saída 2 6 6 8 2" xfId="10904"/>
    <cellStyle name="Saída 2 6 6 9" xfId="10905"/>
    <cellStyle name="Saída 2 6 6 9 2" xfId="10906"/>
    <cellStyle name="Saída 2 6 7" xfId="10907"/>
    <cellStyle name="Saída 2 6 7 10" xfId="10908"/>
    <cellStyle name="Saída 2 6 7 10 2" xfId="10909"/>
    <cellStyle name="Saída 2 6 7 11" xfId="10910"/>
    <cellStyle name="Saída 2 6 7 11 2" xfId="10911"/>
    <cellStyle name="Saída 2 6 7 12" xfId="10912"/>
    <cellStyle name="Saída 2 6 7 12 2" xfId="10913"/>
    <cellStyle name="Saída 2 6 7 13" xfId="10914"/>
    <cellStyle name="Saída 2 6 7 13 2" xfId="10915"/>
    <cellStyle name="Saída 2 6 7 14" xfId="10916"/>
    <cellStyle name="Saída 2 6 7 2" xfId="10917"/>
    <cellStyle name="Saída 2 6 7 2 2" xfId="10918"/>
    <cellStyle name="Saída 2 6 7 3" xfId="10919"/>
    <cellStyle name="Saída 2 6 7 3 2" xfId="10920"/>
    <cellStyle name="Saída 2 6 7 4" xfId="10921"/>
    <cellStyle name="Saída 2 6 7 4 2" xfId="10922"/>
    <cellStyle name="Saída 2 6 7 5" xfId="10923"/>
    <cellStyle name="Saída 2 6 7 5 2" xfId="10924"/>
    <cellStyle name="Saída 2 6 7 6" xfId="10925"/>
    <cellStyle name="Saída 2 6 7 6 2" xfId="10926"/>
    <cellStyle name="Saída 2 6 7 7" xfId="10927"/>
    <cellStyle name="Saída 2 6 7 7 2" xfId="10928"/>
    <cellStyle name="Saída 2 6 7 8" xfId="10929"/>
    <cellStyle name="Saída 2 6 7 8 2" xfId="10930"/>
    <cellStyle name="Saída 2 6 7 9" xfId="10931"/>
    <cellStyle name="Saída 2 6 7 9 2" xfId="10932"/>
    <cellStyle name="Saída 2 6 8" xfId="10933"/>
    <cellStyle name="Saída 2 6 8 2" xfId="10934"/>
    <cellStyle name="Saída 2 6 9" xfId="10935"/>
    <cellStyle name="Saída 2 6 9 2" xfId="10936"/>
    <cellStyle name="Saída 2 7" xfId="537"/>
    <cellStyle name="Saída 2 7 10" xfId="10937"/>
    <cellStyle name="Saída 2 7 10 2" xfId="10938"/>
    <cellStyle name="Saída 2 7 11" xfId="10939"/>
    <cellStyle name="Saída 2 7 11 2" xfId="10940"/>
    <cellStyle name="Saída 2 7 12" xfId="10941"/>
    <cellStyle name="Saída 2 7 12 2" xfId="10942"/>
    <cellStyle name="Saída 2 7 13" xfId="10943"/>
    <cellStyle name="Saída 2 7 13 2" xfId="10944"/>
    <cellStyle name="Saída 2 7 14" xfId="10945"/>
    <cellStyle name="Saída 2 7 14 2" xfId="10946"/>
    <cellStyle name="Saída 2 7 15" xfId="10947"/>
    <cellStyle name="Saída 2 7 15 2" xfId="10948"/>
    <cellStyle name="Saída 2 7 16" xfId="10949"/>
    <cellStyle name="Saída 2 7 16 2" xfId="10950"/>
    <cellStyle name="Saída 2 7 17" xfId="10951"/>
    <cellStyle name="Saída 2 7 17 2" xfId="10952"/>
    <cellStyle name="Saída 2 7 18" xfId="10953"/>
    <cellStyle name="Saída 2 7 18 2" xfId="10954"/>
    <cellStyle name="Saída 2 7 19" xfId="10955"/>
    <cellStyle name="Saída 2 7 19 2" xfId="10956"/>
    <cellStyle name="Saída 2 7 2" xfId="538"/>
    <cellStyle name="Saída 2 7 2 10" xfId="10957"/>
    <cellStyle name="Saída 2 7 2 10 2" xfId="10958"/>
    <cellStyle name="Saída 2 7 2 11" xfId="10959"/>
    <cellStyle name="Saída 2 7 2 11 2" xfId="10960"/>
    <cellStyle name="Saída 2 7 2 12" xfId="10961"/>
    <cellStyle name="Saída 2 7 2 12 2" xfId="10962"/>
    <cellStyle name="Saída 2 7 2 13" xfId="10963"/>
    <cellStyle name="Saída 2 7 2 13 2" xfId="10964"/>
    <cellStyle name="Saída 2 7 2 14" xfId="10965"/>
    <cellStyle name="Saída 2 7 2 14 2" xfId="10966"/>
    <cellStyle name="Saída 2 7 2 15" xfId="10967"/>
    <cellStyle name="Saída 2 7 2 15 2" xfId="10968"/>
    <cellStyle name="Saída 2 7 2 16" xfId="10969"/>
    <cellStyle name="Saída 2 7 2 17" xfId="19119"/>
    <cellStyle name="Saída 2 7 2 2" xfId="10970"/>
    <cellStyle name="Saída 2 7 2 2 10" xfId="10971"/>
    <cellStyle name="Saída 2 7 2 2 10 2" xfId="10972"/>
    <cellStyle name="Saída 2 7 2 2 11" xfId="10973"/>
    <cellStyle name="Saída 2 7 2 2 11 2" xfId="10974"/>
    <cellStyle name="Saída 2 7 2 2 12" xfId="10975"/>
    <cellStyle name="Saída 2 7 2 2 12 2" xfId="10976"/>
    <cellStyle name="Saída 2 7 2 2 13" xfId="10977"/>
    <cellStyle name="Saída 2 7 2 2 13 2" xfId="10978"/>
    <cellStyle name="Saída 2 7 2 2 14" xfId="10979"/>
    <cellStyle name="Saída 2 7 2 2 2" xfId="10980"/>
    <cellStyle name="Saída 2 7 2 2 2 2" xfId="10981"/>
    <cellStyle name="Saída 2 7 2 2 3" xfId="10982"/>
    <cellStyle name="Saída 2 7 2 2 3 2" xfId="10983"/>
    <cellStyle name="Saída 2 7 2 2 4" xfId="10984"/>
    <cellStyle name="Saída 2 7 2 2 4 2" xfId="10985"/>
    <cellStyle name="Saída 2 7 2 2 5" xfId="10986"/>
    <cellStyle name="Saída 2 7 2 2 5 2" xfId="10987"/>
    <cellStyle name="Saída 2 7 2 2 6" xfId="10988"/>
    <cellStyle name="Saída 2 7 2 2 6 2" xfId="10989"/>
    <cellStyle name="Saída 2 7 2 2 7" xfId="10990"/>
    <cellStyle name="Saída 2 7 2 2 7 2" xfId="10991"/>
    <cellStyle name="Saída 2 7 2 2 8" xfId="10992"/>
    <cellStyle name="Saída 2 7 2 2 8 2" xfId="10993"/>
    <cellStyle name="Saída 2 7 2 2 9" xfId="10994"/>
    <cellStyle name="Saída 2 7 2 2 9 2" xfId="10995"/>
    <cellStyle name="Saída 2 7 2 3" xfId="10996"/>
    <cellStyle name="Saída 2 7 2 3 10" xfId="10997"/>
    <cellStyle name="Saída 2 7 2 3 10 2" xfId="10998"/>
    <cellStyle name="Saída 2 7 2 3 11" xfId="10999"/>
    <cellStyle name="Saída 2 7 2 3 11 2" xfId="11000"/>
    <cellStyle name="Saída 2 7 2 3 12" xfId="11001"/>
    <cellStyle name="Saída 2 7 2 3 12 2" xfId="11002"/>
    <cellStyle name="Saída 2 7 2 3 13" xfId="11003"/>
    <cellStyle name="Saída 2 7 2 3 13 2" xfId="11004"/>
    <cellStyle name="Saída 2 7 2 3 14" xfId="11005"/>
    <cellStyle name="Saída 2 7 2 3 2" xfId="11006"/>
    <cellStyle name="Saída 2 7 2 3 2 2" xfId="11007"/>
    <cellStyle name="Saída 2 7 2 3 3" xfId="11008"/>
    <cellStyle name="Saída 2 7 2 3 3 2" xfId="11009"/>
    <cellStyle name="Saída 2 7 2 3 4" xfId="11010"/>
    <cellStyle name="Saída 2 7 2 3 4 2" xfId="11011"/>
    <cellStyle name="Saída 2 7 2 3 5" xfId="11012"/>
    <cellStyle name="Saída 2 7 2 3 5 2" xfId="11013"/>
    <cellStyle name="Saída 2 7 2 3 6" xfId="11014"/>
    <cellStyle name="Saída 2 7 2 3 6 2" xfId="11015"/>
    <cellStyle name="Saída 2 7 2 3 7" xfId="11016"/>
    <cellStyle name="Saída 2 7 2 3 7 2" xfId="11017"/>
    <cellStyle name="Saída 2 7 2 3 8" xfId="11018"/>
    <cellStyle name="Saída 2 7 2 3 8 2" xfId="11019"/>
    <cellStyle name="Saída 2 7 2 3 9" xfId="11020"/>
    <cellStyle name="Saída 2 7 2 3 9 2" xfId="11021"/>
    <cellStyle name="Saída 2 7 2 4" xfId="11022"/>
    <cellStyle name="Saída 2 7 2 4 2" xfId="11023"/>
    <cellStyle name="Saída 2 7 2 5" xfId="11024"/>
    <cellStyle name="Saída 2 7 2 5 2" xfId="11025"/>
    <cellStyle name="Saída 2 7 2 6" xfId="11026"/>
    <cellStyle name="Saída 2 7 2 6 2" xfId="11027"/>
    <cellStyle name="Saída 2 7 2 7" xfId="11028"/>
    <cellStyle name="Saída 2 7 2 7 2" xfId="11029"/>
    <cellStyle name="Saída 2 7 2 8" xfId="11030"/>
    <cellStyle name="Saída 2 7 2 8 2" xfId="11031"/>
    <cellStyle name="Saída 2 7 2 9" xfId="11032"/>
    <cellStyle name="Saída 2 7 2 9 2" xfId="11033"/>
    <cellStyle name="Saída 2 7 20" xfId="11034"/>
    <cellStyle name="Saída 2 7 21" xfId="19120"/>
    <cellStyle name="Saída 2 7 3" xfId="539"/>
    <cellStyle name="Saída 2 7 3 10" xfId="11035"/>
    <cellStyle name="Saída 2 7 3 10 2" xfId="11036"/>
    <cellStyle name="Saída 2 7 3 11" xfId="11037"/>
    <cellStyle name="Saída 2 7 3 11 2" xfId="11038"/>
    <cellStyle name="Saída 2 7 3 12" xfId="11039"/>
    <cellStyle name="Saída 2 7 3 12 2" xfId="11040"/>
    <cellStyle name="Saída 2 7 3 13" xfId="11041"/>
    <cellStyle name="Saída 2 7 3 13 2" xfId="11042"/>
    <cellStyle name="Saída 2 7 3 14" xfId="11043"/>
    <cellStyle name="Saída 2 7 3 14 2" xfId="11044"/>
    <cellStyle name="Saída 2 7 3 15" xfId="11045"/>
    <cellStyle name="Saída 2 7 3 15 2" xfId="11046"/>
    <cellStyle name="Saída 2 7 3 16" xfId="11047"/>
    <cellStyle name="Saída 2 7 3 2" xfId="11048"/>
    <cellStyle name="Saída 2 7 3 2 10" xfId="11049"/>
    <cellStyle name="Saída 2 7 3 2 10 2" xfId="11050"/>
    <cellStyle name="Saída 2 7 3 2 11" xfId="11051"/>
    <cellStyle name="Saída 2 7 3 2 11 2" xfId="11052"/>
    <cellStyle name="Saída 2 7 3 2 12" xfId="11053"/>
    <cellStyle name="Saída 2 7 3 2 12 2" xfId="11054"/>
    <cellStyle name="Saída 2 7 3 2 13" xfId="11055"/>
    <cellStyle name="Saída 2 7 3 2 13 2" xfId="11056"/>
    <cellStyle name="Saída 2 7 3 2 14" xfId="11057"/>
    <cellStyle name="Saída 2 7 3 2 2" xfId="11058"/>
    <cellStyle name="Saída 2 7 3 2 2 2" xfId="11059"/>
    <cellStyle name="Saída 2 7 3 2 3" xfId="11060"/>
    <cellStyle name="Saída 2 7 3 2 3 2" xfId="11061"/>
    <cellStyle name="Saída 2 7 3 2 4" xfId="11062"/>
    <cellStyle name="Saída 2 7 3 2 4 2" xfId="11063"/>
    <cellStyle name="Saída 2 7 3 2 5" xfId="11064"/>
    <cellStyle name="Saída 2 7 3 2 5 2" xfId="11065"/>
    <cellStyle name="Saída 2 7 3 2 6" xfId="11066"/>
    <cellStyle name="Saída 2 7 3 2 6 2" xfId="11067"/>
    <cellStyle name="Saída 2 7 3 2 7" xfId="11068"/>
    <cellStyle name="Saída 2 7 3 2 7 2" xfId="11069"/>
    <cellStyle name="Saída 2 7 3 2 8" xfId="11070"/>
    <cellStyle name="Saída 2 7 3 2 8 2" xfId="11071"/>
    <cellStyle name="Saída 2 7 3 2 9" xfId="11072"/>
    <cellStyle name="Saída 2 7 3 2 9 2" xfId="11073"/>
    <cellStyle name="Saída 2 7 3 3" xfId="11074"/>
    <cellStyle name="Saída 2 7 3 3 10" xfId="11075"/>
    <cellStyle name="Saída 2 7 3 3 10 2" xfId="11076"/>
    <cellStyle name="Saída 2 7 3 3 11" xfId="11077"/>
    <cellStyle name="Saída 2 7 3 3 11 2" xfId="11078"/>
    <cellStyle name="Saída 2 7 3 3 12" xfId="11079"/>
    <cellStyle name="Saída 2 7 3 3 12 2" xfId="11080"/>
    <cellStyle name="Saída 2 7 3 3 13" xfId="11081"/>
    <cellStyle name="Saída 2 7 3 3 13 2" xfId="11082"/>
    <cellStyle name="Saída 2 7 3 3 14" xfId="11083"/>
    <cellStyle name="Saída 2 7 3 3 2" xfId="11084"/>
    <cellStyle name="Saída 2 7 3 3 2 2" xfId="11085"/>
    <cellStyle name="Saída 2 7 3 3 3" xfId="11086"/>
    <cellStyle name="Saída 2 7 3 3 3 2" xfId="11087"/>
    <cellStyle name="Saída 2 7 3 3 4" xfId="11088"/>
    <cellStyle name="Saída 2 7 3 3 4 2" xfId="11089"/>
    <cellStyle name="Saída 2 7 3 3 5" xfId="11090"/>
    <cellStyle name="Saída 2 7 3 3 5 2" xfId="11091"/>
    <cellStyle name="Saída 2 7 3 3 6" xfId="11092"/>
    <cellStyle name="Saída 2 7 3 3 6 2" xfId="11093"/>
    <cellStyle name="Saída 2 7 3 3 7" xfId="11094"/>
    <cellStyle name="Saída 2 7 3 3 7 2" xfId="11095"/>
    <cellStyle name="Saída 2 7 3 3 8" xfId="11096"/>
    <cellStyle name="Saída 2 7 3 3 8 2" xfId="11097"/>
    <cellStyle name="Saída 2 7 3 3 9" xfId="11098"/>
    <cellStyle name="Saída 2 7 3 3 9 2" xfId="11099"/>
    <cellStyle name="Saída 2 7 3 4" xfId="11100"/>
    <cellStyle name="Saída 2 7 3 4 2" xfId="11101"/>
    <cellStyle name="Saída 2 7 3 5" xfId="11102"/>
    <cellStyle name="Saída 2 7 3 5 2" xfId="11103"/>
    <cellStyle name="Saída 2 7 3 6" xfId="11104"/>
    <cellStyle name="Saída 2 7 3 6 2" xfId="11105"/>
    <cellStyle name="Saída 2 7 3 7" xfId="11106"/>
    <cellStyle name="Saída 2 7 3 7 2" xfId="11107"/>
    <cellStyle name="Saída 2 7 3 8" xfId="11108"/>
    <cellStyle name="Saída 2 7 3 8 2" xfId="11109"/>
    <cellStyle name="Saída 2 7 3 9" xfId="11110"/>
    <cellStyle name="Saída 2 7 3 9 2" xfId="11111"/>
    <cellStyle name="Saída 2 7 4" xfId="540"/>
    <cellStyle name="Saída 2 7 4 10" xfId="11112"/>
    <cellStyle name="Saída 2 7 4 10 2" xfId="11113"/>
    <cellStyle name="Saída 2 7 4 11" xfId="11114"/>
    <cellStyle name="Saída 2 7 4 11 2" xfId="11115"/>
    <cellStyle name="Saída 2 7 4 12" xfId="11116"/>
    <cellStyle name="Saída 2 7 4 12 2" xfId="11117"/>
    <cellStyle name="Saída 2 7 4 13" xfId="11118"/>
    <cellStyle name="Saída 2 7 4 13 2" xfId="11119"/>
    <cellStyle name="Saída 2 7 4 14" xfId="11120"/>
    <cellStyle name="Saída 2 7 4 14 2" xfId="11121"/>
    <cellStyle name="Saída 2 7 4 15" xfId="11122"/>
    <cellStyle name="Saída 2 7 4 15 2" xfId="11123"/>
    <cellStyle name="Saída 2 7 4 16" xfId="11124"/>
    <cellStyle name="Saída 2 7 4 2" xfId="11125"/>
    <cellStyle name="Saída 2 7 4 2 10" xfId="11126"/>
    <cellStyle name="Saída 2 7 4 2 10 2" xfId="11127"/>
    <cellStyle name="Saída 2 7 4 2 11" xfId="11128"/>
    <cellStyle name="Saída 2 7 4 2 11 2" xfId="11129"/>
    <cellStyle name="Saída 2 7 4 2 12" xfId="11130"/>
    <cellStyle name="Saída 2 7 4 2 12 2" xfId="11131"/>
    <cellStyle name="Saída 2 7 4 2 13" xfId="11132"/>
    <cellStyle name="Saída 2 7 4 2 13 2" xfId="11133"/>
    <cellStyle name="Saída 2 7 4 2 14" xfId="11134"/>
    <cellStyle name="Saída 2 7 4 2 2" xfId="11135"/>
    <cellStyle name="Saída 2 7 4 2 2 2" xfId="11136"/>
    <cellStyle name="Saída 2 7 4 2 3" xfId="11137"/>
    <cellStyle name="Saída 2 7 4 2 3 2" xfId="11138"/>
    <cellStyle name="Saída 2 7 4 2 4" xfId="11139"/>
    <cellStyle name="Saída 2 7 4 2 4 2" xfId="11140"/>
    <cellStyle name="Saída 2 7 4 2 5" xfId="11141"/>
    <cellStyle name="Saída 2 7 4 2 5 2" xfId="11142"/>
    <cellStyle name="Saída 2 7 4 2 6" xfId="11143"/>
    <cellStyle name="Saída 2 7 4 2 6 2" xfId="11144"/>
    <cellStyle name="Saída 2 7 4 2 7" xfId="11145"/>
    <cellStyle name="Saída 2 7 4 2 7 2" xfId="11146"/>
    <cellStyle name="Saída 2 7 4 2 8" xfId="11147"/>
    <cellStyle name="Saída 2 7 4 2 8 2" xfId="11148"/>
    <cellStyle name="Saída 2 7 4 2 9" xfId="11149"/>
    <cellStyle name="Saída 2 7 4 2 9 2" xfId="11150"/>
    <cellStyle name="Saída 2 7 4 3" xfId="11151"/>
    <cellStyle name="Saída 2 7 4 3 10" xfId="11152"/>
    <cellStyle name="Saída 2 7 4 3 10 2" xfId="11153"/>
    <cellStyle name="Saída 2 7 4 3 11" xfId="11154"/>
    <cellStyle name="Saída 2 7 4 3 11 2" xfId="11155"/>
    <cellStyle name="Saída 2 7 4 3 12" xfId="11156"/>
    <cellStyle name="Saída 2 7 4 3 12 2" xfId="11157"/>
    <cellStyle name="Saída 2 7 4 3 13" xfId="11158"/>
    <cellStyle name="Saída 2 7 4 3 13 2" xfId="11159"/>
    <cellStyle name="Saída 2 7 4 3 14" xfId="11160"/>
    <cellStyle name="Saída 2 7 4 3 2" xfId="11161"/>
    <cellStyle name="Saída 2 7 4 3 2 2" xfId="11162"/>
    <cellStyle name="Saída 2 7 4 3 3" xfId="11163"/>
    <cellStyle name="Saída 2 7 4 3 3 2" xfId="11164"/>
    <cellStyle name="Saída 2 7 4 3 4" xfId="11165"/>
    <cellStyle name="Saída 2 7 4 3 4 2" xfId="11166"/>
    <cellStyle name="Saída 2 7 4 3 5" xfId="11167"/>
    <cellStyle name="Saída 2 7 4 3 5 2" xfId="11168"/>
    <cellStyle name="Saída 2 7 4 3 6" xfId="11169"/>
    <cellStyle name="Saída 2 7 4 3 6 2" xfId="11170"/>
    <cellStyle name="Saída 2 7 4 3 7" xfId="11171"/>
    <cellStyle name="Saída 2 7 4 3 7 2" xfId="11172"/>
    <cellStyle name="Saída 2 7 4 3 8" xfId="11173"/>
    <cellStyle name="Saída 2 7 4 3 8 2" xfId="11174"/>
    <cellStyle name="Saída 2 7 4 3 9" xfId="11175"/>
    <cellStyle name="Saída 2 7 4 3 9 2" xfId="11176"/>
    <cellStyle name="Saída 2 7 4 4" xfId="11177"/>
    <cellStyle name="Saída 2 7 4 4 2" xfId="11178"/>
    <cellStyle name="Saída 2 7 4 5" xfId="11179"/>
    <cellStyle name="Saída 2 7 4 5 2" xfId="11180"/>
    <cellStyle name="Saída 2 7 4 6" xfId="11181"/>
    <cellStyle name="Saída 2 7 4 6 2" xfId="11182"/>
    <cellStyle name="Saída 2 7 4 7" xfId="11183"/>
    <cellStyle name="Saída 2 7 4 7 2" xfId="11184"/>
    <cellStyle name="Saída 2 7 4 8" xfId="11185"/>
    <cellStyle name="Saída 2 7 4 8 2" xfId="11186"/>
    <cellStyle name="Saída 2 7 4 9" xfId="11187"/>
    <cellStyle name="Saída 2 7 4 9 2" xfId="11188"/>
    <cellStyle name="Saída 2 7 5" xfId="541"/>
    <cellStyle name="Saída 2 7 5 10" xfId="11189"/>
    <cellStyle name="Saída 2 7 5 10 2" xfId="11190"/>
    <cellStyle name="Saída 2 7 5 11" xfId="11191"/>
    <cellStyle name="Saída 2 7 5 11 2" xfId="11192"/>
    <cellStyle name="Saída 2 7 5 12" xfId="11193"/>
    <cellStyle name="Saída 2 7 5 12 2" xfId="11194"/>
    <cellStyle name="Saída 2 7 5 13" xfId="11195"/>
    <cellStyle name="Saída 2 7 5 13 2" xfId="11196"/>
    <cellStyle name="Saída 2 7 5 14" xfId="11197"/>
    <cellStyle name="Saída 2 7 5 14 2" xfId="11198"/>
    <cellStyle name="Saída 2 7 5 15" xfId="11199"/>
    <cellStyle name="Saída 2 7 5 15 2" xfId="11200"/>
    <cellStyle name="Saída 2 7 5 16" xfId="11201"/>
    <cellStyle name="Saída 2 7 5 2" xfId="11202"/>
    <cellStyle name="Saída 2 7 5 2 10" xfId="11203"/>
    <cellStyle name="Saída 2 7 5 2 10 2" xfId="11204"/>
    <cellStyle name="Saída 2 7 5 2 11" xfId="11205"/>
    <cellStyle name="Saída 2 7 5 2 11 2" xfId="11206"/>
    <cellStyle name="Saída 2 7 5 2 12" xfId="11207"/>
    <cellStyle name="Saída 2 7 5 2 12 2" xfId="11208"/>
    <cellStyle name="Saída 2 7 5 2 13" xfId="11209"/>
    <cellStyle name="Saída 2 7 5 2 13 2" xfId="11210"/>
    <cellStyle name="Saída 2 7 5 2 14" xfId="11211"/>
    <cellStyle name="Saída 2 7 5 2 2" xfId="11212"/>
    <cellStyle name="Saída 2 7 5 2 2 2" xfId="11213"/>
    <cellStyle name="Saída 2 7 5 2 3" xfId="11214"/>
    <cellStyle name="Saída 2 7 5 2 3 2" xfId="11215"/>
    <cellStyle name="Saída 2 7 5 2 4" xfId="11216"/>
    <cellStyle name="Saída 2 7 5 2 4 2" xfId="11217"/>
    <cellStyle name="Saída 2 7 5 2 5" xfId="11218"/>
    <cellStyle name="Saída 2 7 5 2 5 2" xfId="11219"/>
    <cellStyle name="Saída 2 7 5 2 6" xfId="11220"/>
    <cellStyle name="Saída 2 7 5 2 6 2" xfId="11221"/>
    <cellStyle name="Saída 2 7 5 2 7" xfId="11222"/>
    <cellStyle name="Saída 2 7 5 2 7 2" xfId="11223"/>
    <cellStyle name="Saída 2 7 5 2 8" xfId="11224"/>
    <cellStyle name="Saída 2 7 5 2 8 2" xfId="11225"/>
    <cellStyle name="Saída 2 7 5 2 9" xfId="11226"/>
    <cellStyle name="Saída 2 7 5 2 9 2" xfId="11227"/>
    <cellStyle name="Saída 2 7 5 3" xfId="11228"/>
    <cellStyle name="Saída 2 7 5 3 10" xfId="11229"/>
    <cellStyle name="Saída 2 7 5 3 10 2" xfId="11230"/>
    <cellStyle name="Saída 2 7 5 3 11" xfId="11231"/>
    <cellStyle name="Saída 2 7 5 3 11 2" xfId="11232"/>
    <cellStyle name="Saída 2 7 5 3 12" xfId="11233"/>
    <cellStyle name="Saída 2 7 5 3 12 2" xfId="11234"/>
    <cellStyle name="Saída 2 7 5 3 13" xfId="11235"/>
    <cellStyle name="Saída 2 7 5 3 13 2" xfId="11236"/>
    <cellStyle name="Saída 2 7 5 3 14" xfId="11237"/>
    <cellStyle name="Saída 2 7 5 3 2" xfId="11238"/>
    <cellStyle name="Saída 2 7 5 3 2 2" xfId="11239"/>
    <cellStyle name="Saída 2 7 5 3 3" xfId="11240"/>
    <cellStyle name="Saída 2 7 5 3 3 2" xfId="11241"/>
    <cellStyle name="Saída 2 7 5 3 4" xfId="11242"/>
    <cellStyle name="Saída 2 7 5 3 4 2" xfId="11243"/>
    <cellStyle name="Saída 2 7 5 3 5" xfId="11244"/>
    <cellStyle name="Saída 2 7 5 3 5 2" xfId="11245"/>
    <cellStyle name="Saída 2 7 5 3 6" xfId="11246"/>
    <cellStyle name="Saída 2 7 5 3 6 2" xfId="11247"/>
    <cellStyle name="Saída 2 7 5 3 7" xfId="11248"/>
    <cellStyle name="Saída 2 7 5 3 7 2" xfId="11249"/>
    <cellStyle name="Saída 2 7 5 3 8" xfId="11250"/>
    <cellStyle name="Saída 2 7 5 3 8 2" xfId="11251"/>
    <cellStyle name="Saída 2 7 5 3 9" xfId="11252"/>
    <cellStyle name="Saída 2 7 5 3 9 2" xfId="11253"/>
    <cellStyle name="Saída 2 7 5 4" xfId="11254"/>
    <cellStyle name="Saída 2 7 5 4 2" xfId="11255"/>
    <cellStyle name="Saída 2 7 5 5" xfId="11256"/>
    <cellStyle name="Saída 2 7 5 5 2" xfId="11257"/>
    <cellStyle name="Saída 2 7 5 6" xfId="11258"/>
    <cellStyle name="Saída 2 7 5 6 2" xfId="11259"/>
    <cellStyle name="Saída 2 7 5 7" xfId="11260"/>
    <cellStyle name="Saída 2 7 5 7 2" xfId="11261"/>
    <cellStyle name="Saída 2 7 5 8" xfId="11262"/>
    <cellStyle name="Saída 2 7 5 8 2" xfId="11263"/>
    <cellStyle name="Saída 2 7 5 9" xfId="11264"/>
    <cellStyle name="Saída 2 7 5 9 2" xfId="11265"/>
    <cellStyle name="Saída 2 7 6" xfId="11266"/>
    <cellStyle name="Saída 2 7 6 10" xfId="11267"/>
    <cellStyle name="Saída 2 7 6 10 2" xfId="11268"/>
    <cellStyle name="Saída 2 7 6 11" xfId="11269"/>
    <cellStyle name="Saída 2 7 6 11 2" xfId="11270"/>
    <cellStyle name="Saída 2 7 6 12" xfId="11271"/>
    <cellStyle name="Saída 2 7 6 12 2" xfId="11272"/>
    <cellStyle name="Saída 2 7 6 13" xfId="11273"/>
    <cellStyle name="Saída 2 7 6 13 2" xfId="11274"/>
    <cellStyle name="Saída 2 7 6 14" xfId="11275"/>
    <cellStyle name="Saída 2 7 6 2" xfId="11276"/>
    <cellStyle name="Saída 2 7 6 2 2" xfId="11277"/>
    <cellStyle name="Saída 2 7 6 3" xfId="11278"/>
    <cellStyle name="Saída 2 7 6 3 2" xfId="11279"/>
    <cellStyle name="Saída 2 7 6 4" xfId="11280"/>
    <cellStyle name="Saída 2 7 6 4 2" xfId="11281"/>
    <cellStyle name="Saída 2 7 6 5" xfId="11282"/>
    <cellStyle name="Saída 2 7 6 5 2" xfId="11283"/>
    <cellStyle name="Saída 2 7 6 6" xfId="11284"/>
    <cellStyle name="Saída 2 7 6 6 2" xfId="11285"/>
    <cellStyle name="Saída 2 7 6 7" xfId="11286"/>
    <cellStyle name="Saída 2 7 6 7 2" xfId="11287"/>
    <cellStyle name="Saída 2 7 6 8" xfId="11288"/>
    <cellStyle name="Saída 2 7 6 8 2" xfId="11289"/>
    <cellStyle name="Saída 2 7 6 9" xfId="11290"/>
    <cellStyle name="Saída 2 7 6 9 2" xfId="11291"/>
    <cellStyle name="Saída 2 7 7" xfId="11292"/>
    <cellStyle name="Saída 2 7 7 10" xfId="11293"/>
    <cellStyle name="Saída 2 7 7 10 2" xfId="11294"/>
    <cellStyle name="Saída 2 7 7 11" xfId="11295"/>
    <cellStyle name="Saída 2 7 7 11 2" xfId="11296"/>
    <cellStyle name="Saída 2 7 7 12" xfId="11297"/>
    <cellStyle name="Saída 2 7 7 12 2" xfId="11298"/>
    <cellStyle name="Saída 2 7 7 13" xfId="11299"/>
    <cellStyle name="Saída 2 7 7 13 2" xfId="11300"/>
    <cellStyle name="Saída 2 7 7 14" xfId="11301"/>
    <cellStyle name="Saída 2 7 7 2" xfId="11302"/>
    <cellStyle name="Saída 2 7 7 2 2" xfId="11303"/>
    <cellStyle name="Saída 2 7 7 3" xfId="11304"/>
    <cellStyle name="Saída 2 7 7 3 2" xfId="11305"/>
    <cellStyle name="Saída 2 7 7 4" xfId="11306"/>
    <cellStyle name="Saída 2 7 7 4 2" xfId="11307"/>
    <cellStyle name="Saída 2 7 7 5" xfId="11308"/>
    <cellStyle name="Saída 2 7 7 5 2" xfId="11309"/>
    <cellStyle name="Saída 2 7 7 6" xfId="11310"/>
    <cellStyle name="Saída 2 7 7 6 2" xfId="11311"/>
    <cellStyle name="Saída 2 7 7 7" xfId="11312"/>
    <cellStyle name="Saída 2 7 7 7 2" xfId="11313"/>
    <cellStyle name="Saída 2 7 7 8" xfId="11314"/>
    <cellStyle name="Saída 2 7 7 8 2" xfId="11315"/>
    <cellStyle name="Saída 2 7 7 9" xfId="11316"/>
    <cellStyle name="Saída 2 7 7 9 2" xfId="11317"/>
    <cellStyle name="Saída 2 7 8" xfId="11318"/>
    <cellStyle name="Saída 2 7 8 2" xfId="11319"/>
    <cellStyle name="Saída 2 7 9" xfId="11320"/>
    <cellStyle name="Saída 2 7 9 2" xfId="11321"/>
    <cellStyle name="Saída 2 8" xfId="11322"/>
    <cellStyle name="Saída 2 8 10" xfId="11323"/>
    <cellStyle name="Saída 2 8 10 2" xfId="11324"/>
    <cellStyle name="Saída 2 8 11" xfId="11325"/>
    <cellStyle name="Saída 2 8 11 2" xfId="11326"/>
    <cellStyle name="Saída 2 8 12" xfId="11327"/>
    <cellStyle name="Saída 2 8 12 2" xfId="11328"/>
    <cellStyle name="Saída 2 8 13" xfId="11329"/>
    <cellStyle name="Saída 2 8 13 2" xfId="11330"/>
    <cellStyle name="Saída 2 8 14" xfId="11331"/>
    <cellStyle name="Saída 2 8 2" xfId="11332"/>
    <cellStyle name="Saída 2 8 2 2" xfId="11333"/>
    <cellStyle name="Saída 2 8 2 3" xfId="19121"/>
    <cellStyle name="Saída 2 8 3" xfId="11334"/>
    <cellStyle name="Saída 2 8 3 2" xfId="11335"/>
    <cellStyle name="Saída 2 8 3 3" xfId="19122"/>
    <cellStyle name="Saída 2 8 4" xfId="11336"/>
    <cellStyle name="Saída 2 8 4 2" xfId="11337"/>
    <cellStyle name="Saída 2 8 4 3" xfId="19123"/>
    <cellStyle name="Saída 2 8 5" xfId="11338"/>
    <cellStyle name="Saída 2 8 5 2" xfId="11339"/>
    <cellStyle name="Saída 2 8 6" xfId="11340"/>
    <cellStyle name="Saída 2 8 6 2" xfId="11341"/>
    <cellStyle name="Saída 2 8 7" xfId="11342"/>
    <cellStyle name="Saída 2 8 7 2" xfId="11343"/>
    <cellStyle name="Saída 2 8 8" xfId="11344"/>
    <cellStyle name="Saída 2 8 8 2" xfId="11345"/>
    <cellStyle name="Saída 2 8 9" xfId="11346"/>
    <cellStyle name="Saída 2 8 9 2" xfId="11347"/>
    <cellStyle name="Saída 2 9" xfId="11348"/>
    <cellStyle name="Saída 2 9 10" xfId="11349"/>
    <cellStyle name="Saída 2 9 10 2" xfId="11350"/>
    <cellStyle name="Saída 2 9 11" xfId="11351"/>
    <cellStyle name="Saída 2 9 11 2" xfId="11352"/>
    <cellStyle name="Saída 2 9 12" xfId="11353"/>
    <cellStyle name="Saída 2 9 12 2" xfId="11354"/>
    <cellStyle name="Saída 2 9 13" xfId="11355"/>
    <cellStyle name="Saída 2 9 13 2" xfId="11356"/>
    <cellStyle name="Saída 2 9 14" xfId="11357"/>
    <cellStyle name="Saída 2 9 2" xfId="11358"/>
    <cellStyle name="Saída 2 9 2 2" xfId="11359"/>
    <cellStyle name="Saída 2 9 3" xfId="11360"/>
    <cellStyle name="Saída 2 9 3 2" xfId="11361"/>
    <cellStyle name="Saída 2 9 4" xfId="11362"/>
    <cellStyle name="Saída 2 9 4 2" xfId="11363"/>
    <cellStyle name="Saída 2 9 5" xfId="11364"/>
    <cellStyle name="Saída 2 9 5 2" xfId="11365"/>
    <cellStyle name="Saída 2 9 6" xfId="11366"/>
    <cellStyle name="Saída 2 9 6 2" xfId="11367"/>
    <cellStyle name="Saída 2 9 7" xfId="11368"/>
    <cellStyle name="Saída 2 9 7 2" xfId="11369"/>
    <cellStyle name="Saída 2 9 8" xfId="11370"/>
    <cellStyle name="Saída 2 9 8 2" xfId="11371"/>
    <cellStyle name="Saída 2 9 9" xfId="11372"/>
    <cellStyle name="Saída 2 9 9 2" xfId="11373"/>
    <cellStyle name="Saída 3" xfId="542"/>
    <cellStyle name="Saída 3 10" xfId="11374"/>
    <cellStyle name="Saída 3 10 2" xfId="11375"/>
    <cellStyle name="Saída 3 11" xfId="11376"/>
    <cellStyle name="Saída 3 11 2" xfId="11377"/>
    <cellStyle name="Saída 3 12" xfId="11378"/>
    <cellStyle name="Saída 3 12 2" xfId="11379"/>
    <cellStyle name="Saída 3 13" xfId="11380"/>
    <cellStyle name="Saída 3 13 2" xfId="11381"/>
    <cellStyle name="Saída 3 14" xfId="11382"/>
    <cellStyle name="Saída 3 14 2" xfId="11383"/>
    <cellStyle name="Saída 3 15" xfId="11384"/>
    <cellStyle name="Saída 3 15 2" xfId="11385"/>
    <cellStyle name="Saída 3 16" xfId="11386"/>
    <cellStyle name="Saída 3 17" xfId="19124"/>
    <cellStyle name="Saída 3 2" xfId="11387"/>
    <cellStyle name="Saída 3 2 10" xfId="11388"/>
    <cellStyle name="Saída 3 2 10 2" xfId="11389"/>
    <cellStyle name="Saída 3 2 11" xfId="11390"/>
    <cellStyle name="Saída 3 2 11 2" xfId="11391"/>
    <cellStyle name="Saída 3 2 12" xfId="11392"/>
    <cellStyle name="Saída 3 2 12 2" xfId="11393"/>
    <cellStyle name="Saída 3 2 13" xfId="11394"/>
    <cellStyle name="Saída 3 2 13 2" xfId="11395"/>
    <cellStyle name="Saída 3 2 14" xfId="11396"/>
    <cellStyle name="Saída 3 2 2" xfId="11397"/>
    <cellStyle name="Saída 3 2 2 2" xfId="11398"/>
    <cellStyle name="Saída 3 2 3" xfId="11399"/>
    <cellStyle name="Saída 3 2 3 2" xfId="11400"/>
    <cellStyle name="Saída 3 2 4" xfId="11401"/>
    <cellStyle name="Saída 3 2 4 2" xfId="11402"/>
    <cellStyle name="Saída 3 2 5" xfId="11403"/>
    <cellStyle name="Saída 3 2 5 2" xfId="11404"/>
    <cellStyle name="Saída 3 2 6" xfId="11405"/>
    <cellStyle name="Saída 3 2 6 2" xfId="11406"/>
    <cellStyle name="Saída 3 2 7" xfId="11407"/>
    <cellStyle name="Saída 3 2 7 2" xfId="11408"/>
    <cellStyle name="Saída 3 2 8" xfId="11409"/>
    <cellStyle name="Saída 3 2 8 2" xfId="11410"/>
    <cellStyle name="Saída 3 2 9" xfId="11411"/>
    <cellStyle name="Saída 3 2 9 2" xfId="11412"/>
    <cellStyle name="Saída 3 3" xfId="11413"/>
    <cellStyle name="Saída 3 3 10" xfId="11414"/>
    <cellStyle name="Saída 3 3 10 2" xfId="11415"/>
    <cellStyle name="Saída 3 3 11" xfId="11416"/>
    <cellStyle name="Saída 3 3 11 2" xfId="11417"/>
    <cellStyle name="Saída 3 3 12" xfId="11418"/>
    <cellStyle name="Saída 3 3 12 2" xfId="11419"/>
    <cellStyle name="Saída 3 3 13" xfId="11420"/>
    <cellStyle name="Saída 3 3 13 2" xfId="11421"/>
    <cellStyle name="Saída 3 3 14" xfId="11422"/>
    <cellStyle name="Saída 3 3 2" xfId="11423"/>
    <cellStyle name="Saída 3 3 2 2" xfId="11424"/>
    <cellStyle name="Saída 3 3 3" xfId="11425"/>
    <cellStyle name="Saída 3 3 3 2" xfId="11426"/>
    <cellStyle name="Saída 3 3 4" xfId="11427"/>
    <cellStyle name="Saída 3 3 4 2" xfId="11428"/>
    <cellStyle name="Saída 3 3 5" xfId="11429"/>
    <cellStyle name="Saída 3 3 5 2" xfId="11430"/>
    <cellStyle name="Saída 3 3 6" xfId="11431"/>
    <cellStyle name="Saída 3 3 6 2" xfId="11432"/>
    <cellStyle name="Saída 3 3 7" xfId="11433"/>
    <cellStyle name="Saída 3 3 7 2" xfId="11434"/>
    <cellStyle name="Saída 3 3 8" xfId="11435"/>
    <cellStyle name="Saída 3 3 8 2" xfId="11436"/>
    <cellStyle name="Saída 3 3 9" xfId="11437"/>
    <cellStyle name="Saída 3 3 9 2" xfId="11438"/>
    <cellStyle name="Saída 3 4" xfId="11439"/>
    <cellStyle name="Saída 3 4 2" xfId="11440"/>
    <cellStyle name="Saída 3 4 3" xfId="19125"/>
    <cellStyle name="Saída 3 5" xfId="11441"/>
    <cellStyle name="Saída 3 5 2" xfId="11442"/>
    <cellStyle name="Saída 3 6" xfId="11443"/>
    <cellStyle name="Saída 3 6 2" xfId="11444"/>
    <cellStyle name="Saída 3 7" xfId="11445"/>
    <cellStyle name="Saída 3 7 2" xfId="11446"/>
    <cellStyle name="Saída 3 8" xfId="11447"/>
    <cellStyle name="Saída 3 8 2" xfId="11448"/>
    <cellStyle name="Saída 3 9" xfId="11449"/>
    <cellStyle name="Saída 3 9 2" xfId="11450"/>
    <cellStyle name="Saída 4" xfId="543"/>
    <cellStyle name="Saída 4 10" xfId="11451"/>
    <cellStyle name="Saída 4 10 2" xfId="11452"/>
    <cellStyle name="Saída 4 11" xfId="11453"/>
    <cellStyle name="Saída 4 11 2" xfId="11454"/>
    <cellStyle name="Saída 4 12" xfId="11455"/>
    <cellStyle name="Saída 4 12 2" xfId="11456"/>
    <cellStyle name="Saída 4 13" xfId="11457"/>
    <cellStyle name="Saída 4 13 2" xfId="11458"/>
    <cellStyle name="Saída 4 14" xfId="11459"/>
    <cellStyle name="Saída 4 14 2" xfId="11460"/>
    <cellStyle name="Saída 4 15" xfId="11461"/>
    <cellStyle name="Saída 4 15 2" xfId="11462"/>
    <cellStyle name="Saída 4 16" xfId="11463"/>
    <cellStyle name="Saída 4 17" xfId="19126"/>
    <cellStyle name="Saída 4 2" xfId="11464"/>
    <cellStyle name="Saída 4 2 10" xfId="11465"/>
    <cellStyle name="Saída 4 2 10 2" xfId="11466"/>
    <cellStyle name="Saída 4 2 11" xfId="11467"/>
    <cellStyle name="Saída 4 2 11 2" xfId="11468"/>
    <cellStyle name="Saída 4 2 12" xfId="11469"/>
    <cellStyle name="Saída 4 2 12 2" xfId="11470"/>
    <cellStyle name="Saída 4 2 13" xfId="11471"/>
    <cellStyle name="Saída 4 2 13 2" xfId="11472"/>
    <cellStyle name="Saída 4 2 14" xfId="11473"/>
    <cellStyle name="Saída 4 2 2" xfId="11474"/>
    <cellStyle name="Saída 4 2 2 2" xfId="11475"/>
    <cellStyle name="Saída 4 2 2 3" xfId="19127"/>
    <cellStyle name="Saída 4 2 3" xfId="11476"/>
    <cellStyle name="Saída 4 2 3 2" xfId="11477"/>
    <cellStyle name="Saída 4 2 3 3" xfId="19128"/>
    <cellStyle name="Saída 4 2 4" xfId="11478"/>
    <cellStyle name="Saída 4 2 4 2" xfId="11479"/>
    <cellStyle name="Saída 4 2 4 3" xfId="19129"/>
    <cellStyle name="Saída 4 2 5" xfId="11480"/>
    <cellStyle name="Saída 4 2 5 2" xfId="11481"/>
    <cellStyle name="Saída 4 2 6" xfId="11482"/>
    <cellStyle name="Saída 4 2 6 2" xfId="11483"/>
    <cellStyle name="Saída 4 2 7" xfId="11484"/>
    <cellStyle name="Saída 4 2 7 2" xfId="11485"/>
    <cellStyle name="Saída 4 2 8" xfId="11486"/>
    <cellStyle name="Saída 4 2 8 2" xfId="11487"/>
    <cellStyle name="Saída 4 2 9" xfId="11488"/>
    <cellStyle name="Saída 4 2 9 2" xfId="11489"/>
    <cellStyle name="Saída 4 3" xfId="11490"/>
    <cellStyle name="Saída 4 3 10" xfId="11491"/>
    <cellStyle name="Saída 4 3 10 2" xfId="11492"/>
    <cellStyle name="Saída 4 3 11" xfId="11493"/>
    <cellStyle name="Saída 4 3 11 2" xfId="11494"/>
    <cellStyle name="Saída 4 3 12" xfId="11495"/>
    <cellStyle name="Saída 4 3 12 2" xfId="11496"/>
    <cellStyle name="Saída 4 3 13" xfId="11497"/>
    <cellStyle name="Saída 4 3 13 2" xfId="11498"/>
    <cellStyle name="Saída 4 3 14" xfId="11499"/>
    <cellStyle name="Saída 4 3 2" xfId="11500"/>
    <cellStyle name="Saída 4 3 2 2" xfId="11501"/>
    <cellStyle name="Saída 4 3 2 3" xfId="19130"/>
    <cellStyle name="Saída 4 3 3" xfId="11502"/>
    <cellStyle name="Saída 4 3 3 2" xfId="11503"/>
    <cellStyle name="Saída 4 3 3 3" xfId="19131"/>
    <cellStyle name="Saída 4 3 4" xfId="11504"/>
    <cellStyle name="Saída 4 3 4 2" xfId="11505"/>
    <cellStyle name="Saída 4 3 4 3" xfId="19132"/>
    <cellStyle name="Saída 4 3 5" xfId="11506"/>
    <cellStyle name="Saída 4 3 5 2" xfId="11507"/>
    <cellStyle name="Saída 4 3 6" xfId="11508"/>
    <cellStyle name="Saída 4 3 6 2" xfId="11509"/>
    <cellStyle name="Saída 4 3 7" xfId="11510"/>
    <cellStyle name="Saída 4 3 7 2" xfId="11511"/>
    <cellStyle name="Saída 4 3 8" xfId="11512"/>
    <cellStyle name="Saída 4 3 8 2" xfId="11513"/>
    <cellStyle name="Saída 4 3 9" xfId="11514"/>
    <cellStyle name="Saída 4 3 9 2" xfId="11515"/>
    <cellStyle name="Saída 4 4" xfId="11516"/>
    <cellStyle name="Saída 4 4 2" xfId="11517"/>
    <cellStyle name="Saída 4 4 2 2" xfId="19133"/>
    <cellStyle name="Saída 4 4 2 3" xfId="19134"/>
    <cellStyle name="Saída 4 4 3" xfId="19135"/>
    <cellStyle name="Saída 4 4 3 2" xfId="19136"/>
    <cellStyle name="Saída 4 4 3 3" xfId="19137"/>
    <cellStyle name="Saída 4 4 4" xfId="19138"/>
    <cellStyle name="Saída 4 4 4 2" xfId="19139"/>
    <cellStyle name="Saída 4 4 4 3" xfId="19140"/>
    <cellStyle name="Saída 4 4 5" xfId="19141"/>
    <cellStyle name="Saída 4 4 6" xfId="19142"/>
    <cellStyle name="Saída 4 5" xfId="11518"/>
    <cellStyle name="Saída 4 5 2" xfId="11519"/>
    <cellStyle name="Saída 4 5 2 2" xfId="19143"/>
    <cellStyle name="Saída 4 5 2 3" xfId="19144"/>
    <cellStyle name="Saída 4 5 3" xfId="19145"/>
    <cellStyle name="Saída 4 5 3 2" xfId="19146"/>
    <cellStyle name="Saída 4 5 3 3" xfId="19147"/>
    <cellStyle name="Saída 4 5 4" xfId="19148"/>
    <cellStyle name="Saída 4 5 4 2" xfId="19149"/>
    <cellStyle name="Saída 4 5 4 3" xfId="19150"/>
    <cellStyle name="Saída 4 5 5" xfId="19151"/>
    <cellStyle name="Saída 4 5 6" xfId="19152"/>
    <cellStyle name="Saída 4 6" xfId="11520"/>
    <cellStyle name="Saída 4 6 2" xfId="11521"/>
    <cellStyle name="Saída 4 6 2 2" xfId="19153"/>
    <cellStyle name="Saída 4 6 2 3" xfId="19154"/>
    <cellStyle name="Saída 4 6 3" xfId="19155"/>
    <cellStyle name="Saída 4 6 3 2" xfId="19156"/>
    <cellStyle name="Saída 4 6 3 3" xfId="19157"/>
    <cellStyle name="Saída 4 6 4" xfId="19158"/>
    <cellStyle name="Saída 4 6 4 2" xfId="19159"/>
    <cellStyle name="Saída 4 6 4 3" xfId="19160"/>
    <cellStyle name="Saída 4 6 5" xfId="19161"/>
    <cellStyle name="Saída 4 6 6" xfId="19162"/>
    <cellStyle name="Saída 4 7" xfId="11522"/>
    <cellStyle name="Saída 4 7 2" xfId="11523"/>
    <cellStyle name="Saída 4 7 3" xfId="19163"/>
    <cellStyle name="Saída 4 8" xfId="11524"/>
    <cellStyle name="Saída 4 8 2" xfId="11525"/>
    <cellStyle name="Saída 4 8 3" xfId="19164"/>
    <cellStyle name="Saída 4 9" xfId="11526"/>
    <cellStyle name="Saída 4 9 2" xfId="11527"/>
    <cellStyle name="Saída 4 9 3" xfId="19165"/>
    <cellStyle name="Saída 5" xfId="544"/>
    <cellStyle name="Saída 5 10" xfId="11528"/>
    <cellStyle name="Saída 5 10 2" xfId="11529"/>
    <cellStyle name="Saída 5 11" xfId="11530"/>
    <cellStyle name="Saída 5 11 2" xfId="11531"/>
    <cellStyle name="Saída 5 12" xfId="11532"/>
    <cellStyle name="Saída 5 12 2" xfId="11533"/>
    <cellStyle name="Saída 5 13" xfId="11534"/>
    <cellStyle name="Saída 5 13 2" xfId="11535"/>
    <cellStyle name="Saída 5 14" xfId="11536"/>
    <cellStyle name="Saída 5 14 2" xfId="11537"/>
    <cellStyle name="Saída 5 15" xfId="11538"/>
    <cellStyle name="Saída 5 15 2" xfId="11539"/>
    <cellStyle name="Saída 5 16" xfId="11540"/>
    <cellStyle name="Saída 5 17" xfId="19166"/>
    <cellStyle name="Saída 5 2" xfId="11541"/>
    <cellStyle name="Saída 5 2 10" xfId="11542"/>
    <cellStyle name="Saída 5 2 10 2" xfId="11543"/>
    <cellStyle name="Saída 5 2 11" xfId="11544"/>
    <cellStyle name="Saída 5 2 11 2" xfId="11545"/>
    <cellStyle name="Saída 5 2 12" xfId="11546"/>
    <cellStyle name="Saída 5 2 12 2" xfId="11547"/>
    <cellStyle name="Saída 5 2 13" xfId="11548"/>
    <cellStyle name="Saída 5 2 13 2" xfId="11549"/>
    <cellStyle name="Saída 5 2 14" xfId="11550"/>
    <cellStyle name="Saída 5 2 2" xfId="11551"/>
    <cellStyle name="Saída 5 2 2 2" xfId="11552"/>
    <cellStyle name="Saída 5 2 3" xfId="11553"/>
    <cellStyle name="Saída 5 2 3 2" xfId="11554"/>
    <cellStyle name="Saída 5 2 4" xfId="11555"/>
    <cellStyle name="Saída 5 2 4 2" xfId="11556"/>
    <cellStyle name="Saída 5 2 5" xfId="11557"/>
    <cellStyle name="Saída 5 2 5 2" xfId="11558"/>
    <cellStyle name="Saída 5 2 6" xfId="11559"/>
    <cellStyle name="Saída 5 2 6 2" xfId="11560"/>
    <cellStyle name="Saída 5 2 7" xfId="11561"/>
    <cellStyle name="Saída 5 2 7 2" xfId="11562"/>
    <cellStyle name="Saída 5 2 8" xfId="11563"/>
    <cellStyle name="Saída 5 2 8 2" xfId="11564"/>
    <cellStyle name="Saída 5 2 9" xfId="11565"/>
    <cellStyle name="Saída 5 2 9 2" xfId="11566"/>
    <cellStyle name="Saída 5 3" xfId="11567"/>
    <cellStyle name="Saída 5 3 10" xfId="11568"/>
    <cellStyle name="Saída 5 3 10 2" xfId="11569"/>
    <cellStyle name="Saída 5 3 11" xfId="11570"/>
    <cellStyle name="Saída 5 3 11 2" xfId="11571"/>
    <cellStyle name="Saída 5 3 12" xfId="11572"/>
    <cellStyle name="Saída 5 3 12 2" xfId="11573"/>
    <cellStyle name="Saída 5 3 13" xfId="11574"/>
    <cellStyle name="Saída 5 3 13 2" xfId="11575"/>
    <cellStyle name="Saída 5 3 14" xfId="11576"/>
    <cellStyle name="Saída 5 3 2" xfId="11577"/>
    <cellStyle name="Saída 5 3 2 2" xfId="11578"/>
    <cellStyle name="Saída 5 3 3" xfId="11579"/>
    <cellStyle name="Saída 5 3 3 2" xfId="11580"/>
    <cellStyle name="Saída 5 3 4" xfId="11581"/>
    <cellStyle name="Saída 5 3 4 2" xfId="11582"/>
    <cellStyle name="Saída 5 3 5" xfId="11583"/>
    <cellStyle name="Saída 5 3 5 2" xfId="11584"/>
    <cellStyle name="Saída 5 3 6" xfId="11585"/>
    <cellStyle name="Saída 5 3 6 2" xfId="11586"/>
    <cellStyle name="Saída 5 3 7" xfId="11587"/>
    <cellStyle name="Saída 5 3 7 2" xfId="11588"/>
    <cellStyle name="Saída 5 3 8" xfId="11589"/>
    <cellStyle name="Saída 5 3 8 2" xfId="11590"/>
    <cellStyle name="Saída 5 3 9" xfId="11591"/>
    <cellStyle name="Saída 5 3 9 2" xfId="11592"/>
    <cellStyle name="Saída 5 4" xfId="11593"/>
    <cellStyle name="Saída 5 4 2" xfId="11594"/>
    <cellStyle name="Saída 5 5" xfId="11595"/>
    <cellStyle name="Saída 5 5 2" xfId="11596"/>
    <cellStyle name="Saída 5 6" xfId="11597"/>
    <cellStyle name="Saída 5 6 2" xfId="11598"/>
    <cellStyle name="Saída 5 7" xfId="11599"/>
    <cellStyle name="Saída 5 7 2" xfId="11600"/>
    <cellStyle name="Saída 5 8" xfId="11601"/>
    <cellStyle name="Saída 5 8 2" xfId="11602"/>
    <cellStyle name="Saída 5 9" xfId="11603"/>
    <cellStyle name="Saída 5 9 2" xfId="11604"/>
    <cellStyle name="Saída 6" xfId="19167"/>
    <cellStyle name="Saída 7" xfId="19168"/>
    <cellStyle name="Saída 8" xfId="19169"/>
    <cellStyle name="Saída 9" xfId="19170"/>
    <cellStyle name="Salida" xfId="19171"/>
    <cellStyle name="Salida 2" xfId="19172"/>
    <cellStyle name="Salida 2 2" xfId="19173"/>
    <cellStyle name="Salida 2 2 2" xfId="19174"/>
    <cellStyle name="Salida 2 2 3" xfId="19175"/>
    <cellStyle name="Salida 2 3" xfId="19176"/>
    <cellStyle name="Salida 2 4" xfId="19177"/>
    <cellStyle name="Salida 3" xfId="19178"/>
    <cellStyle name="Salida 3 2" xfId="19179"/>
    <cellStyle name="Salida 3 3" xfId="19180"/>
    <cellStyle name="Salida 4" xfId="19181"/>
    <cellStyle name="Salida 4 2" xfId="19182"/>
    <cellStyle name="Salida 4 3" xfId="19183"/>
    <cellStyle name="Salida 5" xfId="19184"/>
    <cellStyle name="Salida 5 2" xfId="19185"/>
    <cellStyle name="Salida 5 3" xfId="19186"/>
    <cellStyle name="Salida 6" xfId="19187"/>
    <cellStyle name="Salida 7" xfId="19188"/>
    <cellStyle name="Salomon Logo" xfId="19189"/>
    <cellStyle name="Salomon Logo 2" xfId="19190"/>
    <cellStyle name="Salomon Logo 3" xfId="19191"/>
    <cellStyle name="SAPBEXaggData" xfId="19192"/>
    <cellStyle name="SAPBEXaggDataEmph" xfId="19193"/>
    <cellStyle name="SAPBEXaggItem" xfId="19194"/>
    <cellStyle name="SAPBEXaggItemX" xfId="19195"/>
    <cellStyle name="SAPBEXchaText" xfId="19196"/>
    <cellStyle name="SAPBEXexcBad7" xfId="19197"/>
    <cellStyle name="SAPBEXexcBad8" xfId="19198"/>
    <cellStyle name="SAPBEXexcBad9" xfId="19199"/>
    <cellStyle name="SAPBEXexcCritical4" xfId="19200"/>
    <cellStyle name="SAPBEXexcCritical5" xfId="19201"/>
    <cellStyle name="SAPBEXexcCritical6" xfId="19202"/>
    <cellStyle name="SAPBEXexcGood1" xfId="19203"/>
    <cellStyle name="SAPBEXexcGood2" xfId="19204"/>
    <cellStyle name="SAPBEXexcGood3" xfId="19205"/>
    <cellStyle name="SAPBEXfilterDrill" xfId="19206"/>
    <cellStyle name="SAPBEXfilterItem" xfId="19207"/>
    <cellStyle name="SAPBEXfilterText" xfId="19208"/>
    <cellStyle name="SAPBEXformats" xfId="19209"/>
    <cellStyle name="SAPBEXheaderItem" xfId="19210"/>
    <cellStyle name="SAPBEXheaderText" xfId="19211"/>
    <cellStyle name="SAPBEXHLevel0" xfId="19212"/>
    <cellStyle name="SAPBEXHLevel0X" xfId="19213"/>
    <cellStyle name="SAPBEXHLevel1" xfId="19214"/>
    <cellStyle name="SAPBEXHLevel1X" xfId="19215"/>
    <cellStyle name="SAPBEXHLevel2" xfId="19216"/>
    <cellStyle name="SAPBEXHLevel2X" xfId="19217"/>
    <cellStyle name="SAPBEXHLevel3" xfId="19218"/>
    <cellStyle name="SAPBEXHLevel3X" xfId="19219"/>
    <cellStyle name="SAPBEXresData" xfId="19220"/>
    <cellStyle name="SAPBEXresDataEmph" xfId="19221"/>
    <cellStyle name="SAPBEXresItem" xfId="19222"/>
    <cellStyle name="SAPBEXresItemX" xfId="19223"/>
    <cellStyle name="SAPBEXstdData" xfId="19224"/>
    <cellStyle name="SAPBEXstdDataEmph" xfId="19225"/>
    <cellStyle name="SAPBEXstdItem" xfId="19226"/>
    <cellStyle name="SAPBEXstdItemX" xfId="19227"/>
    <cellStyle name="SAPBEXtitle" xfId="19228"/>
    <cellStyle name="SAPBEXundefined" xfId="19229"/>
    <cellStyle name="SEM-BPS-data" xfId="19230"/>
    <cellStyle name="SEM-BPS-head" xfId="19231"/>
    <cellStyle name="SEM-BPS-headdata" xfId="19232"/>
    <cellStyle name="SEM-BPS-headkey" xfId="19233"/>
    <cellStyle name="SEM-BPS-input-on" xfId="19234"/>
    <cellStyle name="SEM-BPS-key" xfId="19235"/>
    <cellStyle name="SEM-BPS-sub1" xfId="19236"/>
    <cellStyle name="SEM-BPS-sub2" xfId="19237"/>
    <cellStyle name="SEM-BPS-total" xfId="19238"/>
    <cellStyle name="Sep. milhar [0]" xfId="19239"/>
    <cellStyle name="Separador de m" xfId="19240"/>
    <cellStyle name="Separador de milhares [0] 2" xfId="19241"/>
    <cellStyle name="Separador de milhares [0] 3" xfId="19242"/>
    <cellStyle name="Separador de milhares [0] 4" xfId="19243"/>
    <cellStyle name="Separador de milhares [0] 4 2" xfId="19244"/>
    <cellStyle name="Separador de milhares [0] 5" xfId="19245"/>
    <cellStyle name="Separador de milhares [0] 7" xfId="19246"/>
    <cellStyle name="Separador de milhares 10" xfId="545"/>
    <cellStyle name="Separador de milhares 10 2" xfId="11605"/>
    <cellStyle name="Separador de milhares 10 3" xfId="19247"/>
    <cellStyle name="Separador de milhares 10 4" xfId="19248"/>
    <cellStyle name="Separador de milhares 10 5" xfId="19249"/>
    <cellStyle name="Separador de milhares 10 6" xfId="19250"/>
    <cellStyle name="Separador de milhares 10 7" xfId="19251"/>
    <cellStyle name="Separador de milhares 11" xfId="546"/>
    <cellStyle name="Separador de milhares 11 2" xfId="690"/>
    <cellStyle name="Separador de milhares 11 2 2" xfId="19252"/>
    <cellStyle name="Separador de milhares 11 3" xfId="19253"/>
    <cellStyle name="Separador de milhares 11 3 2" xfId="19254"/>
    <cellStyle name="Separador de milhares 11 4" xfId="19255"/>
    <cellStyle name="Separador de milhares 11 4 2" xfId="19256"/>
    <cellStyle name="Separador de milhares 11 5" xfId="19257"/>
    <cellStyle name="Separador de milhares 11 5 2" xfId="19258"/>
    <cellStyle name="Separador de milhares 11 6" xfId="19259"/>
    <cellStyle name="Separador de milhares 12" xfId="23"/>
    <cellStyle name="Separador de milhares 12 10" xfId="19260"/>
    <cellStyle name="Separador de milhares 12 11" xfId="19261"/>
    <cellStyle name="Separador de milhares 12 2" xfId="11606"/>
    <cellStyle name="Separador de milhares 12 2 2" xfId="19262"/>
    <cellStyle name="Separador de milhares 12 2 2 2" xfId="19263"/>
    <cellStyle name="Separador de milhares 12 2 2 3" xfId="19264"/>
    <cellStyle name="Separador de milhares 12 2 2 4" xfId="19265"/>
    <cellStyle name="Separador de milhares 12 2 2 5" xfId="19266"/>
    <cellStyle name="Separador de milhares 12 2 3" xfId="19267"/>
    <cellStyle name="Separador de milhares 12 2 3 2" xfId="19268"/>
    <cellStyle name="Separador de milhares 12 2 4" xfId="19269"/>
    <cellStyle name="Separador de milhares 12 2 4 2" xfId="19270"/>
    <cellStyle name="Separador de milhares 12 2 5" xfId="19271"/>
    <cellStyle name="Separador de milhares 12 2 5 2" xfId="19272"/>
    <cellStyle name="Separador de milhares 12 2 6" xfId="19273"/>
    <cellStyle name="Separador de milhares 12 3" xfId="19274"/>
    <cellStyle name="Separador de milhares 12 3 2" xfId="19275"/>
    <cellStyle name="Separador de milhares 12 3 3" xfId="19276"/>
    <cellStyle name="Separador de milhares 12 3 4" xfId="19277"/>
    <cellStyle name="Separador de milhares 12 3 5" xfId="19278"/>
    <cellStyle name="Separador de milhares 12 4" xfId="19279"/>
    <cellStyle name="Separador de milhares 12 5" xfId="19280"/>
    <cellStyle name="Separador de milhares 12 6" xfId="19281"/>
    <cellStyle name="Separador de milhares 12 7" xfId="19282"/>
    <cellStyle name="Separador de milhares 12 8" xfId="19283"/>
    <cellStyle name="Separador de milhares 12 9" xfId="19284"/>
    <cellStyle name="Separador de milhares 13" xfId="547"/>
    <cellStyle name="Separador de milhares 13 2" xfId="19285"/>
    <cellStyle name="Separador de milhares 13 2 2" xfId="19286"/>
    <cellStyle name="Separador de milhares 13 2 3" xfId="19287"/>
    <cellStyle name="Separador de milhares 13 2 4" xfId="19288"/>
    <cellStyle name="Separador de milhares 13 2 5" xfId="19289"/>
    <cellStyle name="Separador de milhares 13 3" xfId="19290"/>
    <cellStyle name="Separador de milhares 13 4" xfId="19291"/>
    <cellStyle name="Separador de milhares 13 5" xfId="19292"/>
    <cellStyle name="Separador de milhares 13 6" xfId="19293"/>
    <cellStyle name="Separador de milhares 14" xfId="678"/>
    <cellStyle name="Separador de milhares 14 10" xfId="11607"/>
    <cellStyle name="Separador de milhares 14 11" xfId="11608"/>
    <cellStyle name="Separador de milhares 14 12" xfId="11609"/>
    <cellStyle name="Separador de milhares 14 13" xfId="11610"/>
    <cellStyle name="Separador de milhares 14 14" xfId="11611"/>
    <cellStyle name="Separador de milhares 14 15" xfId="11612"/>
    <cellStyle name="Separador de milhares 14 16" xfId="11613"/>
    <cellStyle name="Separador de milhares 14 17" xfId="11614"/>
    <cellStyle name="Separador de milhares 14 18" xfId="14280"/>
    <cellStyle name="Separador de milhares 14 19" xfId="19294"/>
    <cellStyle name="Separador de milhares 14 2" xfId="11615"/>
    <cellStyle name="Separador de milhares 14 2 2" xfId="11616"/>
    <cellStyle name="Separador de milhares 14 2 3" xfId="19295"/>
    <cellStyle name="Separador de milhares 14 2 4" xfId="19296"/>
    <cellStyle name="Separador de milhares 14 2 5" xfId="19297"/>
    <cellStyle name="Separador de milhares 14 20" xfId="19298"/>
    <cellStyle name="Separador de milhares 14 21" xfId="19299"/>
    <cellStyle name="Separador de milhares 14 3" xfId="11617"/>
    <cellStyle name="Separador de milhares 14 4" xfId="11618"/>
    <cellStyle name="Separador de milhares 14 5" xfId="11619"/>
    <cellStyle name="Separador de milhares 14 6" xfId="11620"/>
    <cellStyle name="Separador de milhares 14 7" xfId="11621"/>
    <cellStyle name="Separador de milhares 14 8" xfId="11622"/>
    <cellStyle name="Separador de milhares 14 9" xfId="11623"/>
    <cellStyle name="Separador de milhares 15" xfId="691"/>
    <cellStyle name="Separador de milhares 15 2" xfId="11624"/>
    <cellStyle name="Separador de milhares 15 3" xfId="19300"/>
    <cellStyle name="Separador de milhares 16" xfId="11625"/>
    <cellStyle name="Separador de milhares 16 2" xfId="19301"/>
    <cellStyle name="Separador de milhares 16 3" xfId="19302"/>
    <cellStyle name="Separador de milhares 16 4" xfId="19303"/>
    <cellStyle name="Separador de milhares 16 5" xfId="19304"/>
    <cellStyle name="Separador de milhares 17" xfId="11626"/>
    <cellStyle name="Separador de milhares 17 10" xfId="19305"/>
    <cellStyle name="Separador de milhares 17 11" xfId="19306"/>
    <cellStyle name="Separador de milhares 17 12" xfId="19307"/>
    <cellStyle name="Separador de milhares 17 13" xfId="19308"/>
    <cellStyle name="Separador de milhares 17 14" xfId="19309"/>
    <cellStyle name="Separador de milhares 17 15" xfId="19310"/>
    <cellStyle name="Separador de milhares 17 16" xfId="19311"/>
    <cellStyle name="Separador de milhares 17 17" xfId="19312"/>
    <cellStyle name="Separador de milhares 17 18" xfId="19313"/>
    <cellStyle name="Separador de milhares 17 19" xfId="19314"/>
    <cellStyle name="Separador de milhares 17 2" xfId="19315"/>
    <cellStyle name="Separador de milhares 17 20" xfId="19316"/>
    <cellStyle name="Separador de milhares 17 21" xfId="19317"/>
    <cellStyle name="Separador de milhares 17 3" xfId="19318"/>
    <cellStyle name="Separador de milhares 17 4" xfId="19319"/>
    <cellStyle name="Separador de milhares 17 5" xfId="19320"/>
    <cellStyle name="Separador de milhares 17 6" xfId="19321"/>
    <cellStyle name="Separador de milhares 17 7" xfId="19322"/>
    <cellStyle name="Separador de milhares 17 8" xfId="19323"/>
    <cellStyle name="Separador de milhares 17 9" xfId="19324"/>
    <cellStyle name="Separador de milhares 18" xfId="11627"/>
    <cellStyle name="Separador de milhares 18 2" xfId="19325"/>
    <cellStyle name="Separador de milhares 18 3" xfId="19326"/>
    <cellStyle name="Separador de milhares 18 4" xfId="19327"/>
    <cellStyle name="Separador de milhares 18 5" xfId="19328"/>
    <cellStyle name="Separador de milhares 19" xfId="11628"/>
    <cellStyle name="Separador de milhares 19 2" xfId="19329"/>
    <cellStyle name="Separador de milhares 19 3" xfId="19330"/>
    <cellStyle name="Separador de milhares 19 4" xfId="19331"/>
    <cellStyle name="Separador de milhares 19 5" xfId="19332"/>
    <cellStyle name="Separador de milhares 2" xfId="15"/>
    <cellStyle name="Separador de milhares 2 10" xfId="11629"/>
    <cellStyle name="Separador de milhares 2 11" xfId="11630"/>
    <cellStyle name="Separador de milhares 2 12" xfId="11631"/>
    <cellStyle name="Separador de milhares 2 13" xfId="11632"/>
    <cellStyle name="Separador de milhares 2 14" xfId="11633"/>
    <cellStyle name="Separador de milhares 2 15" xfId="11634"/>
    <cellStyle name="Separador de milhares 2 16" xfId="11635"/>
    <cellStyle name="Separador de milhares 2 17" xfId="11636"/>
    <cellStyle name="Separador de milhares 2 18" xfId="11637"/>
    <cellStyle name="Separador de milhares 2 19" xfId="11638"/>
    <cellStyle name="Separador de milhares 2 2" xfId="16"/>
    <cellStyle name="Separador de milhares 2 2 10" xfId="19333"/>
    <cellStyle name="Separador de milhares 2 2 11" xfId="19334"/>
    <cellStyle name="Separador de milhares 2 2 12" xfId="19335"/>
    <cellStyle name="Separador de milhares 2 2 13" xfId="19336"/>
    <cellStyle name="Separador de milhares 2 2 14" xfId="19337"/>
    <cellStyle name="Separador de milhares 2 2 15" xfId="19338"/>
    <cellStyle name="Separador de milhares 2 2 16" xfId="19339"/>
    <cellStyle name="Separador de milhares 2 2 2" xfId="548"/>
    <cellStyle name="Separador de milhares 2 2 2 2" xfId="19340"/>
    <cellStyle name="Separador de milhares 2 2 2 2 2" xfId="19341"/>
    <cellStyle name="Separador de milhares 2 2 2 2 3" xfId="19342"/>
    <cellStyle name="Separador de milhares 2 2 2 3" xfId="19343"/>
    <cellStyle name="Separador de milhares 2 2 3" xfId="19344"/>
    <cellStyle name="Separador de milhares 2 2 4" xfId="19345"/>
    <cellStyle name="Separador de milhares 2 2 5" xfId="19346"/>
    <cellStyle name="Separador de milhares 2 2 6" xfId="19347"/>
    <cellStyle name="Separador de milhares 2 2 7" xfId="19348"/>
    <cellStyle name="Separador de milhares 2 2 8" xfId="19349"/>
    <cellStyle name="Separador de milhares 2 2 9" xfId="19350"/>
    <cellStyle name="Separador de milhares 2 20" xfId="19351"/>
    <cellStyle name="Separador de milhares 2 21" xfId="19352"/>
    <cellStyle name="Separador de milhares 2 22" xfId="19353"/>
    <cellStyle name="Separador de milhares 2 23" xfId="19354"/>
    <cellStyle name="Separador de milhares 2 24" xfId="19355"/>
    <cellStyle name="Separador de milhares 2 25" xfId="19356"/>
    <cellStyle name="Separador de milhares 2 26" xfId="19357"/>
    <cellStyle name="Separador de milhares 2 3" xfId="549"/>
    <cellStyle name="Separador de milhares 2 3 2" xfId="19358"/>
    <cellStyle name="Separador de milhares 2 3 2 2" xfId="19359"/>
    <cellStyle name="Separador de milhares 2 3 2 3" xfId="19360"/>
    <cellStyle name="Separador de milhares 2 3 2 4" xfId="19361"/>
    <cellStyle name="Separador de milhares 2 3 2 5" xfId="19362"/>
    <cellStyle name="Separador de milhares 2 3 3" xfId="19363"/>
    <cellStyle name="Separador de milhares 2 3 4" xfId="19364"/>
    <cellStyle name="Separador de milhares 2 3 5" xfId="19365"/>
    <cellStyle name="Separador de milhares 2 3 6" xfId="19366"/>
    <cellStyle name="Separador de milhares 2 4" xfId="11639"/>
    <cellStyle name="Separador de milhares 2 4 2" xfId="19367"/>
    <cellStyle name="Separador de milhares 2 4 3" xfId="19368"/>
    <cellStyle name="Separador de milhares 2 4 4" xfId="19369"/>
    <cellStyle name="Separador de milhares 2 4 5" xfId="19370"/>
    <cellStyle name="Separador de milhares 2 5" xfId="11640"/>
    <cellStyle name="Separador de milhares 2 5 2" xfId="19371"/>
    <cellStyle name="Separador de milhares 2 5 3" xfId="19372"/>
    <cellStyle name="Separador de milhares 2 5 4" xfId="19373"/>
    <cellStyle name="Separador de milhares 2 5 5" xfId="19374"/>
    <cellStyle name="Separador de milhares 2 6" xfId="11641"/>
    <cellStyle name="Separador de milhares 2 7" xfId="11642"/>
    <cellStyle name="Separador de milhares 2 8" xfId="11643"/>
    <cellStyle name="Separador de milhares 2 9" xfId="11644"/>
    <cellStyle name="Separador de milhares 2_QCI-REESTRUTURAÇÃO-CONSOLIDAÇÃO-ETAPA2-com-3a-reprogr" xfId="11645"/>
    <cellStyle name="Separador de milhares 20" xfId="11646"/>
    <cellStyle name="Separador de milhares 20 2" xfId="19375"/>
    <cellStyle name="Separador de milhares 20 3" xfId="19376"/>
    <cellStyle name="Separador de milhares 20 4" xfId="19377"/>
    <cellStyle name="Separador de milhares 20 5" xfId="19378"/>
    <cellStyle name="Separador de milhares 21" xfId="11647"/>
    <cellStyle name="Separador de milhares 21 2" xfId="19379"/>
    <cellStyle name="Separador de milhares 21 3" xfId="19380"/>
    <cellStyle name="Separador de milhares 21 4" xfId="19381"/>
    <cellStyle name="Separador de milhares 21 5" xfId="19382"/>
    <cellStyle name="Separador de milhares 22" xfId="11648"/>
    <cellStyle name="Separador de milhares 23" xfId="11649"/>
    <cellStyle name="Separador de milhares 24" xfId="19383"/>
    <cellStyle name="Separador de milhares 25" xfId="19384"/>
    <cellStyle name="Separador de milhares 26" xfId="19385"/>
    <cellStyle name="Separador de milhares 27" xfId="19386"/>
    <cellStyle name="Separador de milhares 28" xfId="19387"/>
    <cellStyle name="Separador de milhares 29" xfId="19388"/>
    <cellStyle name="Separador de milhares 3" xfId="550"/>
    <cellStyle name="Separador de milhares 3 2" xfId="17"/>
    <cellStyle name="Separador de milhares 3 2 2" xfId="19389"/>
    <cellStyle name="Separador de milhares 3 3" xfId="19390"/>
    <cellStyle name="Separador de milhares 3 3 2" xfId="19391"/>
    <cellStyle name="Separador de milhares 3 3 2 2" xfId="19392"/>
    <cellStyle name="Separador de milhares 3 3 3" xfId="19393"/>
    <cellStyle name="Separador de milhares 3 3 3 2" xfId="19394"/>
    <cellStyle name="Separador de milhares 3 3 4" xfId="19395"/>
    <cellStyle name="Separador de milhares 3 3 4 2" xfId="19396"/>
    <cellStyle name="Separador de milhares 3 3 5" xfId="19397"/>
    <cellStyle name="Separador de milhares 3 3 5 2" xfId="19398"/>
    <cellStyle name="Separador de milhares 3 3 6" xfId="19399"/>
    <cellStyle name="Separador de milhares 3 4" xfId="19400"/>
    <cellStyle name="Separador de milhares 3 4 2" xfId="19401"/>
    <cellStyle name="Separador de milhares 3_Anápolis" xfId="19402"/>
    <cellStyle name="Separador de milhares 30" xfId="19403"/>
    <cellStyle name="Separador de milhares 31" xfId="19404"/>
    <cellStyle name="Separador de milhares 31 2" xfId="19405"/>
    <cellStyle name="Separador de milhares 32" xfId="551"/>
    <cellStyle name="Separador de milhares 32 2" xfId="19406"/>
    <cellStyle name="Separador de milhares 33" xfId="19407"/>
    <cellStyle name="Separador de milhares 39" xfId="19408"/>
    <cellStyle name="Separador de milhares 39 2" xfId="19409"/>
    <cellStyle name="Separador de milhares 39 3" xfId="19410"/>
    <cellStyle name="Separador de milhares 4" xfId="552"/>
    <cellStyle name="Separador de milhares 4 2" xfId="553"/>
    <cellStyle name="Separador de milhares 4 3" xfId="554"/>
    <cellStyle name="Separador de milhares 4 4" xfId="19411"/>
    <cellStyle name="Separador de milhares 42" xfId="19412"/>
    <cellStyle name="Separador de milhares 42 2" xfId="19413"/>
    <cellStyle name="Separador de milhares 5" xfId="555"/>
    <cellStyle name="Separador de milhares 5 2" xfId="556"/>
    <cellStyle name="Separador de milhares 5 2 2" xfId="19414"/>
    <cellStyle name="Separador de milhares 5 2 2 2" xfId="11650"/>
    <cellStyle name="Separador de milhares 5 3" xfId="11651"/>
    <cellStyle name="Separador de milhares 6" xfId="557"/>
    <cellStyle name="Separador de milhares 6 10" xfId="19415"/>
    <cellStyle name="Separador de milhares 6 11" xfId="19416"/>
    <cellStyle name="Separador de milhares 6 12" xfId="19417"/>
    <cellStyle name="Separador de milhares 6 13" xfId="19418"/>
    <cellStyle name="Separador de milhares 6 14" xfId="19419"/>
    <cellStyle name="Separador de milhares 6 15" xfId="19420"/>
    <cellStyle name="Separador de milhares 6 2" xfId="558"/>
    <cellStyle name="Separador de milhares 6 2 2" xfId="19421"/>
    <cellStyle name="Separador de milhares 6 3" xfId="19422"/>
    <cellStyle name="Separador de milhares 6 3 2" xfId="19423"/>
    <cellStyle name="Separador de milhares 6 3 3" xfId="19424"/>
    <cellStyle name="Separador de milhares 6 3 4" xfId="19425"/>
    <cellStyle name="Separador de milhares 6 3 5" xfId="19426"/>
    <cellStyle name="Separador de milhares 6 4" xfId="19427"/>
    <cellStyle name="Separador de milhares 6 5" xfId="19428"/>
    <cellStyle name="Separador de milhares 6 6" xfId="19429"/>
    <cellStyle name="Separador de milhares 6 7" xfId="19430"/>
    <cellStyle name="Separador de milhares 6 8" xfId="19431"/>
    <cellStyle name="Separador de milhares 6 9" xfId="19432"/>
    <cellStyle name="Separador de milhares 7" xfId="559"/>
    <cellStyle name="Separador de milhares 7 10" xfId="19433"/>
    <cellStyle name="Separador de milhares 7 10 2" xfId="19434"/>
    <cellStyle name="Separador de milhares 7 10 3" xfId="19435"/>
    <cellStyle name="Separador de milhares 7 10 4" xfId="19436"/>
    <cellStyle name="Separador de milhares 7 10 5" xfId="19437"/>
    <cellStyle name="Separador de milhares 7 10 6" xfId="19438"/>
    <cellStyle name="Separador de milhares 7 10 7" xfId="19439"/>
    <cellStyle name="Separador de milhares 7 11" xfId="19440"/>
    <cellStyle name="Separador de milhares 7 11 2" xfId="19441"/>
    <cellStyle name="Separador de milhares 7 11 2 2" xfId="19442"/>
    <cellStyle name="Separador de milhares 7 11 3" xfId="19443"/>
    <cellStyle name="Separador de milhares 7 11 4" xfId="19444"/>
    <cellStyle name="Separador de milhares 7 11 5" xfId="19445"/>
    <cellStyle name="Separador de milhares 7 11 6" xfId="19446"/>
    <cellStyle name="Separador de milhares 7 11 7" xfId="19447"/>
    <cellStyle name="Separador de milhares 7 12" xfId="19448"/>
    <cellStyle name="Separador de milhares 7 12 2" xfId="19449"/>
    <cellStyle name="Separador de milhares 7 12 3" xfId="19450"/>
    <cellStyle name="Separador de milhares 7 12 4" xfId="19451"/>
    <cellStyle name="Separador de milhares 7 12 5" xfId="19452"/>
    <cellStyle name="Separador de milhares 7 13" xfId="19453"/>
    <cellStyle name="Separador de milhares 7 13 2" xfId="19454"/>
    <cellStyle name="Separador de milhares 7 13 3" xfId="19455"/>
    <cellStyle name="Separador de milhares 7 13 4" xfId="19456"/>
    <cellStyle name="Separador de milhares 7 13 5" xfId="19457"/>
    <cellStyle name="Separador de milhares 7 14" xfId="19458"/>
    <cellStyle name="Separador de milhares 7 14 2" xfId="19459"/>
    <cellStyle name="Separador de milhares 7 15" xfId="19460"/>
    <cellStyle name="Separador de milhares 7 15 2" xfId="19461"/>
    <cellStyle name="Separador de milhares 7 16" xfId="19462"/>
    <cellStyle name="Separador de milhares 7 17" xfId="19463"/>
    <cellStyle name="Separador de milhares 7 18" xfId="19464"/>
    <cellStyle name="Separador de milhares 7 18 2" xfId="19465"/>
    <cellStyle name="Separador de milhares 7 19" xfId="19466"/>
    <cellStyle name="Separador de milhares 7 2" xfId="19467"/>
    <cellStyle name="Separador de milhares 7 2 10" xfId="19468"/>
    <cellStyle name="Separador de milhares 7 2 11" xfId="19469"/>
    <cellStyle name="Separador de milhares 7 2 2" xfId="19470"/>
    <cellStyle name="Separador de milhares 7 2 2 10" xfId="19471"/>
    <cellStyle name="Separador de milhares 7 2 2 10 2" xfId="19472"/>
    <cellStyle name="Separador de milhares 7 2 2 11" xfId="19473"/>
    <cellStyle name="Separador de milhares 7 2 2 2" xfId="19474"/>
    <cellStyle name="Separador de milhares 7 2 2 2 2" xfId="19475"/>
    <cellStyle name="Separador de milhares 7 2 2 2 2 2" xfId="19476"/>
    <cellStyle name="Separador de milhares 7 2 2 2 3" xfId="19477"/>
    <cellStyle name="Separador de milhares 7 2 2 2 3 2" xfId="19478"/>
    <cellStyle name="Separador de milhares 7 2 2 2 4" xfId="19479"/>
    <cellStyle name="Separador de milhares 7 2 2 2 4 2" xfId="19480"/>
    <cellStyle name="Separador de milhares 7 2 2 2 5" xfId="19481"/>
    <cellStyle name="Separador de milhares 7 2 2 2 5 2" xfId="19482"/>
    <cellStyle name="Separador de milhares 7 2 2 2 6" xfId="19483"/>
    <cellStyle name="Separador de milhares 7 2 2 3" xfId="19484"/>
    <cellStyle name="Separador de milhares 7 2 2 3 2" xfId="19485"/>
    <cellStyle name="Separador de milhares 7 2 2 4" xfId="19486"/>
    <cellStyle name="Separador de milhares 7 2 2 4 2" xfId="19487"/>
    <cellStyle name="Separador de milhares 7 2 2 5" xfId="19488"/>
    <cellStyle name="Separador de milhares 7 2 2 5 2" xfId="19489"/>
    <cellStyle name="Separador de milhares 7 2 2 6" xfId="19490"/>
    <cellStyle name="Separador de milhares 7 2 2 6 2" xfId="19491"/>
    <cellStyle name="Separador de milhares 7 2 2 7" xfId="19492"/>
    <cellStyle name="Separador de milhares 7 2 2 7 2" xfId="19493"/>
    <cellStyle name="Separador de milhares 7 2 2 8" xfId="19494"/>
    <cellStyle name="Separador de milhares 7 2 2 8 2" xfId="19495"/>
    <cellStyle name="Separador de milhares 7 2 2 9" xfId="19496"/>
    <cellStyle name="Separador de milhares 7 2 2 9 2" xfId="19497"/>
    <cellStyle name="Separador de milhares 7 2 3" xfId="19498"/>
    <cellStyle name="Separador de milhares 7 2 3 2" xfId="19499"/>
    <cellStyle name="Separador de milhares 7 2 4" xfId="19500"/>
    <cellStyle name="Separador de milhares 7 2 4 2" xfId="19501"/>
    <cellStyle name="Separador de milhares 7 2 4 2 2" xfId="19502"/>
    <cellStyle name="Separador de milhares 7 2 4 2 3" xfId="19503"/>
    <cellStyle name="Separador de milhares 7 2 4 2 3 2" xfId="19504"/>
    <cellStyle name="Separador de milhares 7 2 4 2 3 3" xfId="19505"/>
    <cellStyle name="Separador de milhares 7 2 4 3" xfId="19506"/>
    <cellStyle name="Separador de milhares 7 2 5" xfId="19507"/>
    <cellStyle name="Separador de milhares 7 2 6" xfId="19508"/>
    <cellStyle name="Separador de milhares 7 2 7" xfId="19509"/>
    <cellStyle name="Separador de milhares 7 2 8" xfId="19510"/>
    <cellStyle name="Separador de milhares 7 2 9" xfId="19511"/>
    <cellStyle name="Separador de milhares 7 20" xfId="19512"/>
    <cellStyle name="Separador de milhares 7 3" xfId="19513"/>
    <cellStyle name="Separador de milhares 7 3 10" xfId="19514"/>
    <cellStyle name="Separador de milhares 7 3 2" xfId="19515"/>
    <cellStyle name="Separador de milhares 7 3 2 2" xfId="19516"/>
    <cellStyle name="Separador de milhares 7 3 2 3" xfId="19517"/>
    <cellStyle name="Separador de milhares 7 3 2 4" xfId="19518"/>
    <cellStyle name="Separador de milhares 7 3 2 5" xfId="19519"/>
    <cellStyle name="Separador de milhares 7 3 3" xfId="19520"/>
    <cellStyle name="Separador de milhares 7 3 4" xfId="19521"/>
    <cellStyle name="Separador de milhares 7 3 5" xfId="19522"/>
    <cellStyle name="Separador de milhares 7 3 6" xfId="19523"/>
    <cellStyle name="Separador de milhares 7 3 7" xfId="19524"/>
    <cellStyle name="Separador de milhares 7 3 8" xfId="19525"/>
    <cellStyle name="Separador de milhares 7 3 9" xfId="19526"/>
    <cellStyle name="Separador de milhares 7 4" xfId="19527"/>
    <cellStyle name="Separador de milhares 7 4 10" xfId="19528"/>
    <cellStyle name="Separador de milhares 7 4 2" xfId="19529"/>
    <cellStyle name="Separador de milhares 7 4 2 2" xfId="19530"/>
    <cellStyle name="Separador de milhares 7 4 2 3" xfId="19531"/>
    <cellStyle name="Separador de milhares 7 4 2 4" xfId="19532"/>
    <cellStyle name="Separador de milhares 7 4 2 5" xfId="19533"/>
    <cellStyle name="Separador de milhares 7 4 3" xfId="19534"/>
    <cellStyle name="Separador de milhares 7 4 4" xfId="19535"/>
    <cellStyle name="Separador de milhares 7 4 5" xfId="19536"/>
    <cellStyle name="Separador de milhares 7 4 6" xfId="19537"/>
    <cellStyle name="Separador de milhares 7 4 7" xfId="19538"/>
    <cellStyle name="Separador de milhares 7 4 8" xfId="19539"/>
    <cellStyle name="Separador de milhares 7 4 9" xfId="19540"/>
    <cellStyle name="Separador de milhares 7 5" xfId="19541"/>
    <cellStyle name="Separador de milhares 7 5 10" xfId="19542"/>
    <cellStyle name="Separador de milhares 7 5 2" xfId="19543"/>
    <cellStyle name="Separador de milhares 7 5 2 2" xfId="19544"/>
    <cellStyle name="Separador de milhares 7 5 2 3" xfId="19545"/>
    <cellStyle name="Separador de milhares 7 5 2 4" xfId="19546"/>
    <cellStyle name="Separador de milhares 7 5 2 5" xfId="19547"/>
    <cellStyle name="Separador de milhares 7 5 3" xfId="19548"/>
    <cellStyle name="Separador de milhares 7 5 4" xfId="19549"/>
    <cellStyle name="Separador de milhares 7 5 5" xfId="19550"/>
    <cellStyle name="Separador de milhares 7 5 6" xfId="19551"/>
    <cellStyle name="Separador de milhares 7 5 7" xfId="19552"/>
    <cellStyle name="Separador de milhares 7 5 8" xfId="19553"/>
    <cellStyle name="Separador de milhares 7 5 9" xfId="19554"/>
    <cellStyle name="Separador de milhares 7 6" xfId="19555"/>
    <cellStyle name="Separador de milhares 7 6 10" xfId="19556"/>
    <cellStyle name="Separador de milhares 7 6 2" xfId="19557"/>
    <cellStyle name="Separador de milhares 7 6 2 2" xfId="19558"/>
    <cellStyle name="Separador de milhares 7 6 2 2 2" xfId="19559"/>
    <cellStyle name="Separador de milhares 7 6 2 2 3" xfId="19560"/>
    <cellStyle name="Separador de milhares 7 6 2 2 4" xfId="19561"/>
    <cellStyle name="Separador de milhares 7 6 2 2 5" xfId="19562"/>
    <cellStyle name="Separador de milhares 7 6 2 3" xfId="19563"/>
    <cellStyle name="Separador de milhares 7 6 2 4" xfId="19564"/>
    <cellStyle name="Separador de milhares 7 6 2 5" xfId="19565"/>
    <cellStyle name="Separador de milhares 7 6 3" xfId="19566"/>
    <cellStyle name="Separador de milhares 7 6 3 2" xfId="19567"/>
    <cellStyle name="Separador de milhares 7 6 3 3" xfId="19568"/>
    <cellStyle name="Separador de milhares 7 6 3 4" xfId="19569"/>
    <cellStyle name="Separador de milhares 7 6 3 5" xfId="19570"/>
    <cellStyle name="Separador de milhares 7 6 4" xfId="19571"/>
    <cellStyle name="Separador de milhares 7 6 5" xfId="19572"/>
    <cellStyle name="Separador de milhares 7 6 6" xfId="19573"/>
    <cellStyle name="Separador de milhares 7 6 7" xfId="19574"/>
    <cellStyle name="Separador de milhares 7 6 8" xfId="19575"/>
    <cellStyle name="Separador de milhares 7 6 9" xfId="19576"/>
    <cellStyle name="Separador de milhares 7 7" xfId="19577"/>
    <cellStyle name="Separador de milhares 7 7 2" xfId="19578"/>
    <cellStyle name="Separador de milhares 7 7 3" xfId="19579"/>
    <cellStyle name="Separador de milhares 7 7 4" xfId="19580"/>
    <cellStyle name="Separador de milhares 7 7 5" xfId="19581"/>
    <cellStyle name="Separador de milhares 7 7 6" xfId="19582"/>
    <cellStyle name="Separador de milhares 7 7 7" xfId="19583"/>
    <cellStyle name="Separador de milhares 7 8" xfId="19584"/>
    <cellStyle name="Separador de milhares 7 8 10" xfId="19585"/>
    <cellStyle name="Separador de milhares 7 8 2" xfId="19586"/>
    <cellStyle name="Separador de milhares 7 8 2 2" xfId="19587"/>
    <cellStyle name="Separador de milhares 7 8 2 3" xfId="19588"/>
    <cellStyle name="Separador de milhares 7 8 2 4" xfId="19589"/>
    <cellStyle name="Separador de milhares 7 8 2 5" xfId="19590"/>
    <cellStyle name="Separador de milhares 7 8 3" xfId="19591"/>
    <cellStyle name="Separador de milhares 7 8 4" xfId="19592"/>
    <cellStyle name="Separador de milhares 7 8 5" xfId="19593"/>
    <cellStyle name="Separador de milhares 7 8 6" xfId="19594"/>
    <cellStyle name="Separador de milhares 7 8 7" xfId="19595"/>
    <cellStyle name="Separador de milhares 7 8 8" xfId="19596"/>
    <cellStyle name="Separador de milhares 7 8 9" xfId="19597"/>
    <cellStyle name="Separador de milhares 7 9" xfId="19598"/>
    <cellStyle name="Separador de milhares 7 9 2" xfId="19599"/>
    <cellStyle name="Separador de milhares 7 9 2 2" xfId="19600"/>
    <cellStyle name="Separador de milhares 7 9 3" xfId="19601"/>
    <cellStyle name="Separador de milhares 7 9 4" xfId="19602"/>
    <cellStyle name="Separador de milhares 7 9 5" xfId="19603"/>
    <cellStyle name="Separador de milhares 7 9 6" xfId="19604"/>
    <cellStyle name="Separador de milhares 7 9 7" xfId="19605"/>
    <cellStyle name="Separador de milhares 7_Premissas Ciclo PA 2010-2016 - 231009 final" xfId="19606"/>
    <cellStyle name="Separador de milhares 8" xfId="560"/>
    <cellStyle name="Separador de milhares 8 2" xfId="692"/>
    <cellStyle name="Separador de milhares 8 2 2" xfId="11652"/>
    <cellStyle name="Separador de milhares 8 2 3" xfId="19607"/>
    <cellStyle name="Separador de milhares 8 2 3 2" xfId="19608"/>
    <cellStyle name="Separador de milhares 8 2 4" xfId="19609"/>
    <cellStyle name="Separador de milhares 8 2 4 2" xfId="19610"/>
    <cellStyle name="Separador de milhares 8 2 5" xfId="19611"/>
    <cellStyle name="Separador de milhares 8 2 5 2" xfId="19612"/>
    <cellStyle name="Separador de milhares 8 2 6" xfId="19613"/>
    <cellStyle name="Separador de milhares 8 2 6 2" xfId="19614"/>
    <cellStyle name="Separador de milhares 8 2 7" xfId="19615"/>
    <cellStyle name="Separador de milhares 8 3" xfId="11653"/>
    <cellStyle name="Separador de milhares 8 3 2" xfId="19616"/>
    <cellStyle name="Separador de milhares 8 3 3" xfId="19617"/>
    <cellStyle name="Separador de milhares 8 3 4" xfId="19618"/>
    <cellStyle name="Separador de milhares 8 3 5" xfId="19619"/>
    <cellStyle name="Separador de milhares 8 4" xfId="19620"/>
    <cellStyle name="Separador de milhares 8 4 2" xfId="19621"/>
    <cellStyle name="Separador de milhares 8 5" xfId="19622"/>
    <cellStyle name="Separador de milhares 8 5 2" xfId="19623"/>
    <cellStyle name="Separador de milhares 8 6" xfId="19624"/>
    <cellStyle name="Separador de milhares 8 6 2" xfId="19625"/>
    <cellStyle name="Separador de milhares 9" xfId="561"/>
    <cellStyle name="Separador de milhares 9 10" xfId="19626"/>
    <cellStyle name="Separador de milhares 9 11" xfId="19627"/>
    <cellStyle name="Separador de milhares 9 12" xfId="19628"/>
    <cellStyle name="Separador de milhares 9 2" xfId="19629"/>
    <cellStyle name="Separador de milhares 9 3" xfId="19630"/>
    <cellStyle name="Separador de milhares 9 3 2" xfId="19631"/>
    <cellStyle name="Separador de milhares 9 3 2 2" xfId="19632"/>
    <cellStyle name="Separador de milhares 9 3 3" xfId="19633"/>
    <cellStyle name="Separador de milhares 9 3 3 2" xfId="19634"/>
    <cellStyle name="Separador de milhares 9 3 3 3" xfId="19635"/>
    <cellStyle name="Separador de milhares 9 3 3 4" xfId="19636"/>
    <cellStyle name="Separador de milhares 9 3 3 5" xfId="19637"/>
    <cellStyle name="Separador de milhares 9 3 4" xfId="19638"/>
    <cellStyle name="Separador de milhares 9 3 4 2" xfId="19639"/>
    <cellStyle name="Separador de milhares 9 3 4 3" xfId="19640"/>
    <cellStyle name="Separador de milhares 9 3 4 4" xfId="19641"/>
    <cellStyle name="Separador de milhares 9 3 4 5" xfId="19642"/>
    <cellStyle name="Separador de milhares 9 3 5" xfId="19643"/>
    <cellStyle name="Separador de milhares 9 3 6" xfId="19644"/>
    <cellStyle name="Separador de milhares 9 3 7" xfId="19645"/>
    <cellStyle name="Separador de milhares 9 4" xfId="19646"/>
    <cellStyle name="Separador de milhares 9 4 2" xfId="19647"/>
    <cellStyle name="Separador de milhares 9 4 2 2" xfId="19648"/>
    <cellStyle name="Separador de milhares 9 5" xfId="19649"/>
    <cellStyle name="Separador de milhares 9 5 2" xfId="19650"/>
    <cellStyle name="Separador de milhares 9 5 3" xfId="19651"/>
    <cellStyle name="Separador de milhares 9 5 4" xfId="19652"/>
    <cellStyle name="Separador de milhares 9 5 5" xfId="19653"/>
    <cellStyle name="Separador de milhares 9 6" xfId="19654"/>
    <cellStyle name="Separador de milhares 9 7" xfId="19655"/>
    <cellStyle name="Separador de milhares 9 8" xfId="19656"/>
    <cellStyle name="Separador de milhares 9 9" xfId="19657"/>
    <cellStyle name="Sheet Title" xfId="19658"/>
    <cellStyle name="Sombra" xfId="19659"/>
    <cellStyle name="Sous-Total" xfId="19660"/>
    <cellStyle name="Sous-Total 2" xfId="19661"/>
    <cellStyle name="Sous-Total 3" xfId="19662"/>
    <cellStyle name="Sous-Total 4" xfId="19663"/>
    <cellStyle name="Standaard_Blad1" xfId="19664"/>
    <cellStyle name="Standard_Anlagenbuchhaltung" xfId="19665"/>
    <cellStyle name="Style 100" xfId="19666"/>
    <cellStyle name="Style 101" xfId="19667"/>
    <cellStyle name="Style 102" xfId="19668"/>
    <cellStyle name="Style 103" xfId="19669"/>
    <cellStyle name="Style 104" xfId="19670"/>
    <cellStyle name="Style 105" xfId="19671"/>
    <cellStyle name="Style 106" xfId="19672"/>
    <cellStyle name="Style 107" xfId="19673"/>
    <cellStyle name="Style 108" xfId="19674"/>
    <cellStyle name="Style 109" xfId="19675"/>
    <cellStyle name="Style 110" xfId="19676"/>
    <cellStyle name="Style 111" xfId="19677"/>
    <cellStyle name="Style 112" xfId="19678"/>
    <cellStyle name="Style 113" xfId="19679"/>
    <cellStyle name="Style 114" xfId="19680"/>
    <cellStyle name="Style 115" xfId="19681"/>
    <cellStyle name="Style 116" xfId="19682"/>
    <cellStyle name="Style 117" xfId="19683"/>
    <cellStyle name="Style 118" xfId="19684"/>
    <cellStyle name="Style 119" xfId="19685"/>
    <cellStyle name="Style 120" xfId="19686"/>
    <cellStyle name="Style 121" xfId="19687"/>
    <cellStyle name="Style 122" xfId="19688"/>
    <cellStyle name="Style 123" xfId="19689"/>
    <cellStyle name="Style 124" xfId="19690"/>
    <cellStyle name="Style 125" xfId="19691"/>
    <cellStyle name="Style 126" xfId="19692"/>
    <cellStyle name="Style 127" xfId="19693"/>
    <cellStyle name="Style 128" xfId="19694"/>
    <cellStyle name="Style 129" xfId="19695"/>
    <cellStyle name="Style 130" xfId="19696"/>
    <cellStyle name="Style 131" xfId="19697"/>
    <cellStyle name="Style 132" xfId="19698"/>
    <cellStyle name="Style 133" xfId="19699"/>
    <cellStyle name="Style 134" xfId="19700"/>
    <cellStyle name="Style 135" xfId="19701"/>
    <cellStyle name="Style 136" xfId="19702"/>
    <cellStyle name="Style 137" xfId="19703"/>
    <cellStyle name="Style 138" xfId="19704"/>
    <cellStyle name="Style 139" xfId="19705"/>
    <cellStyle name="Style 140" xfId="19706"/>
    <cellStyle name="Style 141" xfId="19707"/>
    <cellStyle name="Style 142" xfId="19708"/>
    <cellStyle name="Style 143" xfId="19709"/>
    <cellStyle name="Style 144" xfId="19710"/>
    <cellStyle name="Style 145" xfId="19711"/>
    <cellStyle name="Style 146" xfId="19712"/>
    <cellStyle name="Style 147" xfId="19713"/>
    <cellStyle name="Style 149" xfId="19714"/>
    <cellStyle name="Style 151" xfId="19715"/>
    <cellStyle name="Style 153" xfId="19716"/>
    <cellStyle name="Style 155" xfId="19717"/>
    <cellStyle name="Style 157" xfId="19718"/>
    <cellStyle name="Style 159" xfId="19719"/>
    <cellStyle name="Style 161" xfId="19720"/>
    <cellStyle name="Style 21" xfId="19721"/>
    <cellStyle name="Style 22" xfId="19722"/>
    <cellStyle name="Style 23" xfId="19723"/>
    <cellStyle name="Style 24" xfId="19724"/>
    <cellStyle name="Style 25" xfId="19725"/>
    <cellStyle name="Style 26" xfId="19726"/>
    <cellStyle name="Style 27" xfId="19727"/>
    <cellStyle name="Style 28" xfId="19728"/>
    <cellStyle name="Style 29" xfId="19729"/>
    <cellStyle name="Style 30" xfId="19730"/>
    <cellStyle name="Style 31" xfId="19731"/>
    <cellStyle name="Style 32" xfId="19732"/>
    <cellStyle name="Style 32 2" xfId="19733"/>
    <cellStyle name="Style 33" xfId="19734"/>
    <cellStyle name="Style 34" xfId="19735"/>
    <cellStyle name="Style 34 2" xfId="19736"/>
    <cellStyle name="Style 35" xfId="19737"/>
    <cellStyle name="Style 36" xfId="19738"/>
    <cellStyle name="Style 37" xfId="19739"/>
    <cellStyle name="Style 37 2" xfId="19740"/>
    <cellStyle name="Style 38" xfId="19741"/>
    <cellStyle name="Style 39" xfId="19742"/>
    <cellStyle name="Style 40" xfId="19743"/>
    <cellStyle name="Style 41" xfId="19744"/>
    <cellStyle name="Style 42" xfId="19745"/>
    <cellStyle name="Style 43" xfId="19746"/>
    <cellStyle name="Style 44" xfId="19747"/>
    <cellStyle name="Style 45" xfId="19748"/>
    <cellStyle name="Style 46" xfId="19749"/>
    <cellStyle name="Style 47" xfId="19750"/>
    <cellStyle name="Style 48" xfId="19751"/>
    <cellStyle name="Style 49" xfId="19752"/>
    <cellStyle name="Style 50" xfId="19753"/>
    <cellStyle name="Style 51" xfId="19754"/>
    <cellStyle name="Style 52" xfId="19755"/>
    <cellStyle name="Style 53" xfId="19756"/>
    <cellStyle name="Style 54" xfId="19757"/>
    <cellStyle name="Style 55" xfId="19758"/>
    <cellStyle name="Style 56" xfId="19759"/>
    <cellStyle name="Style 57" xfId="19760"/>
    <cellStyle name="Style 58" xfId="19761"/>
    <cellStyle name="Style 58 2" xfId="19762"/>
    <cellStyle name="Style 58 2 2" xfId="19763"/>
    <cellStyle name="Style 58 2 2 2" xfId="19764"/>
    <cellStyle name="Style 58 2 2 3" xfId="19765"/>
    <cellStyle name="Style 58 2 3" xfId="19766"/>
    <cellStyle name="Style 58 2 4" xfId="19767"/>
    <cellStyle name="Style 58 3" xfId="19768"/>
    <cellStyle name="Style 58 3 2" xfId="19769"/>
    <cellStyle name="Style 58 3 3" xfId="19770"/>
    <cellStyle name="Style 58 4" xfId="19771"/>
    <cellStyle name="Style 58 4 2" xfId="19772"/>
    <cellStyle name="Style 58 4 3" xfId="19773"/>
    <cellStyle name="Style 58 5" xfId="19774"/>
    <cellStyle name="Style 58 5 2" xfId="19775"/>
    <cellStyle name="Style 58 5 3" xfId="19776"/>
    <cellStyle name="Style 58 6" xfId="19777"/>
    <cellStyle name="Style 58 7" xfId="19778"/>
    <cellStyle name="Style 59" xfId="19779"/>
    <cellStyle name="Style 60" xfId="19780"/>
    <cellStyle name="Style 61" xfId="19781"/>
    <cellStyle name="Style 62" xfId="19782"/>
    <cellStyle name="Style 63" xfId="19783"/>
    <cellStyle name="Style 64" xfId="19784"/>
    <cellStyle name="Style 65" xfId="19785"/>
    <cellStyle name="Style 66" xfId="19786"/>
    <cellStyle name="Style 67" xfId="19787"/>
    <cellStyle name="Style 68" xfId="19788"/>
    <cellStyle name="Style 69" xfId="19789"/>
    <cellStyle name="Style 70" xfId="19790"/>
    <cellStyle name="Style 71" xfId="19791"/>
    <cellStyle name="Style 72" xfId="19792"/>
    <cellStyle name="Style 73" xfId="19793"/>
    <cellStyle name="Style 74" xfId="19794"/>
    <cellStyle name="Style 83" xfId="19795"/>
    <cellStyle name="Style 84" xfId="19796"/>
    <cellStyle name="Style 85" xfId="19797"/>
    <cellStyle name="Style 86" xfId="19798"/>
    <cellStyle name="Style 87" xfId="19799"/>
    <cellStyle name="Style 88" xfId="19800"/>
    <cellStyle name="Style 89" xfId="19801"/>
    <cellStyle name="Style 90" xfId="19802"/>
    <cellStyle name="Style 91" xfId="19803"/>
    <cellStyle name="Style 92" xfId="19804"/>
    <cellStyle name="Style 93" xfId="19805"/>
    <cellStyle name="Style 94" xfId="19806"/>
    <cellStyle name="Style 95" xfId="19807"/>
    <cellStyle name="Style 96" xfId="19808"/>
    <cellStyle name="Style 97" xfId="19809"/>
    <cellStyle name="Style 98" xfId="19810"/>
    <cellStyle name="Style 99" xfId="19811"/>
    <cellStyle name="Subtotal" xfId="19812"/>
    <cellStyle name="t" xfId="19813"/>
    <cellStyle name="Table Col Head" xfId="19814"/>
    <cellStyle name="Table Head" xfId="19815"/>
    <cellStyle name="Table Head Aligned" xfId="19816"/>
    <cellStyle name="Table Head Aligned 2" xfId="19817"/>
    <cellStyle name="Table Head Aligned 3" xfId="19818"/>
    <cellStyle name="Table Head Blue" xfId="19819"/>
    <cellStyle name="Table Head Green" xfId="19820"/>
    <cellStyle name="Table Head_CBPI_Val7" xfId="19821"/>
    <cellStyle name="Table Heading" xfId="19822"/>
    <cellStyle name="Table Text" xfId="19823"/>
    <cellStyle name="Table Title" xfId="19824"/>
    <cellStyle name="Table Units" xfId="19825"/>
    <cellStyle name="Table Units 10" xfId="19826"/>
    <cellStyle name="Table Units 10 2" xfId="19827"/>
    <cellStyle name="Table Units 11" xfId="19828"/>
    <cellStyle name="Table Units 11 2" xfId="19829"/>
    <cellStyle name="Table Units 12" xfId="19830"/>
    <cellStyle name="Table Units 12 2" xfId="19831"/>
    <cellStyle name="Table Units 13" xfId="19832"/>
    <cellStyle name="Table Units 13 2" xfId="19833"/>
    <cellStyle name="Table Units 14" xfId="19834"/>
    <cellStyle name="Table Units 14 2" xfId="19835"/>
    <cellStyle name="Table Units 15" xfId="19836"/>
    <cellStyle name="Table Units 15 2" xfId="19837"/>
    <cellStyle name="Table Units 16" xfId="19838"/>
    <cellStyle name="Table Units 16 2" xfId="19839"/>
    <cellStyle name="Table Units 17" xfId="19840"/>
    <cellStyle name="Table Units 17 2" xfId="19841"/>
    <cellStyle name="Table Units 18" xfId="19842"/>
    <cellStyle name="Table Units 18 2" xfId="19843"/>
    <cellStyle name="Table Units 19" xfId="19844"/>
    <cellStyle name="Table Units 19 2" xfId="19845"/>
    <cellStyle name="Table Units 2" xfId="19846"/>
    <cellStyle name="Table Units 2 2" xfId="19847"/>
    <cellStyle name="Table Units 20" xfId="19848"/>
    <cellStyle name="Table Units 20 2" xfId="19849"/>
    <cellStyle name="Table Units 21" xfId="19850"/>
    <cellStyle name="Table Units 21 2" xfId="19851"/>
    <cellStyle name="Table Units 22" xfId="19852"/>
    <cellStyle name="Table Units 22 2" xfId="19853"/>
    <cellStyle name="Table Units 23" xfId="19854"/>
    <cellStyle name="Table Units 23 2" xfId="19855"/>
    <cellStyle name="Table Units 24" xfId="19856"/>
    <cellStyle name="Table Units 24 2" xfId="19857"/>
    <cellStyle name="Table Units 25" xfId="19858"/>
    <cellStyle name="Table Units 25 2" xfId="19859"/>
    <cellStyle name="Table Units 26" xfId="19860"/>
    <cellStyle name="Table Units 26 2" xfId="19861"/>
    <cellStyle name="Table Units 27" xfId="19862"/>
    <cellStyle name="Table Units 27 2" xfId="19863"/>
    <cellStyle name="Table Units 28" xfId="19864"/>
    <cellStyle name="Table Units 28 2" xfId="19865"/>
    <cellStyle name="Table Units 29" xfId="19866"/>
    <cellStyle name="Table Units 29 2" xfId="19867"/>
    <cellStyle name="Table Units 3" xfId="19868"/>
    <cellStyle name="Table Units 3 2" xfId="19869"/>
    <cellStyle name="Table Units 30" xfId="19870"/>
    <cellStyle name="Table Units 30 2" xfId="19871"/>
    <cellStyle name="Table Units 31" xfId="19872"/>
    <cellStyle name="Table Units 31 2" xfId="19873"/>
    <cellStyle name="Table Units 32" xfId="19874"/>
    <cellStyle name="Table Units 32 2" xfId="19875"/>
    <cellStyle name="Table Units 33" xfId="19876"/>
    <cellStyle name="Table Units 33 2" xfId="19877"/>
    <cellStyle name="Table Units 34" xfId="19878"/>
    <cellStyle name="Table Units 34 2" xfId="19879"/>
    <cellStyle name="Table Units 35" xfId="19880"/>
    <cellStyle name="Table Units 35 2" xfId="19881"/>
    <cellStyle name="Table Units 36" xfId="19882"/>
    <cellStyle name="Table Units 36 2" xfId="19883"/>
    <cellStyle name="Table Units 37" xfId="19884"/>
    <cellStyle name="Table Units 37 2" xfId="19885"/>
    <cellStyle name="Table Units 38" xfId="19886"/>
    <cellStyle name="Table Units 38 2" xfId="19887"/>
    <cellStyle name="Table Units 39" xfId="19888"/>
    <cellStyle name="Table Units 39 2" xfId="19889"/>
    <cellStyle name="Table Units 4" xfId="19890"/>
    <cellStyle name="Table Units 4 2" xfId="19891"/>
    <cellStyle name="Table Units 40" xfId="19892"/>
    <cellStyle name="Table Units 40 2" xfId="19893"/>
    <cellStyle name="Table Units 41" xfId="19894"/>
    <cellStyle name="Table Units 41 2" xfId="19895"/>
    <cellStyle name="Table Units 42" xfId="19896"/>
    <cellStyle name="Table Units 42 2" xfId="19897"/>
    <cellStyle name="Table Units 43" xfId="19898"/>
    <cellStyle name="Table Units 5" xfId="19899"/>
    <cellStyle name="Table Units 5 2" xfId="19900"/>
    <cellStyle name="Table Units 6" xfId="19901"/>
    <cellStyle name="Table Units 6 2" xfId="19902"/>
    <cellStyle name="Table Units 7" xfId="19903"/>
    <cellStyle name="Table Units 7 2" xfId="19904"/>
    <cellStyle name="Table Units 8" xfId="19905"/>
    <cellStyle name="Table Units 8 2" xfId="19906"/>
    <cellStyle name="Table Units 9" xfId="19907"/>
    <cellStyle name="Table Units 9 2" xfId="19908"/>
    <cellStyle name="Table_Header" xfId="19909"/>
    <cellStyle name="TEXT" xfId="19910"/>
    <cellStyle name="Text 1" xfId="19911"/>
    <cellStyle name="Text Head 1" xfId="19912"/>
    <cellStyle name="Text Indent A" xfId="19913"/>
    <cellStyle name="Text Indent B" xfId="19914"/>
    <cellStyle name="Text Indent C" xfId="19915"/>
    <cellStyle name="TEXTO" xfId="19916"/>
    <cellStyle name="TEXTO 2" xfId="19917"/>
    <cellStyle name="Texto de advertencia" xfId="19918"/>
    <cellStyle name="Texto de Aviso 10" xfId="19919"/>
    <cellStyle name="Texto de Aviso 2" xfId="562"/>
    <cellStyle name="Texto de Aviso 2 2" xfId="563"/>
    <cellStyle name="Texto de Aviso 2 3" xfId="564"/>
    <cellStyle name="Texto de Aviso 2 4" xfId="565"/>
    <cellStyle name="Texto de Aviso 2 5" xfId="566"/>
    <cellStyle name="Texto de Aviso 2 6" xfId="567"/>
    <cellStyle name="Texto de Aviso 2 7" xfId="568"/>
    <cellStyle name="Texto de Aviso 2 8" xfId="19920"/>
    <cellStyle name="Texto de Aviso 3" xfId="569"/>
    <cellStyle name="Texto de Aviso 4" xfId="570"/>
    <cellStyle name="Texto de Aviso 4 2" xfId="19921"/>
    <cellStyle name="Texto de Aviso 4 3" xfId="19922"/>
    <cellStyle name="Texto de Aviso 4 4" xfId="19923"/>
    <cellStyle name="Texto de Aviso 4 5" xfId="19924"/>
    <cellStyle name="Texto de Aviso 4 6" xfId="19925"/>
    <cellStyle name="Texto de Aviso 5" xfId="571"/>
    <cellStyle name="Texto de Aviso 6" xfId="19926"/>
    <cellStyle name="Texto de Aviso 7" xfId="19927"/>
    <cellStyle name="Texto de Aviso 8" xfId="19928"/>
    <cellStyle name="Texto de Aviso 9" xfId="19929"/>
    <cellStyle name="Texto Explicativo 10" xfId="19930"/>
    <cellStyle name="Texto Explicativo 2" xfId="572"/>
    <cellStyle name="Texto Explicativo 2 2" xfId="573"/>
    <cellStyle name="Texto Explicativo 2 3" xfId="574"/>
    <cellStyle name="Texto Explicativo 2 4" xfId="575"/>
    <cellStyle name="Texto Explicativo 2 5" xfId="576"/>
    <cellStyle name="Texto Explicativo 2 6" xfId="577"/>
    <cellStyle name="Texto Explicativo 2 7" xfId="578"/>
    <cellStyle name="Texto Explicativo 2 8" xfId="19931"/>
    <cellStyle name="Texto Explicativo 3" xfId="579"/>
    <cellStyle name="Texto Explicativo 4" xfId="580"/>
    <cellStyle name="Texto Explicativo 4 2" xfId="19932"/>
    <cellStyle name="Texto Explicativo 4 3" xfId="19933"/>
    <cellStyle name="Texto Explicativo 4 4" xfId="19934"/>
    <cellStyle name="Texto Explicativo 4 5" xfId="19935"/>
    <cellStyle name="Texto Explicativo 4 6" xfId="19936"/>
    <cellStyle name="Texto Explicativo 5" xfId="581"/>
    <cellStyle name="Texto Explicativo 6" xfId="19937"/>
    <cellStyle name="Texto Explicativo 7" xfId="19938"/>
    <cellStyle name="Texto Explicativo 8" xfId="19939"/>
    <cellStyle name="Texto Explicativo 9" xfId="19940"/>
    <cellStyle name="texto2" xfId="19941"/>
    <cellStyle name="TFCF" xfId="19942"/>
    <cellStyle name="þ_x001d_ð'_x000c_ïþ÷_x000c_âþU_x0001_o_x0014_x_x001c__x0007__x0001__x0001_" xfId="19943"/>
    <cellStyle name="Times12" xfId="19944"/>
    <cellStyle name="Times20" xfId="19945"/>
    <cellStyle name="Titulo" xfId="19946"/>
    <cellStyle name="Título 1 1" xfId="582"/>
    <cellStyle name="Título 1 1 1" xfId="583"/>
    <cellStyle name="Título 1 1 2" xfId="584"/>
    <cellStyle name="Título 1 1 3" xfId="585"/>
    <cellStyle name="Título 1 1 4" xfId="586"/>
    <cellStyle name="Título 1 10" xfId="19947"/>
    <cellStyle name="Título 1 2" xfId="587"/>
    <cellStyle name="Título 1 2 2" xfId="588"/>
    <cellStyle name="Título 1 2 2 2" xfId="19948"/>
    <cellStyle name="Título 1 2 3" xfId="589"/>
    <cellStyle name="Título 1 2 3 2" xfId="19949"/>
    <cellStyle name="Título 1 2 4" xfId="590"/>
    <cellStyle name="Título 1 2 4 2" xfId="19950"/>
    <cellStyle name="Título 1 2 5" xfId="591"/>
    <cellStyle name="Título 1 2 5 2" xfId="19951"/>
    <cellStyle name="Título 1 2 6" xfId="592"/>
    <cellStyle name="Título 1 2 6 2" xfId="19952"/>
    <cellStyle name="Título 1 2 7" xfId="593"/>
    <cellStyle name="Título 1 2 7 2" xfId="19953"/>
    <cellStyle name="Título 1 2 8" xfId="19954"/>
    <cellStyle name="Título 1 2 8 2" xfId="19955"/>
    <cellStyle name="Título 1 2 9" xfId="19956"/>
    <cellStyle name="Título 1 3" xfId="594"/>
    <cellStyle name="Título 1 3 2" xfId="19957"/>
    <cellStyle name="Título 1 4" xfId="595"/>
    <cellStyle name="Título 1 4 2" xfId="19958"/>
    <cellStyle name="Título 1 4 2 2" xfId="19959"/>
    <cellStyle name="Título 1 4 3" xfId="19960"/>
    <cellStyle name="Título 1 4 3 2" xfId="19961"/>
    <cellStyle name="Título 1 4 4" xfId="19962"/>
    <cellStyle name="Título 1 4 4 2" xfId="19963"/>
    <cellStyle name="Título 1 4 5" xfId="19964"/>
    <cellStyle name="Título 1 4 5 2" xfId="19965"/>
    <cellStyle name="Título 1 4 6" xfId="19966"/>
    <cellStyle name="Título 1 4 6 2" xfId="19967"/>
    <cellStyle name="Título 1 4 7" xfId="19968"/>
    <cellStyle name="Título 1 5" xfId="596"/>
    <cellStyle name="Título 1 6" xfId="19969"/>
    <cellStyle name="Título 1 7" xfId="19970"/>
    <cellStyle name="Título 1 8" xfId="19971"/>
    <cellStyle name="Título 1 9" xfId="19972"/>
    <cellStyle name="Título 10" xfId="19973"/>
    <cellStyle name="Título 11" xfId="19974"/>
    <cellStyle name="Título 12" xfId="19975"/>
    <cellStyle name="Título 13" xfId="19976"/>
    <cellStyle name="Título 2 10" xfId="19977"/>
    <cellStyle name="Título 2 2" xfId="597"/>
    <cellStyle name="Título 2 2 2" xfId="598"/>
    <cellStyle name="Título 2 2 2 2" xfId="19978"/>
    <cellStyle name="Título 2 2 3" xfId="599"/>
    <cellStyle name="Título 2 2 3 2" xfId="19979"/>
    <cellStyle name="Título 2 2 4" xfId="600"/>
    <cellStyle name="Título 2 2 4 2" xfId="19980"/>
    <cellStyle name="Título 2 2 5" xfId="601"/>
    <cellStyle name="Título 2 2 5 2" xfId="19981"/>
    <cellStyle name="Título 2 2 6" xfId="602"/>
    <cellStyle name="Título 2 2 6 2" xfId="19982"/>
    <cellStyle name="Título 2 2 7" xfId="603"/>
    <cellStyle name="Título 2 2 7 2" xfId="19983"/>
    <cellStyle name="Título 2 2 8" xfId="19984"/>
    <cellStyle name="Título 2 2 8 2" xfId="19985"/>
    <cellStyle name="Título 2 2 9" xfId="19986"/>
    <cellStyle name="Título 2 3" xfId="604"/>
    <cellStyle name="Título 2 3 2" xfId="19987"/>
    <cellStyle name="Título 2 4" xfId="605"/>
    <cellStyle name="Título 2 4 2" xfId="19988"/>
    <cellStyle name="Título 2 4 2 2" xfId="19989"/>
    <cellStyle name="Título 2 4 3" xfId="19990"/>
    <cellStyle name="Título 2 4 3 2" xfId="19991"/>
    <cellStyle name="Título 2 4 4" xfId="19992"/>
    <cellStyle name="Título 2 4 4 2" xfId="19993"/>
    <cellStyle name="Título 2 4 5" xfId="19994"/>
    <cellStyle name="Título 2 4 5 2" xfId="19995"/>
    <cellStyle name="Título 2 4 6" xfId="19996"/>
    <cellStyle name="Título 2 4 6 2" xfId="19997"/>
    <cellStyle name="Título 2 4 7" xfId="19998"/>
    <cellStyle name="Título 2 5" xfId="606"/>
    <cellStyle name="Título 2 6" xfId="19999"/>
    <cellStyle name="Título 2 7" xfId="20000"/>
    <cellStyle name="Título 2 8" xfId="20001"/>
    <cellStyle name="Título 2 9" xfId="20002"/>
    <cellStyle name="Título 3 10" xfId="20003"/>
    <cellStyle name="Título 3 2" xfId="607"/>
    <cellStyle name="Título 3 2 2" xfId="608"/>
    <cellStyle name="Título 3 2 3" xfId="609"/>
    <cellStyle name="Título 3 2 4" xfId="610"/>
    <cellStyle name="Título 3 2 5" xfId="611"/>
    <cellStyle name="Título 3 2 6" xfId="612"/>
    <cellStyle name="Título 3 2 7" xfId="613"/>
    <cellStyle name="Título 3 2 8" xfId="20004"/>
    <cellStyle name="Título 3 3" xfId="614"/>
    <cellStyle name="Título 3 4" xfId="615"/>
    <cellStyle name="Título 3 4 2" xfId="20005"/>
    <cellStyle name="Título 3 4 3" xfId="20006"/>
    <cellStyle name="Título 3 4 4" xfId="20007"/>
    <cellStyle name="Título 3 4 5" xfId="20008"/>
    <cellStyle name="Título 3 4 6" xfId="20009"/>
    <cellStyle name="Título 3 5" xfId="616"/>
    <cellStyle name="Título 3 6" xfId="20010"/>
    <cellStyle name="Título 3 7" xfId="20011"/>
    <cellStyle name="Título 3 8" xfId="20012"/>
    <cellStyle name="Título 3 9" xfId="20013"/>
    <cellStyle name="Título 4 10" xfId="20014"/>
    <cellStyle name="Título 4 2" xfId="617"/>
    <cellStyle name="Título 4 2 2" xfId="618"/>
    <cellStyle name="Título 4 2 3" xfId="619"/>
    <cellStyle name="Título 4 2 4" xfId="620"/>
    <cellStyle name="Título 4 2 5" xfId="621"/>
    <cellStyle name="Título 4 2 6" xfId="622"/>
    <cellStyle name="Título 4 2 7" xfId="623"/>
    <cellStyle name="Título 4 2 8" xfId="20015"/>
    <cellStyle name="Título 4 3" xfId="624"/>
    <cellStyle name="Título 4 4" xfId="625"/>
    <cellStyle name="Título 4 4 2" xfId="20016"/>
    <cellStyle name="Título 4 4 3" xfId="20017"/>
    <cellStyle name="Título 4 4 4" xfId="20018"/>
    <cellStyle name="Título 4 4 5" xfId="20019"/>
    <cellStyle name="Título 4 4 6" xfId="20020"/>
    <cellStyle name="Título 4 5" xfId="626"/>
    <cellStyle name="Título 4 6" xfId="20021"/>
    <cellStyle name="Título 4 7" xfId="20022"/>
    <cellStyle name="Título 4 8" xfId="20023"/>
    <cellStyle name="Título 4 9" xfId="20024"/>
    <cellStyle name="Título 5" xfId="11654"/>
    <cellStyle name="Título 5 2" xfId="20025"/>
    <cellStyle name="Título 5 3" xfId="20026"/>
    <cellStyle name="Título 5 4" xfId="20027"/>
    <cellStyle name="Título 5 5" xfId="20028"/>
    <cellStyle name="Título 5 6" xfId="20029"/>
    <cellStyle name="Título 5 7" xfId="20030"/>
    <cellStyle name="Título 5 8" xfId="20031"/>
    <cellStyle name="Título 6" xfId="20032"/>
    <cellStyle name="Título 7" xfId="20033"/>
    <cellStyle name="Título 7 2" xfId="20034"/>
    <cellStyle name="Título 7 3" xfId="20035"/>
    <cellStyle name="Título 7 4" xfId="20036"/>
    <cellStyle name="Título 7 5" xfId="20037"/>
    <cellStyle name="Título 7 6" xfId="20038"/>
    <cellStyle name="Título 8" xfId="20039"/>
    <cellStyle name="Título 9" xfId="20040"/>
    <cellStyle name="Titulo_Cópia de Quadro de Aportes rev3 (BASE)" xfId="20041"/>
    <cellStyle name="Titulo1" xfId="20042"/>
    <cellStyle name="Titulo2" xfId="20043"/>
    <cellStyle name="tons" xfId="20044"/>
    <cellStyle name="TopGrey" xfId="20045"/>
    <cellStyle name="Total 10" xfId="20046"/>
    <cellStyle name="Total 2" xfId="627"/>
    <cellStyle name="Total 2 10" xfId="11655"/>
    <cellStyle name="Total 2 10 2" xfId="11656"/>
    <cellStyle name="Total 2 11" xfId="11657"/>
    <cellStyle name="Total 2 11 2" xfId="11658"/>
    <cellStyle name="Total 2 12" xfId="11659"/>
    <cellStyle name="Total 2 12 2" xfId="11660"/>
    <cellStyle name="Total 2 13" xfId="11661"/>
    <cellStyle name="Total 2 13 2" xfId="11662"/>
    <cellStyle name="Total 2 14" xfId="11663"/>
    <cellStyle name="Total 2 14 2" xfId="11664"/>
    <cellStyle name="Total 2 15" xfId="11665"/>
    <cellStyle name="Total 2 15 2" xfId="11666"/>
    <cellStyle name="Total 2 16" xfId="11667"/>
    <cellStyle name="Total 2 16 2" xfId="11668"/>
    <cellStyle name="Total 2 17" xfId="11669"/>
    <cellStyle name="Total 2 17 2" xfId="11670"/>
    <cellStyle name="Total 2 18" xfId="11671"/>
    <cellStyle name="Total 2 18 2" xfId="11672"/>
    <cellStyle name="Total 2 19" xfId="11673"/>
    <cellStyle name="Total 2 19 2" xfId="11674"/>
    <cellStyle name="Total 2 2" xfId="628"/>
    <cellStyle name="Total 2 2 10" xfId="11675"/>
    <cellStyle name="Total 2 2 10 2" xfId="11676"/>
    <cellStyle name="Total 2 2 11" xfId="11677"/>
    <cellStyle name="Total 2 2 11 2" xfId="11678"/>
    <cellStyle name="Total 2 2 12" xfId="11679"/>
    <cellStyle name="Total 2 2 12 2" xfId="11680"/>
    <cellStyle name="Total 2 2 13" xfId="11681"/>
    <cellStyle name="Total 2 2 13 2" xfId="11682"/>
    <cellStyle name="Total 2 2 14" xfId="11683"/>
    <cellStyle name="Total 2 2 14 2" xfId="11684"/>
    <cellStyle name="Total 2 2 15" xfId="11685"/>
    <cellStyle name="Total 2 2 15 2" xfId="11686"/>
    <cellStyle name="Total 2 2 16" xfId="11687"/>
    <cellStyle name="Total 2 2 16 2" xfId="11688"/>
    <cellStyle name="Total 2 2 17" xfId="11689"/>
    <cellStyle name="Total 2 2 17 2" xfId="11690"/>
    <cellStyle name="Total 2 2 18" xfId="11691"/>
    <cellStyle name="Total 2 2 18 2" xfId="11692"/>
    <cellStyle name="Total 2 2 19" xfId="11693"/>
    <cellStyle name="Total 2 2 19 2" xfId="11694"/>
    <cellStyle name="Total 2 2 2" xfId="629"/>
    <cellStyle name="Total 2 2 2 10" xfId="11695"/>
    <cellStyle name="Total 2 2 2 10 2" xfId="11696"/>
    <cellStyle name="Total 2 2 2 11" xfId="11697"/>
    <cellStyle name="Total 2 2 2 11 2" xfId="11698"/>
    <cellStyle name="Total 2 2 2 12" xfId="11699"/>
    <cellStyle name="Total 2 2 2 12 2" xfId="11700"/>
    <cellStyle name="Total 2 2 2 13" xfId="11701"/>
    <cellStyle name="Total 2 2 2 13 2" xfId="11702"/>
    <cellStyle name="Total 2 2 2 14" xfId="11703"/>
    <cellStyle name="Total 2 2 2 14 2" xfId="11704"/>
    <cellStyle name="Total 2 2 2 15" xfId="11705"/>
    <cellStyle name="Total 2 2 2 15 2" xfId="11706"/>
    <cellStyle name="Total 2 2 2 16" xfId="11707"/>
    <cellStyle name="Total 2 2 2 17" xfId="20047"/>
    <cellStyle name="Total 2 2 2 2" xfId="11708"/>
    <cellStyle name="Total 2 2 2 2 10" xfId="11709"/>
    <cellStyle name="Total 2 2 2 2 10 2" xfId="11710"/>
    <cellStyle name="Total 2 2 2 2 11" xfId="11711"/>
    <cellStyle name="Total 2 2 2 2 11 2" xfId="11712"/>
    <cellStyle name="Total 2 2 2 2 12" xfId="11713"/>
    <cellStyle name="Total 2 2 2 2 12 2" xfId="11714"/>
    <cellStyle name="Total 2 2 2 2 13" xfId="11715"/>
    <cellStyle name="Total 2 2 2 2 13 2" xfId="11716"/>
    <cellStyle name="Total 2 2 2 2 14" xfId="11717"/>
    <cellStyle name="Total 2 2 2 2 2" xfId="11718"/>
    <cellStyle name="Total 2 2 2 2 2 2" xfId="11719"/>
    <cellStyle name="Total 2 2 2 2 3" xfId="11720"/>
    <cellStyle name="Total 2 2 2 2 3 2" xfId="11721"/>
    <cellStyle name="Total 2 2 2 2 4" xfId="11722"/>
    <cellStyle name="Total 2 2 2 2 4 2" xfId="11723"/>
    <cellStyle name="Total 2 2 2 2 5" xfId="11724"/>
    <cellStyle name="Total 2 2 2 2 5 2" xfId="11725"/>
    <cellStyle name="Total 2 2 2 2 6" xfId="11726"/>
    <cellStyle name="Total 2 2 2 2 6 2" xfId="11727"/>
    <cellStyle name="Total 2 2 2 2 7" xfId="11728"/>
    <cellStyle name="Total 2 2 2 2 7 2" xfId="11729"/>
    <cellStyle name="Total 2 2 2 2 8" xfId="11730"/>
    <cellStyle name="Total 2 2 2 2 8 2" xfId="11731"/>
    <cellStyle name="Total 2 2 2 2 9" xfId="11732"/>
    <cellStyle name="Total 2 2 2 2 9 2" xfId="11733"/>
    <cellStyle name="Total 2 2 2 3" xfId="11734"/>
    <cellStyle name="Total 2 2 2 3 10" xfId="11735"/>
    <cellStyle name="Total 2 2 2 3 10 2" xfId="11736"/>
    <cellStyle name="Total 2 2 2 3 11" xfId="11737"/>
    <cellStyle name="Total 2 2 2 3 11 2" xfId="11738"/>
    <cellStyle name="Total 2 2 2 3 12" xfId="11739"/>
    <cellStyle name="Total 2 2 2 3 12 2" xfId="11740"/>
    <cellStyle name="Total 2 2 2 3 13" xfId="11741"/>
    <cellStyle name="Total 2 2 2 3 13 2" xfId="11742"/>
    <cellStyle name="Total 2 2 2 3 14" xfId="11743"/>
    <cellStyle name="Total 2 2 2 3 2" xfId="11744"/>
    <cellStyle name="Total 2 2 2 3 2 2" xfId="11745"/>
    <cellStyle name="Total 2 2 2 3 3" xfId="11746"/>
    <cellStyle name="Total 2 2 2 3 3 2" xfId="11747"/>
    <cellStyle name="Total 2 2 2 3 4" xfId="11748"/>
    <cellStyle name="Total 2 2 2 3 4 2" xfId="11749"/>
    <cellStyle name="Total 2 2 2 3 5" xfId="11750"/>
    <cellStyle name="Total 2 2 2 3 5 2" xfId="11751"/>
    <cellStyle name="Total 2 2 2 3 6" xfId="11752"/>
    <cellStyle name="Total 2 2 2 3 6 2" xfId="11753"/>
    <cellStyle name="Total 2 2 2 3 7" xfId="11754"/>
    <cellStyle name="Total 2 2 2 3 7 2" xfId="11755"/>
    <cellStyle name="Total 2 2 2 3 8" xfId="11756"/>
    <cellStyle name="Total 2 2 2 3 8 2" xfId="11757"/>
    <cellStyle name="Total 2 2 2 3 9" xfId="11758"/>
    <cellStyle name="Total 2 2 2 3 9 2" xfId="11759"/>
    <cellStyle name="Total 2 2 2 4" xfId="11760"/>
    <cellStyle name="Total 2 2 2 4 2" xfId="11761"/>
    <cellStyle name="Total 2 2 2 5" xfId="11762"/>
    <cellStyle name="Total 2 2 2 5 2" xfId="11763"/>
    <cellStyle name="Total 2 2 2 6" xfId="11764"/>
    <cellStyle name="Total 2 2 2 6 2" xfId="11765"/>
    <cellStyle name="Total 2 2 2 7" xfId="11766"/>
    <cellStyle name="Total 2 2 2 7 2" xfId="11767"/>
    <cellStyle name="Total 2 2 2 8" xfId="11768"/>
    <cellStyle name="Total 2 2 2 8 2" xfId="11769"/>
    <cellStyle name="Total 2 2 2 9" xfId="11770"/>
    <cellStyle name="Total 2 2 2 9 2" xfId="11771"/>
    <cellStyle name="Total 2 2 20" xfId="11772"/>
    <cellStyle name="Total 2 2 21" xfId="20048"/>
    <cellStyle name="Total 2 2 3" xfId="630"/>
    <cellStyle name="Total 2 2 3 10" xfId="11773"/>
    <cellStyle name="Total 2 2 3 10 2" xfId="11774"/>
    <cellStyle name="Total 2 2 3 11" xfId="11775"/>
    <cellStyle name="Total 2 2 3 11 2" xfId="11776"/>
    <cellStyle name="Total 2 2 3 12" xfId="11777"/>
    <cellStyle name="Total 2 2 3 12 2" xfId="11778"/>
    <cellStyle name="Total 2 2 3 13" xfId="11779"/>
    <cellStyle name="Total 2 2 3 13 2" xfId="11780"/>
    <cellStyle name="Total 2 2 3 14" xfId="11781"/>
    <cellStyle name="Total 2 2 3 14 2" xfId="11782"/>
    <cellStyle name="Total 2 2 3 15" xfId="11783"/>
    <cellStyle name="Total 2 2 3 15 2" xfId="11784"/>
    <cellStyle name="Total 2 2 3 16" xfId="11785"/>
    <cellStyle name="Total 2 2 3 2" xfId="11786"/>
    <cellStyle name="Total 2 2 3 2 10" xfId="11787"/>
    <cellStyle name="Total 2 2 3 2 10 2" xfId="11788"/>
    <cellStyle name="Total 2 2 3 2 11" xfId="11789"/>
    <cellStyle name="Total 2 2 3 2 11 2" xfId="11790"/>
    <cellStyle name="Total 2 2 3 2 12" xfId="11791"/>
    <cellStyle name="Total 2 2 3 2 12 2" xfId="11792"/>
    <cellStyle name="Total 2 2 3 2 13" xfId="11793"/>
    <cellStyle name="Total 2 2 3 2 13 2" xfId="11794"/>
    <cellStyle name="Total 2 2 3 2 14" xfId="11795"/>
    <cellStyle name="Total 2 2 3 2 2" xfId="11796"/>
    <cellStyle name="Total 2 2 3 2 2 2" xfId="11797"/>
    <cellStyle name="Total 2 2 3 2 3" xfId="11798"/>
    <cellStyle name="Total 2 2 3 2 3 2" xfId="11799"/>
    <cellStyle name="Total 2 2 3 2 4" xfId="11800"/>
    <cellStyle name="Total 2 2 3 2 4 2" xfId="11801"/>
    <cellStyle name="Total 2 2 3 2 5" xfId="11802"/>
    <cellStyle name="Total 2 2 3 2 5 2" xfId="11803"/>
    <cellStyle name="Total 2 2 3 2 6" xfId="11804"/>
    <cellStyle name="Total 2 2 3 2 6 2" xfId="11805"/>
    <cellStyle name="Total 2 2 3 2 7" xfId="11806"/>
    <cellStyle name="Total 2 2 3 2 7 2" xfId="11807"/>
    <cellStyle name="Total 2 2 3 2 8" xfId="11808"/>
    <cellStyle name="Total 2 2 3 2 8 2" xfId="11809"/>
    <cellStyle name="Total 2 2 3 2 9" xfId="11810"/>
    <cellStyle name="Total 2 2 3 2 9 2" xfId="11811"/>
    <cellStyle name="Total 2 2 3 3" xfId="11812"/>
    <cellStyle name="Total 2 2 3 3 10" xfId="11813"/>
    <cellStyle name="Total 2 2 3 3 10 2" xfId="11814"/>
    <cellStyle name="Total 2 2 3 3 11" xfId="11815"/>
    <cellStyle name="Total 2 2 3 3 11 2" xfId="11816"/>
    <cellStyle name="Total 2 2 3 3 12" xfId="11817"/>
    <cellStyle name="Total 2 2 3 3 12 2" xfId="11818"/>
    <cellStyle name="Total 2 2 3 3 13" xfId="11819"/>
    <cellStyle name="Total 2 2 3 3 13 2" xfId="11820"/>
    <cellStyle name="Total 2 2 3 3 14" xfId="11821"/>
    <cellStyle name="Total 2 2 3 3 2" xfId="11822"/>
    <cellStyle name="Total 2 2 3 3 2 2" xfId="11823"/>
    <cellStyle name="Total 2 2 3 3 3" xfId="11824"/>
    <cellStyle name="Total 2 2 3 3 3 2" xfId="11825"/>
    <cellStyle name="Total 2 2 3 3 4" xfId="11826"/>
    <cellStyle name="Total 2 2 3 3 4 2" xfId="11827"/>
    <cellStyle name="Total 2 2 3 3 5" xfId="11828"/>
    <cellStyle name="Total 2 2 3 3 5 2" xfId="11829"/>
    <cellStyle name="Total 2 2 3 3 6" xfId="11830"/>
    <cellStyle name="Total 2 2 3 3 6 2" xfId="11831"/>
    <cellStyle name="Total 2 2 3 3 7" xfId="11832"/>
    <cellStyle name="Total 2 2 3 3 7 2" xfId="11833"/>
    <cellStyle name="Total 2 2 3 3 8" xfId="11834"/>
    <cellStyle name="Total 2 2 3 3 8 2" xfId="11835"/>
    <cellStyle name="Total 2 2 3 3 9" xfId="11836"/>
    <cellStyle name="Total 2 2 3 3 9 2" xfId="11837"/>
    <cellStyle name="Total 2 2 3 4" xfId="11838"/>
    <cellStyle name="Total 2 2 3 4 2" xfId="11839"/>
    <cellStyle name="Total 2 2 3 5" xfId="11840"/>
    <cellStyle name="Total 2 2 3 5 2" xfId="11841"/>
    <cellStyle name="Total 2 2 3 6" xfId="11842"/>
    <cellStyle name="Total 2 2 3 6 2" xfId="11843"/>
    <cellStyle name="Total 2 2 3 7" xfId="11844"/>
    <cellStyle name="Total 2 2 3 7 2" xfId="11845"/>
    <cellStyle name="Total 2 2 3 8" xfId="11846"/>
    <cellStyle name="Total 2 2 3 8 2" xfId="11847"/>
    <cellStyle name="Total 2 2 3 9" xfId="11848"/>
    <cellStyle name="Total 2 2 3 9 2" xfId="11849"/>
    <cellStyle name="Total 2 2 4" xfId="631"/>
    <cellStyle name="Total 2 2 4 10" xfId="11850"/>
    <cellStyle name="Total 2 2 4 10 2" xfId="11851"/>
    <cellStyle name="Total 2 2 4 11" xfId="11852"/>
    <cellStyle name="Total 2 2 4 11 2" xfId="11853"/>
    <cellStyle name="Total 2 2 4 12" xfId="11854"/>
    <cellStyle name="Total 2 2 4 12 2" xfId="11855"/>
    <cellStyle name="Total 2 2 4 13" xfId="11856"/>
    <cellStyle name="Total 2 2 4 13 2" xfId="11857"/>
    <cellStyle name="Total 2 2 4 14" xfId="11858"/>
    <cellStyle name="Total 2 2 4 14 2" xfId="11859"/>
    <cellStyle name="Total 2 2 4 15" xfId="11860"/>
    <cellStyle name="Total 2 2 4 15 2" xfId="11861"/>
    <cellStyle name="Total 2 2 4 16" xfId="11862"/>
    <cellStyle name="Total 2 2 4 2" xfId="11863"/>
    <cellStyle name="Total 2 2 4 2 10" xfId="11864"/>
    <cellStyle name="Total 2 2 4 2 10 2" xfId="11865"/>
    <cellStyle name="Total 2 2 4 2 11" xfId="11866"/>
    <cellStyle name="Total 2 2 4 2 11 2" xfId="11867"/>
    <cellStyle name="Total 2 2 4 2 12" xfId="11868"/>
    <cellStyle name="Total 2 2 4 2 12 2" xfId="11869"/>
    <cellStyle name="Total 2 2 4 2 13" xfId="11870"/>
    <cellStyle name="Total 2 2 4 2 13 2" xfId="11871"/>
    <cellStyle name="Total 2 2 4 2 14" xfId="11872"/>
    <cellStyle name="Total 2 2 4 2 2" xfId="11873"/>
    <cellStyle name="Total 2 2 4 2 2 2" xfId="11874"/>
    <cellStyle name="Total 2 2 4 2 3" xfId="11875"/>
    <cellStyle name="Total 2 2 4 2 3 2" xfId="11876"/>
    <cellStyle name="Total 2 2 4 2 4" xfId="11877"/>
    <cellStyle name="Total 2 2 4 2 4 2" xfId="11878"/>
    <cellStyle name="Total 2 2 4 2 5" xfId="11879"/>
    <cellStyle name="Total 2 2 4 2 5 2" xfId="11880"/>
    <cellStyle name="Total 2 2 4 2 6" xfId="11881"/>
    <cellStyle name="Total 2 2 4 2 6 2" xfId="11882"/>
    <cellStyle name="Total 2 2 4 2 7" xfId="11883"/>
    <cellStyle name="Total 2 2 4 2 7 2" xfId="11884"/>
    <cellStyle name="Total 2 2 4 2 8" xfId="11885"/>
    <cellStyle name="Total 2 2 4 2 8 2" xfId="11886"/>
    <cellStyle name="Total 2 2 4 2 9" xfId="11887"/>
    <cellStyle name="Total 2 2 4 2 9 2" xfId="11888"/>
    <cellStyle name="Total 2 2 4 3" xfId="11889"/>
    <cellStyle name="Total 2 2 4 3 10" xfId="11890"/>
    <cellStyle name="Total 2 2 4 3 10 2" xfId="11891"/>
    <cellStyle name="Total 2 2 4 3 11" xfId="11892"/>
    <cellStyle name="Total 2 2 4 3 11 2" xfId="11893"/>
    <cellStyle name="Total 2 2 4 3 12" xfId="11894"/>
    <cellStyle name="Total 2 2 4 3 12 2" xfId="11895"/>
    <cellStyle name="Total 2 2 4 3 13" xfId="11896"/>
    <cellStyle name="Total 2 2 4 3 13 2" xfId="11897"/>
    <cellStyle name="Total 2 2 4 3 14" xfId="11898"/>
    <cellStyle name="Total 2 2 4 3 2" xfId="11899"/>
    <cellStyle name="Total 2 2 4 3 2 2" xfId="11900"/>
    <cellStyle name="Total 2 2 4 3 3" xfId="11901"/>
    <cellStyle name="Total 2 2 4 3 3 2" xfId="11902"/>
    <cellStyle name="Total 2 2 4 3 4" xfId="11903"/>
    <cellStyle name="Total 2 2 4 3 4 2" xfId="11904"/>
    <cellStyle name="Total 2 2 4 3 5" xfId="11905"/>
    <cellStyle name="Total 2 2 4 3 5 2" xfId="11906"/>
    <cellStyle name="Total 2 2 4 3 6" xfId="11907"/>
    <cellStyle name="Total 2 2 4 3 6 2" xfId="11908"/>
    <cellStyle name="Total 2 2 4 3 7" xfId="11909"/>
    <cellStyle name="Total 2 2 4 3 7 2" xfId="11910"/>
    <cellStyle name="Total 2 2 4 3 8" xfId="11911"/>
    <cellStyle name="Total 2 2 4 3 8 2" xfId="11912"/>
    <cellStyle name="Total 2 2 4 3 9" xfId="11913"/>
    <cellStyle name="Total 2 2 4 3 9 2" xfId="11914"/>
    <cellStyle name="Total 2 2 4 4" xfId="11915"/>
    <cellStyle name="Total 2 2 4 4 2" xfId="11916"/>
    <cellStyle name="Total 2 2 4 5" xfId="11917"/>
    <cellStyle name="Total 2 2 4 5 2" xfId="11918"/>
    <cellStyle name="Total 2 2 4 6" xfId="11919"/>
    <cellStyle name="Total 2 2 4 6 2" xfId="11920"/>
    <cellStyle name="Total 2 2 4 7" xfId="11921"/>
    <cellStyle name="Total 2 2 4 7 2" xfId="11922"/>
    <cellStyle name="Total 2 2 4 8" xfId="11923"/>
    <cellStyle name="Total 2 2 4 8 2" xfId="11924"/>
    <cellStyle name="Total 2 2 4 9" xfId="11925"/>
    <cellStyle name="Total 2 2 4 9 2" xfId="11926"/>
    <cellStyle name="Total 2 2 5" xfId="632"/>
    <cellStyle name="Total 2 2 5 10" xfId="11927"/>
    <cellStyle name="Total 2 2 5 10 2" xfId="11928"/>
    <cellStyle name="Total 2 2 5 11" xfId="11929"/>
    <cellStyle name="Total 2 2 5 11 2" xfId="11930"/>
    <cellStyle name="Total 2 2 5 12" xfId="11931"/>
    <cellStyle name="Total 2 2 5 12 2" xfId="11932"/>
    <cellStyle name="Total 2 2 5 13" xfId="11933"/>
    <cellStyle name="Total 2 2 5 13 2" xfId="11934"/>
    <cellStyle name="Total 2 2 5 14" xfId="11935"/>
    <cellStyle name="Total 2 2 5 14 2" xfId="11936"/>
    <cellStyle name="Total 2 2 5 15" xfId="11937"/>
    <cellStyle name="Total 2 2 5 15 2" xfId="11938"/>
    <cellStyle name="Total 2 2 5 16" xfId="11939"/>
    <cellStyle name="Total 2 2 5 2" xfId="11940"/>
    <cellStyle name="Total 2 2 5 2 10" xfId="11941"/>
    <cellStyle name="Total 2 2 5 2 10 2" xfId="11942"/>
    <cellStyle name="Total 2 2 5 2 11" xfId="11943"/>
    <cellStyle name="Total 2 2 5 2 11 2" xfId="11944"/>
    <cellStyle name="Total 2 2 5 2 12" xfId="11945"/>
    <cellStyle name="Total 2 2 5 2 12 2" xfId="11946"/>
    <cellStyle name="Total 2 2 5 2 13" xfId="11947"/>
    <cellStyle name="Total 2 2 5 2 13 2" xfId="11948"/>
    <cellStyle name="Total 2 2 5 2 14" xfId="11949"/>
    <cellStyle name="Total 2 2 5 2 2" xfId="11950"/>
    <cellStyle name="Total 2 2 5 2 2 2" xfId="11951"/>
    <cellStyle name="Total 2 2 5 2 3" xfId="11952"/>
    <cellStyle name="Total 2 2 5 2 3 2" xfId="11953"/>
    <cellStyle name="Total 2 2 5 2 4" xfId="11954"/>
    <cellStyle name="Total 2 2 5 2 4 2" xfId="11955"/>
    <cellStyle name="Total 2 2 5 2 5" xfId="11956"/>
    <cellStyle name="Total 2 2 5 2 5 2" xfId="11957"/>
    <cellStyle name="Total 2 2 5 2 6" xfId="11958"/>
    <cellStyle name="Total 2 2 5 2 6 2" xfId="11959"/>
    <cellStyle name="Total 2 2 5 2 7" xfId="11960"/>
    <cellStyle name="Total 2 2 5 2 7 2" xfId="11961"/>
    <cellStyle name="Total 2 2 5 2 8" xfId="11962"/>
    <cellStyle name="Total 2 2 5 2 8 2" xfId="11963"/>
    <cellStyle name="Total 2 2 5 2 9" xfId="11964"/>
    <cellStyle name="Total 2 2 5 2 9 2" xfId="11965"/>
    <cellStyle name="Total 2 2 5 3" xfId="11966"/>
    <cellStyle name="Total 2 2 5 3 10" xfId="11967"/>
    <cellStyle name="Total 2 2 5 3 10 2" xfId="11968"/>
    <cellStyle name="Total 2 2 5 3 11" xfId="11969"/>
    <cellStyle name="Total 2 2 5 3 11 2" xfId="11970"/>
    <cellStyle name="Total 2 2 5 3 12" xfId="11971"/>
    <cellStyle name="Total 2 2 5 3 12 2" xfId="11972"/>
    <cellStyle name="Total 2 2 5 3 13" xfId="11973"/>
    <cellStyle name="Total 2 2 5 3 13 2" xfId="11974"/>
    <cellStyle name="Total 2 2 5 3 14" xfId="11975"/>
    <cellStyle name="Total 2 2 5 3 2" xfId="11976"/>
    <cellStyle name="Total 2 2 5 3 2 2" xfId="11977"/>
    <cellStyle name="Total 2 2 5 3 3" xfId="11978"/>
    <cellStyle name="Total 2 2 5 3 3 2" xfId="11979"/>
    <cellStyle name="Total 2 2 5 3 4" xfId="11980"/>
    <cellStyle name="Total 2 2 5 3 4 2" xfId="11981"/>
    <cellStyle name="Total 2 2 5 3 5" xfId="11982"/>
    <cellStyle name="Total 2 2 5 3 5 2" xfId="11983"/>
    <cellStyle name="Total 2 2 5 3 6" xfId="11984"/>
    <cellStyle name="Total 2 2 5 3 6 2" xfId="11985"/>
    <cellStyle name="Total 2 2 5 3 7" xfId="11986"/>
    <cellStyle name="Total 2 2 5 3 7 2" xfId="11987"/>
    <cellStyle name="Total 2 2 5 3 8" xfId="11988"/>
    <cellStyle name="Total 2 2 5 3 8 2" xfId="11989"/>
    <cellStyle name="Total 2 2 5 3 9" xfId="11990"/>
    <cellStyle name="Total 2 2 5 3 9 2" xfId="11991"/>
    <cellStyle name="Total 2 2 5 4" xfId="11992"/>
    <cellStyle name="Total 2 2 5 4 2" xfId="11993"/>
    <cellStyle name="Total 2 2 5 5" xfId="11994"/>
    <cellStyle name="Total 2 2 5 5 2" xfId="11995"/>
    <cellStyle name="Total 2 2 5 6" xfId="11996"/>
    <cellStyle name="Total 2 2 5 6 2" xfId="11997"/>
    <cellStyle name="Total 2 2 5 7" xfId="11998"/>
    <cellStyle name="Total 2 2 5 7 2" xfId="11999"/>
    <cellStyle name="Total 2 2 5 8" xfId="12000"/>
    <cellStyle name="Total 2 2 5 8 2" xfId="12001"/>
    <cellStyle name="Total 2 2 5 9" xfId="12002"/>
    <cellStyle name="Total 2 2 5 9 2" xfId="12003"/>
    <cellStyle name="Total 2 2 6" xfId="12004"/>
    <cellStyle name="Total 2 2 6 10" xfId="12005"/>
    <cellStyle name="Total 2 2 6 10 2" xfId="12006"/>
    <cellStyle name="Total 2 2 6 11" xfId="12007"/>
    <cellStyle name="Total 2 2 6 11 2" xfId="12008"/>
    <cellStyle name="Total 2 2 6 12" xfId="12009"/>
    <cellStyle name="Total 2 2 6 12 2" xfId="12010"/>
    <cellStyle name="Total 2 2 6 13" xfId="12011"/>
    <cellStyle name="Total 2 2 6 13 2" xfId="12012"/>
    <cellStyle name="Total 2 2 6 14" xfId="12013"/>
    <cellStyle name="Total 2 2 6 2" xfId="12014"/>
    <cellStyle name="Total 2 2 6 2 2" xfId="12015"/>
    <cellStyle name="Total 2 2 6 3" xfId="12016"/>
    <cellStyle name="Total 2 2 6 3 2" xfId="12017"/>
    <cellStyle name="Total 2 2 6 4" xfId="12018"/>
    <cellStyle name="Total 2 2 6 4 2" xfId="12019"/>
    <cellStyle name="Total 2 2 6 5" xfId="12020"/>
    <cellStyle name="Total 2 2 6 5 2" xfId="12021"/>
    <cellStyle name="Total 2 2 6 6" xfId="12022"/>
    <cellStyle name="Total 2 2 6 6 2" xfId="12023"/>
    <cellStyle name="Total 2 2 6 7" xfId="12024"/>
    <cellStyle name="Total 2 2 6 7 2" xfId="12025"/>
    <cellStyle name="Total 2 2 6 8" xfId="12026"/>
    <cellStyle name="Total 2 2 6 8 2" xfId="12027"/>
    <cellStyle name="Total 2 2 6 9" xfId="12028"/>
    <cellStyle name="Total 2 2 6 9 2" xfId="12029"/>
    <cellStyle name="Total 2 2 7" xfId="12030"/>
    <cellStyle name="Total 2 2 7 10" xfId="12031"/>
    <cellStyle name="Total 2 2 7 10 2" xfId="12032"/>
    <cellStyle name="Total 2 2 7 11" xfId="12033"/>
    <cellStyle name="Total 2 2 7 11 2" xfId="12034"/>
    <cellStyle name="Total 2 2 7 12" xfId="12035"/>
    <cellStyle name="Total 2 2 7 12 2" xfId="12036"/>
    <cellStyle name="Total 2 2 7 13" xfId="12037"/>
    <cellStyle name="Total 2 2 7 13 2" xfId="12038"/>
    <cellStyle name="Total 2 2 7 14" xfId="12039"/>
    <cellStyle name="Total 2 2 7 2" xfId="12040"/>
    <cellStyle name="Total 2 2 7 2 2" xfId="12041"/>
    <cellStyle name="Total 2 2 7 3" xfId="12042"/>
    <cellStyle name="Total 2 2 7 3 2" xfId="12043"/>
    <cellStyle name="Total 2 2 7 4" xfId="12044"/>
    <cellStyle name="Total 2 2 7 4 2" xfId="12045"/>
    <cellStyle name="Total 2 2 7 5" xfId="12046"/>
    <cellStyle name="Total 2 2 7 5 2" xfId="12047"/>
    <cellStyle name="Total 2 2 7 6" xfId="12048"/>
    <cellStyle name="Total 2 2 7 6 2" xfId="12049"/>
    <cellStyle name="Total 2 2 7 7" xfId="12050"/>
    <cellStyle name="Total 2 2 7 7 2" xfId="12051"/>
    <cellStyle name="Total 2 2 7 8" xfId="12052"/>
    <cellStyle name="Total 2 2 7 8 2" xfId="12053"/>
    <cellStyle name="Total 2 2 7 9" xfId="12054"/>
    <cellStyle name="Total 2 2 7 9 2" xfId="12055"/>
    <cellStyle name="Total 2 2 8" xfId="12056"/>
    <cellStyle name="Total 2 2 8 2" xfId="12057"/>
    <cellStyle name="Total 2 2 9" xfId="12058"/>
    <cellStyle name="Total 2 2 9 2" xfId="12059"/>
    <cellStyle name="Total 2 20" xfId="12060"/>
    <cellStyle name="Total 2 20 2" xfId="12061"/>
    <cellStyle name="Total 2 21" xfId="12062"/>
    <cellStyle name="Total 2 21 2" xfId="12063"/>
    <cellStyle name="Total 2 22" xfId="12064"/>
    <cellStyle name="Total 2 23" xfId="20049"/>
    <cellStyle name="Total 2 3" xfId="633"/>
    <cellStyle name="Total 2 3 10" xfId="12065"/>
    <cellStyle name="Total 2 3 10 2" xfId="12066"/>
    <cellStyle name="Total 2 3 11" xfId="12067"/>
    <cellStyle name="Total 2 3 11 2" xfId="12068"/>
    <cellStyle name="Total 2 3 12" xfId="12069"/>
    <cellStyle name="Total 2 3 12 2" xfId="12070"/>
    <cellStyle name="Total 2 3 13" xfId="12071"/>
    <cellStyle name="Total 2 3 13 2" xfId="12072"/>
    <cellStyle name="Total 2 3 14" xfId="12073"/>
    <cellStyle name="Total 2 3 14 2" xfId="12074"/>
    <cellStyle name="Total 2 3 15" xfId="12075"/>
    <cellStyle name="Total 2 3 15 2" xfId="12076"/>
    <cellStyle name="Total 2 3 16" xfId="12077"/>
    <cellStyle name="Total 2 3 16 2" xfId="12078"/>
    <cellStyle name="Total 2 3 17" xfId="12079"/>
    <cellStyle name="Total 2 3 17 2" xfId="12080"/>
    <cellStyle name="Total 2 3 18" xfId="12081"/>
    <cellStyle name="Total 2 3 18 2" xfId="12082"/>
    <cellStyle name="Total 2 3 19" xfId="12083"/>
    <cellStyle name="Total 2 3 19 2" xfId="12084"/>
    <cellStyle name="Total 2 3 2" xfId="634"/>
    <cellStyle name="Total 2 3 2 10" xfId="12085"/>
    <cellStyle name="Total 2 3 2 10 2" xfId="12086"/>
    <cellStyle name="Total 2 3 2 11" xfId="12087"/>
    <cellStyle name="Total 2 3 2 11 2" xfId="12088"/>
    <cellStyle name="Total 2 3 2 12" xfId="12089"/>
    <cellStyle name="Total 2 3 2 12 2" xfId="12090"/>
    <cellStyle name="Total 2 3 2 13" xfId="12091"/>
    <cellStyle name="Total 2 3 2 13 2" xfId="12092"/>
    <cellStyle name="Total 2 3 2 14" xfId="12093"/>
    <cellStyle name="Total 2 3 2 14 2" xfId="12094"/>
    <cellStyle name="Total 2 3 2 15" xfId="12095"/>
    <cellStyle name="Total 2 3 2 15 2" xfId="12096"/>
    <cellStyle name="Total 2 3 2 16" xfId="12097"/>
    <cellStyle name="Total 2 3 2 17" xfId="20050"/>
    <cellStyle name="Total 2 3 2 2" xfId="12098"/>
    <cellStyle name="Total 2 3 2 2 10" xfId="12099"/>
    <cellStyle name="Total 2 3 2 2 10 2" xfId="12100"/>
    <cellStyle name="Total 2 3 2 2 11" xfId="12101"/>
    <cellStyle name="Total 2 3 2 2 11 2" xfId="12102"/>
    <cellStyle name="Total 2 3 2 2 12" xfId="12103"/>
    <cellStyle name="Total 2 3 2 2 12 2" xfId="12104"/>
    <cellStyle name="Total 2 3 2 2 13" xfId="12105"/>
    <cellStyle name="Total 2 3 2 2 13 2" xfId="12106"/>
    <cellStyle name="Total 2 3 2 2 14" xfId="12107"/>
    <cellStyle name="Total 2 3 2 2 2" xfId="12108"/>
    <cellStyle name="Total 2 3 2 2 2 2" xfId="12109"/>
    <cellStyle name="Total 2 3 2 2 3" xfId="12110"/>
    <cellStyle name="Total 2 3 2 2 3 2" xfId="12111"/>
    <cellStyle name="Total 2 3 2 2 4" xfId="12112"/>
    <cellStyle name="Total 2 3 2 2 4 2" xfId="12113"/>
    <cellStyle name="Total 2 3 2 2 5" xfId="12114"/>
    <cellStyle name="Total 2 3 2 2 5 2" xfId="12115"/>
    <cellStyle name="Total 2 3 2 2 6" xfId="12116"/>
    <cellStyle name="Total 2 3 2 2 6 2" xfId="12117"/>
    <cellStyle name="Total 2 3 2 2 7" xfId="12118"/>
    <cellStyle name="Total 2 3 2 2 7 2" xfId="12119"/>
    <cellStyle name="Total 2 3 2 2 8" xfId="12120"/>
    <cellStyle name="Total 2 3 2 2 8 2" xfId="12121"/>
    <cellStyle name="Total 2 3 2 2 9" xfId="12122"/>
    <cellStyle name="Total 2 3 2 2 9 2" xfId="12123"/>
    <cellStyle name="Total 2 3 2 3" xfId="12124"/>
    <cellStyle name="Total 2 3 2 3 10" xfId="12125"/>
    <cellStyle name="Total 2 3 2 3 10 2" xfId="12126"/>
    <cellStyle name="Total 2 3 2 3 11" xfId="12127"/>
    <cellStyle name="Total 2 3 2 3 11 2" xfId="12128"/>
    <cellStyle name="Total 2 3 2 3 12" xfId="12129"/>
    <cellStyle name="Total 2 3 2 3 12 2" xfId="12130"/>
    <cellStyle name="Total 2 3 2 3 13" xfId="12131"/>
    <cellStyle name="Total 2 3 2 3 13 2" xfId="12132"/>
    <cellStyle name="Total 2 3 2 3 14" xfId="12133"/>
    <cellStyle name="Total 2 3 2 3 2" xfId="12134"/>
    <cellStyle name="Total 2 3 2 3 2 2" xfId="12135"/>
    <cellStyle name="Total 2 3 2 3 3" xfId="12136"/>
    <cellStyle name="Total 2 3 2 3 3 2" xfId="12137"/>
    <cellStyle name="Total 2 3 2 3 4" xfId="12138"/>
    <cellStyle name="Total 2 3 2 3 4 2" xfId="12139"/>
    <cellStyle name="Total 2 3 2 3 5" xfId="12140"/>
    <cellStyle name="Total 2 3 2 3 5 2" xfId="12141"/>
    <cellStyle name="Total 2 3 2 3 6" xfId="12142"/>
    <cellStyle name="Total 2 3 2 3 6 2" xfId="12143"/>
    <cellStyle name="Total 2 3 2 3 7" xfId="12144"/>
    <cellStyle name="Total 2 3 2 3 7 2" xfId="12145"/>
    <cellStyle name="Total 2 3 2 3 8" xfId="12146"/>
    <cellStyle name="Total 2 3 2 3 8 2" xfId="12147"/>
    <cellStyle name="Total 2 3 2 3 9" xfId="12148"/>
    <cellStyle name="Total 2 3 2 3 9 2" xfId="12149"/>
    <cellStyle name="Total 2 3 2 4" xfId="12150"/>
    <cellStyle name="Total 2 3 2 4 2" xfId="12151"/>
    <cellStyle name="Total 2 3 2 5" xfId="12152"/>
    <cellStyle name="Total 2 3 2 5 2" xfId="12153"/>
    <cellStyle name="Total 2 3 2 6" xfId="12154"/>
    <cellStyle name="Total 2 3 2 6 2" xfId="12155"/>
    <cellStyle name="Total 2 3 2 7" xfId="12156"/>
    <cellStyle name="Total 2 3 2 7 2" xfId="12157"/>
    <cellStyle name="Total 2 3 2 8" xfId="12158"/>
    <cellStyle name="Total 2 3 2 8 2" xfId="12159"/>
    <cellStyle name="Total 2 3 2 9" xfId="12160"/>
    <cellStyle name="Total 2 3 2 9 2" xfId="12161"/>
    <cellStyle name="Total 2 3 20" xfId="12162"/>
    <cellStyle name="Total 2 3 21" xfId="20051"/>
    <cellStyle name="Total 2 3 3" xfId="635"/>
    <cellStyle name="Total 2 3 3 10" xfId="12163"/>
    <cellStyle name="Total 2 3 3 10 2" xfId="12164"/>
    <cellStyle name="Total 2 3 3 11" xfId="12165"/>
    <cellStyle name="Total 2 3 3 11 2" xfId="12166"/>
    <cellStyle name="Total 2 3 3 12" xfId="12167"/>
    <cellStyle name="Total 2 3 3 12 2" xfId="12168"/>
    <cellStyle name="Total 2 3 3 13" xfId="12169"/>
    <cellStyle name="Total 2 3 3 13 2" xfId="12170"/>
    <cellStyle name="Total 2 3 3 14" xfId="12171"/>
    <cellStyle name="Total 2 3 3 14 2" xfId="12172"/>
    <cellStyle name="Total 2 3 3 15" xfId="12173"/>
    <cellStyle name="Total 2 3 3 15 2" xfId="12174"/>
    <cellStyle name="Total 2 3 3 16" xfId="12175"/>
    <cellStyle name="Total 2 3 3 2" xfId="12176"/>
    <cellStyle name="Total 2 3 3 2 10" xfId="12177"/>
    <cellStyle name="Total 2 3 3 2 10 2" xfId="12178"/>
    <cellStyle name="Total 2 3 3 2 11" xfId="12179"/>
    <cellStyle name="Total 2 3 3 2 11 2" xfId="12180"/>
    <cellStyle name="Total 2 3 3 2 12" xfId="12181"/>
    <cellStyle name="Total 2 3 3 2 12 2" xfId="12182"/>
    <cellStyle name="Total 2 3 3 2 13" xfId="12183"/>
    <cellStyle name="Total 2 3 3 2 13 2" xfId="12184"/>
    <cellStyle name="Total 2 3 3 2 14" xfId="12185"/>
    <cellStyle name="Total 2 3 3 2 2" xfId="12186"/>
    <cellStyle name="Total 2 3 3 2 2 2" xfId="12187"/>
    <cellStyle name="Total 2 3 3 2 3" xfId="12188"/>
    <cellStyle name="Total 2 3 3 2 3 2" xfId="12189"/>
    <cellStyle name="Total 2 3 3 2 4" xfId="12190"/>
    <cellStyle name="Total 2 3 3 2 4 2" xfId="12191"/>
    <cellStyle name="Total 2 3 3 2 5" xfId="12192"/>
    <cellStyle name="Total 2 3 3 2 5 2" xfId="12193"/>
    <cellStyle name="Total 2 3 3 2 6" xfId="12194"/>
    <cellStyle name="Total 2 3 3 2 6 2" xfId="12195"/>
    <cellStyle name="Total 2 3 3 2 7" xfId="12196"/>
    <cellStyle name="Total 2 3 3 2 7 2" xfId="12197"/>
    <cellStyle name="Total 2 3 3 2 8" xfId="12198"/>
    <cellStyle name="Total 2 3 3 2 8 2" xfId="12199"/>
    <cellStyle name="Total 2 3 3 2 9" xfId="12200"/>
    <cellStyle name="Total 2 3 3 2 9 2" xfId="12201"/>
    <cellStyle name="Total 2 3 3 3" xfId="12202"/>
    <cellStyle name="Total 2 3 3 3 10" xfId="12203"/>
    <cellStyle name="Total 2 3 3 3 10 2" xfId="12204"/>
    <cellStyle name="Total 2 3 3 3 11" xfId="12205"/>
    <cellStyle name="Total 2 3 3 3 11 2" xfId="12206"/>
    <cellStyle name="Total 2 3 3 3 12" xfId="12207"/>
    <cellStyle name="Total 2 3 3 3 12 2" xfId="12208"/>
    <cellStyle name="Total 2 3 3 3 13" xfId="12209"/>
    <cellStyle name="Total 2 3 3 3 13 2" xfId="12210"/>
    <cellStyle name="Total 2 3 3 3 14" xfId="12211"/>
    <cellStyle name="Total 2 3 3 3 2" xfId="12212"/>
    <cellStyle name="Total 2 3 3 3 2 2" xfId="12213"/>
    <cellStyle name="Total 2 3 3 3 3" xfId="12214"/>
    <cellStyle name="Total 2 3 3 3 3 2" xfId="12215"/>
    <cellStyle name="Total 2 3 3 3 4" xfId="12216"/>
    <cellStyle name="Total 2 3 3 3 4 2" xfId="12217"/>
    <cellStyle name="Total 2 3 3 3 5" xfId="12218"/>
    <cellStyle name="Total 2 3 3 3 5 2" xfId="12219"/>
    <cellStyle name="Total 2 3 3 3 6" xfId="12220"/>
    <cellStyle name="Total 2 3 3 3 6 2" xfId="12221"/>
    <cellStyle name="Total 2 3 3 3 7" xfId="12222"/>
    <cellStyle name="Total 2 3 3 3 7 2" xfId="12223"/>
    <cellStyle name="Total 2 3 3 3 8" xfId="12224"/>
    <cellStyle name="Total 2 3 3 3 8 2" xfId="12225"/>
    <cellStyle name="Total 2 3 3 3 9" xfId="12226"/>
    <cellStyle name="Total 2 3 3 3 9 2" xfId="12227"/>
    <cellStyle name="Total 2 3 3 4" xfId="12228"/>
    <cellStyle name="Total 2 3 3 4 2" xfId="12229"/>
    <cellStyle name="Total 2 3 3 5" xfId="12230"/>
    <cellStyle name="Total 2 3 3 5 2" xfId="12231"/>
    <cellStyle name="Total 2 3 3 6" xfId="12232"/>
    <cellStyle name="Total 2 3 3 6 2" xfId="12233"/>
    <cellStyle name="Total 2 3 3 7" xfId="12234"/>
    <cellStyle name="Total 2 3 3 7 2" xfId="12235"/>
    <cellStyle name="Total 2 3 3 8" xfId="12236"/>
    <cellStyle name="Total 2 3 3 8 2" xfId="12237"/>
    <cellStyle name="Total 2 3 3 9" xfId="12238"/>
    <cellStyle name="Total 2 3 3 9 2" xfId="12239"/>
    <cellStyle name="Total 2 3 4" xfId="636"/>
    <cellStyle name="Total 2 3 4 10" xfId="12240"/>
    <cellStyle name="Total 2 3 4 10 2" xfId="12241"/>
    <cellStyle name="Total 2 3 4 11" xfId="12242"/>
    <cellStyle name="Total 2 3 4 11 2" xfId="12243"/>
    <cellStyle name="Total 2 3 4 12" xfId="12244"/>
    <cellStyle name="Total 2 3 4 12 2" xfId="12245"/>
    <cellStyle name="Total 2 3 4 13" xfId="12246"/>
    <cellStyle name="Total 2 3 4 13 2" xfId="12247"/>
    <cellStyle name="Total 2 3 4 14" xfId="12248"/>
    <cellStyle name="Total 2 3 4 14 2" xfId="12249"/>
    <cellStyle name="Total 2 3 4 15" xfId="12250"/>
    <cellStyle name="Total 2 3 4 15 2" xfId="12251"/>
    <cellStyle name="Total 2 3 4 16" xfId="12252"/>
    <cellStyle name="Total 2 3 4 2" xfId="12253"/>
    <cellStyle name="Total 2 3 4 2 10" xfId="12254"/>
    <cellStyle name="Total 2 3 4 2 10 2" xfId="12255"/>
    <cellStyle name="Total 2 3 4 2 11" xfId="12256"/>
    <cellStyle name="Total 2 3 4 2 11 2" xfId="12257"/>
    <cellStyle name="Total 2 3 4 2 12" xfId="12258"/>
    <cellStyle name="Total 2 3 4 2 12 2" xfId="12259"/>
    <cellStyle name="Total 2 3 4 2 13" xfId="12260"/>
    <cellStyle name="Total 2 3 4 2 13 2" xfId="12261"/>
    <cellStyle name="Total 2 3 4 2 14" xfId="12262"/>
    <cellStyle name="Total 2 3 4 2 2" xfId="12263"/>
    <cellStyle name="Total 2 3 4 2 2 2" xfId="12264"/>
    <cellStyle name="Total 2 3 4 2 3" xfId="12265"/>
    <cellStyle name="Total 2 3 4 2 3 2" xfId="12266"/>
    <cellStyle name="Total 2 3 4 2 4" xfId="12267"/>
    <cellStyle name="Total 2 3 4 2 4 2" xfId="12268"/>
    <cellStyle name="Total 2 3 4 2 5" xfId="12269"/>
    <cellStyle name="Total 2 3 4 2 5 2" xfId="12270"/>
    <cellStyle name="Total 2 3 4 2 6" xfId="12271"/>
    <cellStyle name="Total 2 3 4 2 6 2" xfId="12272"/>
    <cellStyle name="Total 2 3 4 2 7" xfId="12273"/>
    <cellStyle name="Total 2 3 4 2 7 2" xfId="12274"/>
    <cellStyle name="Total 2 3 4 2 8" xfId="12275"/>
    <cellStyle name="Total 2 3 4 2 8 2" xfId="12276"/>
    <cellStyle name="Total 2 3 4 2 9" xfId="12277"/>
    <cellStyle name="Total 2 3 4 2 9 2" xfId="12278"/>
    <cellStyle name="Total 2 3 4 3" xfId="12279"/>
    <cellStyle name="Total 2 3 4 3 10" xfId="12280"/>
    <cellStyle name="Total 2 3 4 3 10 2" xfId="12281"/>
    <cellStyle name="Total 2 3 4 3 11" xfId="12282"/>
    <cellStyle name="Total 2 3 4 3 11 2" xfId="12283"/>
    <cellStyle name="Total 2 3 4 3 12" xfId="12284"/>
    <cellStyle name="Total 2 3 4 3 12 2" xfId="12285"/>
    <cellStyle name="Total 2 3 4 3 13" xfId="12286"/>
    <cellStyle name="Total 2 3 4 3 13 2" xfId="12287"/>
    <cellStyle name="Total 2 3 4 3 14" xfId="12288"/>
    <cellStyle name="Total 2 3 4 3 2" xfId="12289"/>
    <cellStyle name="Total 2 3 4 3 2 2" xfId="12290"/>
    <cellStyle name="Total 2 3 4 3 3" xfId="12291"/>
    <cellStyle name="Total 2 3 4 3 3 2" xfId="12292"/>
    <cellStyle name="Total 2 3 4 3 4" xfId="12293"/>
    <cellStyle name="Total 2 3 4 3 4 2" xfId="12294"/>
    <cellStyle name="Total 2 3 4 3 5" xfId="12295"/>
    <cellStyle name="Total 2 3 4 3 5 2" xfId="12296"/>
    <cellStyle name="Total 2 3 4 3 6" xfId="12297"/>
    <cellStyle name="Total 2 3 4 3 6 2" xfId="12298"/>
    <cellStyle name="Total 2 3 4 3 7" xfId="12299"/>
    <cellStyle name="Total 2 3 4 3 7 2" xfId="12300"/>
    <cellStyle name="Total 2 3 4 3 8" xfId="12301"/>
    <cellStyle name="Total 2 3 4 3 8 2" xfId="12302"/>
    <cellStyle name="Total 2 3 4 3 9" xfId="12303"/>
    <cellStyle name="Total 2 3 4 3 9 2" xfId="12304"/>
    <cellStyle name="Total 2 3 4 4" xfId="12305"/>
    <cellStyle name="Total 2 3 4 4 2" xfId="12306"/>
    <cellStyle name="Total 2 3 4 5" xfId="12307"/>
    <cellStyle name="Total 2 3 4 5 2" xfId="12308"/>
    <cellStyle name="Total 2 3 4 6" xfId="12309"/>
    <cellStyle name="Total 2 3 4 6 2" xfId="12310"/>
    <cellStyle name="Total 2 3 4 7" xfId="12311"/>
    <cellStyle name="Total 2 3 4 7 2" xfId="12312"/>
    <cellStyle name="Total 2 3 4 8" xfId="12313"/>
    <cellStyle name="Total 2 3 4 8 2" xfId="12314"/>
    <cellStyle name="Total 2 3 4 9" xfId="12315"/>
    <cellStyle name="Total 2 3 4 9 2" xfId="12316"/>
    <cellStyle name="Total 2 3 5" xfId="637"/>
    <cellStyle name="Total 2 3 5 10" xfId="12317"/>
    <cellStyle name="Total 2 3 5 10 2" xfId="12318"/>
    <cellStyle name="Total 2 3 5 11" xfId="12319"/>
    <cellStyle name="Total 2 3 5 11 2" xfId="12320"/>
    <cellStyle name="Total 2 3 5 12" xfId="12321"/>
    <cellStyle name="Total 2 3 5 12 2" xfId="12322"/>
    <cellStyle name="Total 2 3 5 13" xfId="12323"/>
    <cellStyle name="Total 2 3 5 13 2" xfId="12324"/>
    <cellStyle name="Total 2 3 5 14" xfId="12325"/>
    <cellStyle name="Total 2 3 5 14 2" xfId="12326"/>
    <cellStyle name="Total 2 3 5 15" xfId="12327"/>
    <cellStyle name="Total 2 3 5 15 2" xfId="12328"/>
    <cellStyle name="Total 2 3 5 16" xfId="12329"/>
    <cellStyle name="Total 2 3 5 2" xfId="12330"/>
    <cellStyle name="Total 2 3 5 2 10" xfId="12331"/>
    <cellStyle name="Total 2 3 5 2 10 2" xfId="12332"/>
    <cellStyle name="Total 2 3 5 2 11" xfId="12333"/>
    <cellStyle name="Total 2 3 5 2 11 2" xfId="12334"/>
    <cellStyle name="Total 2 3 5 2 12" xfId="12335"/>
    <cellStyle name="Total 2 3 5 2 12 2" xfId="12336"/>
    <cellStyle name="Total 2 3 5 2 13" xfId="12337"/>
    <cellStyle name="Total 2 3 5 2 13 2" xfId="12338"/>
    <cellStyle name="Total 2 3 5 2 14" xfId="12339"/>
    <cellStyle name="Total 2 3 5 2 2" xfId="12340"/>
    <cellStyle name="Total 2 3 5 2 2 2" xfId="12341"/>
    <cellStyle name="Total 2 3 5 2 3" xfId="12342"/>
    <cellStyle name="Total 2 3 5 2 3 2" xfId="12343"/>
    <cellStyle name="Total 2 3 5 2 4" xfId="12344"/>
    <cellStyle name="Total 2 3 5 2 4 2" xfId="12345"/>
    <cellStyle name="Total 2 3 5 2 5" xfId="12346"/>
    <cellStyle name="Total 2 3 5 2 5 2" xfId="12347"/>
    <cellStyle name="Total 2 3 5 2 6" xfId="12348"/>
    <cellStyle name="Total 2 3 5 2 6 2" xfId="12349"/>
    <cellStyle name="Total 2 3 5 2 7" xfId="12350"/>
    <cellStyle name="Total 2 3 5 2 7 2" xfId="12351"/>
    <cellStyle name="Total 2 3 5 2 8" xfId="12352"/>
    <cellStyle name="Total 2 3 5 2 8 2" xfId="12353"/>
    <cellStyle name="Total 2 3 5 2 9" xfId="12354"/>
    <cellStyle name="Total 2 3 5 2 9 2" xfId="12355"/>
    <cellStyle name="Total 2 3 5 3" xfId="12356"/>
    <cellStyle name="Total 2 3 5 3 10" xfId="12357"/>
    <cellStyle name="Total 2 3 5 3 10 2" xfId="12358"/>
    <cellStyle name="Total 2 3 5 3 11" xfId="12359"/>
    <cellStyle name="Total 2 3 5 3 11 2" xfId="12360"/>
    <cellStyle name="Total 2 3 5 3 12" xfId="12361"/>
    <cellStyle name="Total 2 3 5 3 12 2" xfId="12362"/>
    <cellStyle name="Total 2 3 5 3 13" xfId="12363"/>
    <cellStyle name="Total 2 3 5 3 13 2" xfId="12364"/>
    <cellStyle name="Total 2 3 5 3 14" xfId="12365"/>
    <cellStyle name="Total 2 3 5 3 2" xfId="12366"/>
    <cellStyle name="Total 2 3 5 3 2 2" xfId="12367"/>
    <cellStyle name="Total 2 3 5 3 3" xfId="12368"/>
    <cellStyle name="Total 2 3 5 3 3 2" xfId="12369"/>
    <cellStyle name="Total 2 3 5 3 4" xfId="12370"/>
    <cellStyle name="Total 2 3 5 3 4 2" xfId="12371"/>
    <cellStyle name="Total 2 3 5 3 5" xfId="12372"/>
    <cellStyle name="Total 2 3 5 3 5 2" xfId="12373"/>
    <cellStyle name="Total 2 3 5 3 6" xfId="12374"/>
    <cellStyle name="Total 2 3 5 3 6 2" xfId="12375"/>
    <cellStyle name="Total 2 3 5 3 7" xfId="12376"/>
    <cellStyle name="Total 2 3 5 3 7 2" xfId="12377"/>
    <cellStyle name="Total 2 3 5 3 8" xfId="12378"/>
    <cellStyle name="Total 2 3 5 3 8 2" xfId="12379"/>
    <cellStyle name="Total 2 3 5 3 9" xfId="12380"/>
    <cellStyle name="Total 2 3 5 3 9 2" xfId="12381"/>
    <cellStyle name="Total 2 3 5 4" xfId="12382"/>
    <cellStyle name="Total 2 3 5 4 2" xfId="12383"/>
    <cellStyle name="Total 2 3 5 5" xfId="12384"/>
    <cellStyle name="Total 2 3 5 5 2" xfId="12385"/>
    <cellStyle name="Total 2 3 5 6" xfId="12386"/>
    <cellStyle name="Total 2 3 5 6 2" xfId="12387"/>
    <cellStyle name="Total 2 3 5 7" xfId="12388"/>
    <cellStyle name="Total 2 3 5 7 2" xfId="12389"/>
    <cellStyle name="Total 2 3 5 8" xfId="12390"/>
    <cellStyle name="Total 2 3 5 8 2" xfId="12391"/>
    <cellStyle name="Total 2 3 5 9" xfId="12392"/>
    <cellStyle name="Total 2 3 5 9 2" xfId="12393"/>
    <cellStyle name="Total 2 3 6" xfId="12394"/>
    <cellStyle name="Total 2 3 6 10" xfId="12395"/>
    <cellStyle name="Total 2 3 6 10 2" xfId="12396"/>
    <cellStyle name="Total 2 3 6 11" xfId="12397"/>
    <cellStyle name="Total 2 3 6 11 2" xfId="12398"/>
    <cellStyle name="Total 2 3 6 12" xfId="12399"/>
    <cellStyle name="Total 2 3 6 12 2" xfId="12400"/>
    <cellStyle name="Total 2 3 6 13" xfId="12401"/>
    <cellStyle name="Total 2 3 6 13 2" xfId="12402"/>
    <cellStyle name="Total 2 3 6 14" xfId="12403"/>
    <cellStyle name="Total 2 3 6 2" xfId="12404"/>
    <cellStyle name="Total 2 3 6 2 2" xfId="12405"/>
    <cellStyle name="Total 2 3 6 3" xfId="12406"/>
    <cellStyle name="Total 2 3 6 3 2" xfId="12407"/>
    <cellStyle name="Total 2 3 6 4" xfId="12408"/>
    <cellStyle name="Total 2 3 6 4 2" xfId="12409"/>
    <cellStyle name="Total 2 3 6 5" xfId="12410"/>
    <cellStyle name="Total 2 3 6 5 2" xfId="12411"/>
    <cellStyle name="Total 2 3 6 6" xfId="12412"/>
    <cellStyle name="Total 2 3 6 6 2" xfId="12413"/>
    <cellStyle name="Total 2 3 6 7" xfId="12414"/>
    <cellStyle name="Total 2 3 6 7 2" xfId="12415"/>
    <cellStyle name="Total 2 3 6 8" xfId="12416"/>
    <cellStyle name="Total 2 3 6 8 2" xfId="12417"/>
    <cellStyle name="Total 2 3 6 9" xfId="12418"/>
    <cellStyle name="Total 2 3 6 9 2" xfId="12419"/>
    <cellStyle name="Total 2 3 7" xfId="12420"/>
    <cellStyle name="Total 2 3 7 10" xfId="12421"/>
    <cellStyle name="Total 2 3 7 10 2" xfId="12422"/>
    <cellStyle name="Total 2 3 7 11" xfId="12423"/>
    <cellStyle name="Total 2 3 7 11 2" xfId="12424"/>
    <cellStyle name="Total 2 3 7 12" xfId="12425"/>
    <cellStyle name="Total 2 3 7 12 2" xfId="12426"/>
    <cellStyle name="Total 2 3 7 13" xfId="12427"/>
    <cellStyle name="Total 2 3 7 13 2" xfId="12428"/>
    <cellStyle name="Total 2 3 7 14" xfId="12429"/>
    <cellStyle name="Total 2 3 7 2" xfId="12430"/>
    <cellStyle name="Total 2 3 7 2 2" xfId="12431"/>
    <cellStyle name="Total 2 3 7 3" xfId="12432"/>
    <cellStyle name="Total 2 3 7 3 2" xfId="12433"/>
    <cellStyle name="Total 2 3 7 4" xfId="12434"/>
    <cellStyle name="Total 2 3 7 4 2" xfId="12435"/>
    <cellStyle name="Total 2 3 7 5" xfId="12436"/>
    <cellStyle name="Total 2 3 7 5 2" xfId="12437"/>
    <cellStyle name="Total 2 3 7 6" xfId="12438"/>
    <cellStyle name="Total 2 3 7 6 2" xfId="12439"/>
    <cellStyle name="Total 2 3 7 7" xfId="12440"/>
    <cellStyle name="Total 2 3 7 7 2" xfId="12441"/>
    <cellStyle name="Total 2 3 7 8" xfId="12442"/>
    <cellStyle name="Total 2 3 7 8 2" xfId="12443"/>
    <cellStyle name="Total 2 3 7 9" xfId="12444"/>
    <cellStyle name="Total 2 3 7 9 2" xfId="12445"/>
    <cellStyle name="Total 2 3 8" xfId="12446"/>
    <cellStyle name="Total 2 3 8 2" xfId="12447"/>
    <cellStyle name="Total 2 3 9" xfId="12448"/>
    <cellStyle name="Total 2 3 9 2" xfId="12449"/>
    <cellStyle name="Total 2 4" xfId="638"/>
    <cellStyle name="Total 2 4 10" xfId="12450"/>
    <cellStyle name="Total 2 4 10 2" xfId="12451"/>
    <cellStyle name="Total 2 4 11" xfId="12452"/>
    <cellStyle name="Total 2 4 11 2" xfId="12453"/>
    <cellStyle name="Total 2 4 12" xfId="12454"/>
    <cellStyle name="Total 2 4 12 2" xfId="12455"/>
    <cellStyle name="Total 2 4 13" xfId="12456"/>
    <cellStyle name="Total 2 4 13 2" xfId="12457"/>
    <cellStyle name="Total 2 4 14" xfId="12458"/>
    <cellStyle name="Total 2 4 14 2" xfId="12459"/>
    <cellStyle name="Total 2 4 15" xfId="12460"/>
    <cellStyle name="Total 2 4 15 2" xfId="12461"/>
    <cellStyle name="Total 2 4 16" xfId="12462"/>
    <cellStyle name="Total 2 4 16 2" xfId="12463"/>
    <cellStyle name="Total 2 4 17" xfId="12464"/>
    <cellStyle name="Total 2 4 17 2" xfId="12465"/>
    <cellStyle name="Total 2 4 18" xfId="12466"/>
    <cellStyle name="Total 2 4 18 2" xfId="12467"/>
    <cellStyle name="Total 2 4 19" xfId="12468"/>
    <cellStyle name="Total 2 4 19 2" xfId="12469"/>
    <cellStyle name="Total 2 4 2" xfId="639"/>
    <cellStyle name="Total 2 4 2 10" xfId="12470"/>
    <cellStyle name="Total 2 4 2 10 2" xfId="12471"/>
    <cellStyle name="Total 2 4 2 11" xfId="12472"/>
    <cellStyle name="Total 2 4 2 11 2" xfId="12473"/>
    <cellStyle name="Total 2 4 2 12" xfId="12474"/>
    <cellStyle name="Total 2 4 2 12 2" xfId="12475"/>
    <cellStyle name="Total 2 4 2 13" xfId="12476"/>
    <cellStyle name="Total 2 4 2 13 2" xfId="12477"/>
    <cellStyle name="Total 2 4 2 14" xfId="12478"/>
    <cellStyle name="Total 2 4 2 14 2" xfId="12479"/>
    <cellStyle name="Total 2 4 2 15" xfId="12480"/>
    <cellStyle name="Total 2 4 2 15 2" xfId="12481"/>
    <cellStyle name="Total 2 4 2 16" xfId="12482"/>
    <cellStyle name="Total 2 4 2 17" xfId="20052"/>
    <cellStyle name="Total 2 4 2 2" xfId="12483"/>
    <cellStyle name="Total 2 4 2 2 10" xfId="12484"/>
    <cellStyle name="Total 2 4 2 2 10 2" xfId="12485"/>
    <cellStyle name="Total 2 4 2 2 11" xfId="12486"/>
    <cellStyle name="Total 2 4 2 2 11 2" xfId="12487"/>
    <cellStyle name="Total 2 4 2 2 12" xfId="12488"/>
    <cellStyle name="Total 2 4 2 2 12 2" xfId="12489"/>
    <cellStyle name="Total 2 4 2 2 13" xfId="12490"/>
    <cellStyle name="Total 2 4 2 2 13 2" xfId="12491"/>
    <cellStyle name="Total 2 4 2 2 14" xfId="12492"/>
    <cellStyle name="Total 2 4 2 2 2" xfId="12493"/>
    <cellStyle name="Total 2 4 2 2 2 2" xfId="12494"/>
    <cellStyle name="Total 2 4 2 2 3" xfId="12495"/>
    <cellStyle name="Total 2 4 2 2 3 2" xfId="12496"/>
    <cellStyle name="Total 2 4 2 2 4" xfId="12497"/>
    <cellStyle name="Total 2 4 2 2 4 2" xfId="12498"/>
    <cellStyle name="Total 2 4 2 2 5" xfId="12499"/>
    <cellStyle name="Total 2 4 2 2 5 2" xfId="12500"/>
    <cellStyle name="Total 2 4 2 2 6" xfId="12501"/>
    <cellStyle name="Total 2 4 2 2 6 2" xfId="12502"/>
    <cellStyle name="Total 2 4 2 2 7" xfId="12503"/>
    <cellStyle name="Total 2 4 2 2 7 2" xfId="12504"/>
    <cellStyle name="Total 2 4 2 2 8" xfId="12505"/>
    <cellStyle name="Total 2 4 2 2 8 2" xfId="12506"/>
    <cellStyle name="Total 2 4 2 2 9" xfId="12507"/>
    <cellStyle name="Total 2 4 2 2 9 2" xfId="12508"/>
    <cellStyle name="Total 2 4 2 3" xfId="12509"/>
    <cellStyle name="Total 2 4 2 3 10" xfId="12510"/>
    <cellStyle name="Total 2 4 2 3 10 2" xfId="12511"/>
    <cellStyle name="Total 2 4 2 3 11" xfId="12512"/>
    <cellStyle name="Total 2 4 2 3 11 2" xfId="12513"/>
    <cellStyle name="Total 2 4 2 3 12" xfId="12514"/>
    <cellStyle name="Total 2 4 2 3 12 2" xfId="12515"/>
    <cellStyle name="Total 2 4 2 3 13" xfId="12516"/>
    <cellStyle name="Total 2 4 2 3 13 2" xfId="12517"/>
    <cellStyle name="Total 2 4 2 3 14" xfId="12518"/>
    <cellStyle name="Total 2 4 2 3 2" xfId="12519"/>
    <cellStyle name="Total 2 4 2 3 2 2" xfId="12520"/>
    <cellStyle name="Total 2 4 2 3 3" xfId="12521"/>
    <cellStyle name="Total 2 4 2 3 3 2" xfId="12522"/>
    <cellStyle name="Total 2 4 2 3 4" xfId="12523"/>
    <cellStyle name="Total 2 4 2 3 4 2" xfId="12524"/>
    <cellStyle name="Total 2 4 2 3 5" xfId="12525"/>
    <cellStyle name="Total 2 4 2 3 5 2" xfId="12526"/>
    <cellStyle name="Total 2 4 2 3 6" xfId="12527"/>
    <cellStyle name="Total 2 4 2 3 6 2" xfId="12528"/>
    <cellStyle name="Total 2 4 2 3 7" xfId="12529"/>
    <cellStyle name="Total 2 4 2 3 7 2" xfId="12530"/>
    <cellStyle name="Total 2 4 2 3 8" xfId="12531"/>
    <cellStyle name="Total 2 4 2 3 8 2" xfId="12532"/>
    <cellStyle name="Total 2 4 2 3 9" xfId="12533"/>
    <cellStyle name="Total 2 4 2 3 9 2" xfId="12534"/>
    <cellStyle name="Total 2 4 2 4" xfId="12535"/>
    <cellStyle name="Total 2 4 2 4 2" xfId="12536"/>
    <cellStyle name="Total 2 4 2 5" xfId="12537"/>
    <cellStyle name="Total 2 4 2 5 2" xfId="12538"/>
    <cellStyle name="Total 2 4 2 6" xfId="12539"/>
    <cellStyle name="Total 2 4 2 6 2" xfId="12540"/>
    <cellStyle name="Total 2 4 2 7" xfId="12541"/>
    <cellStyle name="Total 2 4 2 7 2" xfId="12542"/>
    <cellStyle name="Total 2 4 2 8" xfId="12543"/>
    <cellStyle name="Total 2 4 2 8 2" xfId="12544"/>
    <cellStyle name="Total 2 4 2 9" xfId="12545"/>
    <cellStyle name="Total 2 4 2 9 2" xfId="12546"/>
    <cellStyle name="Total 2 4 20" xfId="12547"/>
    <cellStyle name="Total 2 4 21" xfId="20053"/>
    <cellStyle name="Total 2 4 3" xfId="640"/>
    <cellStyle name="Total 2 4 3 10" xfId="12548"/>
    <cellStyle name="Total 2 4 3 10 2" xfId="12549"/>
    <cellStyle name="Total 2 4 3 11" xfId="12550"/>
    <cellStyle name="Total 2 4 3 11 2" xfId="12551"/>
    <cellStyle name="Total 2 4 3 12" xfId="12552"/>
    <cellStyle name="Total 2 4 3 12 2" xfId="12553"/>
    <cellStyle name="Total 2 4 3 13" xfId="12554"/>
    <cellStyle name="Total 2 4 3 13 2" xfId="12555"/>
    <cellStyle name="Total 2 4 3 14" xfId="12556"/>
    <cellStyle name="Total 2 4 3 14 2" xfId="12557"/>
    <cellStyle name="Total 2 4 3 15" xfId="12558"/>
    <cellStyle name="Total 2 4 3 15 2" xfId="12559"/>
    <cellStyle name="Total 2 4 3 16" xfId="12560"/>
    <cellStyle name="Total 2 4 3 2" xfId="12561"/>
    <cellStyle name="Total 2 4 3 2 10" xfId="12562"/>
    <cellStyle name="Total 2 4 3 2 10 2" xfId="12563"/>
    <cellStyle name="Total 2 4 3 2 11" xfId="12564"/>
    <cellStyle name="Total 2 4 3 2 11 2" xfId="12565"/>
    <cellStyle name="Total 2 4 3 2 12" xfId="12566"/>
    <cellStyle name="Total 2 4 3 2 12 2" xfId="12567"/>
    <cellStyle name="Total 2 4 3 2 13" xfId="12568"/>
    <cellStyle name="Total 2 4 3 2 13 2" xfId="12569"/>
    <cellStyle name="Total 2 4 3 2 14" xfId="12570"/>
    <cellStyle name="Total 2 4 3 2 2" xfId="12571"/>
    <cellStyle name="Total 2 4 3 2 2 2" xfId="12572"/>
    <cellStyle name="Total 2 4 3 2 3" xfId="12573"/>
    <cellStyle name="Total 2 4 3 2 3 2" xfId="12574"/>
    <cellStyle name="Total 2 4 3 2 4" xfId="12575"/>
    <cellStyle name="Total 2 4 3 2 4 2" xfId="12576"/>
    <cellStyle name="Total 2 4 3 2 5" xfId="12577"/>
    <cellStyle name="Total 2 4 3 2 5 2" xfId="12578"/>
    <cellStyle name="Total 2 4 3 2 6" xfId="12579"/>
    <cellStyle name="Total 2 4 3 2 6 2" xfId="12580"/>
    <cellStyle name="Total 2 4 3 2 7" xfId="12581"/>
    <cellStyle name="Total 2 4 3 2 7 2" xfId="12582"/>
    <cellStyle name="Total 2 4 3 2 8" xfId="12583"/>
    <cellStyle name="Total 2 4 3 2 8 2" xfId="12584"/>
    <cellStyle name="Total 2 4 3 2 9" xfId="12585"/>
    <cellStyle name="Total 2 4 3 2 9 2" xfId="12586"/>
    <cellStyle name="Total 2 4 3 3" xfId="12587"/>
    <cellStyle name="Total 2 4 3 3 10" xfId="12588"/>
    <cellStyle name="Total 2 4 3 3 10 2" xfId="12589"/>
    <cellStyle name="Total 2 4 3 3 11" xfId="12590"/>
    <cellStyle name="Total 2 4 3 3 11 2" xfId="12591"/>
    <cellStyle name="Total 2 4 3 3 12" xfId="12592"/>
    <cellStyle name="Total 2 4 3 3 12 2" xfId="12593"/>
    <cellStyle name="Total 2 4 3 3 13" xfId="12594"/>
    <cellStyle name="Total 2 4 3 3 13 2" xfId="12595"/>
    <cellStyle name="Total 2 4 3 3 14" xfId="12596"/>
    <cellStyle name="Total 2 4 3 3 2" xfId="12597"/>
    <cellStyle name="Total 2 4 3 3 2 2" xfId="12598"/>
    <cellStyle name="Total 2 4 3 3 3" xfId="12599"/>
    <cellStyle name="Total 2 4 3 3 3 2" xfId="12600"/>
    <cellStyle name="Total 2 4 3 3 4" xfId="12601"/>
    <cellStyle name="Total 2 4 3 3 4 2" xfId="12602"/>
    <cellStyle name="Total 2 4 3 3 5" xfId="12603"/>
    <cellStyle name="Total 2 4 3 3 5 2" xfId="12604"/>
    <cellStyle name="Total 2 4 3 3 6" xfId="12605"/>
    <cellStyle name="Total 2 4 3 3 6 2" xfId="12606"/>
    <cellStyle name="Total 2 4 3 3 7" xfId="12607"/>
    <cellStyle name="Total 2 4 3 3 7 2" xfId="12608"/>
    <cellStyle name="Total 2 4 3 3 8" xfId="12609"/>
    <cellStyle name="Total 2 4 3 3 8 2" xfId="12610"/>
    <cellStyle name="Total 2 4 3 3 9" xfId="12611"/>
    <cellStyle name="Total 2 4 3 3 9 2" xfId="12612"/>
    <cellStyle name="Total 2 4 3 4" xfId="12613"/>
    <cellStyle name="Total 2 4 3 4 2" xfId="12614"/>
    <cellStyle name="Total 2 4 3 5" xfId="12615"/>
    <cellStyle name="Total 2 4 3 5 2" xfId="12616"/>
    <cellStyle name="Total 2 4 3 6" xfId="12617"/>
    <cellStyle name="Total 2 4 3 6 2" xfId="12618"/>
    <cellStyle name="Total 2 4 3 7" xfId="12619"/>
    <cellStyle name="Total 2 4 3 7 2" xfId="12620"/>
    <cellStyle name="Total 2 4 3 8" xfId="12621"/>
    <cellStyle name="Total 2 4 3 8 2" xfId="12622"/>
    <cellStyle name="Total 2 4 3 9" xfId="12623"/>
    <cellStyle name="Total 2 4 3 9 2" xfId="12624"/>
    <cellStyle name="Total 2 4 4" xfId="641"/>
    <cellStyle name="Total 2 4 4 10" xfId="12625"/>
    <cellStyle name="Total 2 4 4 10 2" xfId="12626"/>
    <cellStyle name="Total 2 4 4 11" xfId="12627"/>
    <cellStyle name="Total 2 4 4 11 2" xfId="12628"/>
    <cellStyle name="Total 2 4 4 12" xfId="12629"/>
    <cellStyle name="Total 2 4 4 12 2" xfId="12630"/>
    <cellStyle name="Total 2 4 4 13" xfId="12631"/>
    <cellStyle name="Total 2 4 4 13 2" xfId="12632"/>
    <cellStyle name="Total 2 4 4 14" xfId="12633"/>
    <cellStyle name="Total 2 4 4 14 2" xfId="12634"/>
    <cellStyle name="Total 2 4 4 15" xfId="12635"/>
    <cellStyle name="Total 2 4 4 15 2" xfId="12636"/>
    <cellStyle name="Total 2 4 4 16" xfId="12637"/>
    <cellStyle name="Total 2 4 4 2" xfId="12638"/>
    <cellStyle name="Total 2 4 4 2 10" xfId="12639"/>
    <cellStyle name="Total 2 4 4 2 10 2" xfId="12640"/>
    <cellStyle name="Total 2 4 4 2 11" xfId="12641"/>
    <cellStyle name="Total 2 4 4 2 11 2" xfId="12642"/>
    <cellStyle name="Total 2 4 4 2 12" xfId="12643"/>
    <cellStyle name="Total 2 4 4 2 12 2" xfId="12644"/>
    <cellStyle name="Total 2 4 4 2 13" xfId="12645"/>
    <cellStyle name="Total 2 4 4 2 13 2" xfId="12646"/>
    <cellStyle name="Total 2 4 4 2 14" xfId="12647"/>
    <cellStyle name="Total 2 4 4 2 2" xfId="12648"/>
    <cellStyle name="Total 2 4 4 2 2 2" xfId="12649"/>
    <cellStyle name="Total 2 4 4 2 3" xfId="12650"/>
    <cellStyle name="Total 2 4 4 2 3 2" xfId="12651"/>
    <cellStyle name="Total 2 4 4 2 4" xfId="12652"/>
    <cellStyle name="Total 2 4 4 2 4 2" xfId="12653"/>
    <cellStyle name="Total 2 4 4 2 5" xfId="12654"/>
    <cellStyle name="Total 2 4 4 2 5 2" xfId="12655"/>
    <cellStyle name="Total 2 4 4 2 6" xfId="12656"/>
    <cellStyle name="Total 2 4 4 2 6 2" xfId="12657"/>
    <cellStyle name="Total 2 4 4 2 7" xfId="12658"/>
    <cellStyle name="Total 2 4 4 2 7 2" xfId="12659"/>
    <cellStyle name="Total 2 4 4 2 8" xfId="12660"/>
    <cellStyle name="Total 2 4 4 2 8 2" xfId="12661"/>
    <cellStyle name="Total 2 4 4 2 9" xfId="12662"/>
    <cellStyle name="Total 2 4 4 2 9 2" xfId="12663"/>
    <cellStyle name="Total 2 4 4 3" xfId="12664"/>
    <cellStyle name="Total 2 4 4 3 10" xfId="12665"/>
    <cellStyle name="Total 2 4 4 3 10 2" xfId="12666"/>
    <cellStyle name="Total 2 4 4 3 11" xfId="12667"/>
    <cellStyle name="Total 2 4 4 3 11 2" xfId="12668"/>
    <cellStyle name="Total 2 4 4 3 12" xfId="12669"/>
    <cellStyle name="Total 2 4 4 3 12 2" xfId="12670"/>
    <cellStyle name="Total 2 4 4 3 13" xfId="12671"/>
    <cellStyle name="Total 2 4 4 3 13 2" xfId="12672"/>
    <cellStyle name="Total 2 4 4 3 14" xfId="12673"/>
    <cellStyle name="Total 2 4 4 3 2" xfId="12674"/>
    <cellStyle name="Total 2 4 4 3 2 2" xfId="12675"/>
    <cellStyle name="Total 2 4 4 3 3" xfId="12676"/>
    <cellStyle name="Total 2 4 4 3 3 2" xfId="12677"/>
    <cellStyle name="Total 2 4 4 3 4" xfId="12678"/>
    <cellStyle name="Total 2 4 4 3 4 2" xfId="12679"/>
    <cellStyle name="Total 2 4 4 3 5" xfId="12680"/>
    <cellStyle name="Total 2 4 4 3 5 2" xfId="12681"/>
    <cellStyle name="Total 2 4 4 3 6" xfId="12682"/>
    <cellStyle name="Total 2 4 4 3 6 2" xfId="12683"/>
    <cellStyle name="Total 2 4 4 3 7" xfId="12684"/>
    <cellStyle name="Total 2 4 4 3 7 2" xfId="12685"/>
    <cellStyle name="Total 2 4 4 3 8" xfId="12686"/>
    <cellStyle name="Total 2 4 4 3 8 2" xfId="12687"/>
    <cellStyle name="Total 2 4 4 3 9" xfId="12688"/>
    <cellStyle name="Total 2 4 4 3 9 2" xfId="12689"/>
    <cellStyle name="Total 2 4 4 4" xfId="12690"/>
    <cellStyle name="Total 2 4 4 4 2" xfId="12691"/>
    <cellStyle name="Total 2 4 4 5" xfId="12692"/>
    <cellStyle name="Total 2 4 4 5 2" xfId="12693"/>
    <cellStyle name="Total 2 4 4 6" xfId="12694"/>
    <cellStyle name="Total 2 4 4 6 2" xfId="12695"/>
    <cellStyle name="Total 2 4 4 7" xfId="12696"/>
    <cellStyle name="Total 2 4 4 7 2" xfId="12697"/>
    <cellStyle name="Total 2 4 4 8" xfId="12698"/>
    <cellStyle name="Total 2 4 4 8 2" xfId="12699"/>
    <cellStyle name="Total 2 4 4 9" xfId="12700"/>
    <cellStyle name="Total 2 4 4 9 2" xfId="12701"/>
    <cellStyle name="Total 2 4 5" xfId="642"/>
    <cellStyle name="Total 2 4 5 10" xfId="12702"/>
    <cellStyle name="Total 2 4 5 10 2" xfId="12703"/>
    <cellStyle name="Total 2 4 5 11" xfId="12704"/>
    <cellStyle name="Total 2 4 5 11 2" xfId="12705"/>
    <cellStyle name="Total 2 4 5 12" xfId="12706"/>
    <cellStyle name="Total 2 4 5 12 2" xfId="12707"/>
    <cellStyle name="Total 2 4 5 13" xfId="12708"/>
    <cellStyle name="Total 2 4 5 13 2" xfId="12709"/>
    <cellStyle name="Total 2 4 5 14" xfId="12710"/>
    <cellStyle name="Total 2 4 5 14 2" xfId="12711"/>
    <cellStyle name="Total 2 4 5 15" xfId="12712"/>
    <cellStyle name="Total 2 4 5 15 2" xfId="12713"/>
    <cellStyle name="Total 2 4 5 16" xfId="12714"/>
    <cellStyle name="Total 2 4 5 2" xfId="12715"/>
    <cellStyle name="Total 2 4 5 2 10" xfId="12716"/>
    <cellStyle name="Total 2 4 5 2 10 2" xfId="12717"/>
    <cellStyle name="Total 2 4 5 2 11" xfId="12718"/>
    <cellStyle name="Total 2 4 5 2 11 2" xfId="12719"/>
    <cellStyle name="Total 2 4 5 2 12" xfId="12720"/>
    <cellStyle name="Total 2 4 5 2 12 2" xfId="12721"/>
    <cellStyle name="Total 2 4 5 2 13" xfId="12722"/>
    <cellStyle name="Total 2 4 5 2 13 2" xfId="12723"/>
    <cellStyle name="Total 2 4 5 2 14" xfId="12724"/>
    <cellStyle name="Total 2 4 5 2 2" xfId="12725"/>
    <cellStyle name="Total 2 4 5 2 2 2" xfId="12726"/>
    <cellStyle name="Total 2 4 5 2 3" xfId="12727"/>
    <cellStyle name="Total 2 4 5 2 3 2" xfId="12728"/>
    <cellStyle name="Total 2 4 5 2 4" xfId="12729"/>
    <cellStyle name="Total 2 4 5 2 4 2" xfId="12730"/>
    <cellStyle name="Total 2 4 5 2 5" xfId="12731"/>
    <cellStyle name="Total 2 4 5 2 5 2" xfId="12732"/>
    <cellStyle name="Total 2 4 5 2 6" xfId="12733"/>
    <cellStyle name="Total 2 4 5 2 6 2" xfId="12734"/>
    <cellStyle name="Total 2 4 5 2 7" xfId="12735"/>
    <cellStyle name="Total 2 4 5 2 7 2" xfId="12736"/>
    <cellStyle name="Total 2 4 5 2 8" xfId="12737"/>
    <cellStyle name="Total 2 4 5 2 8 2" xfId="12738"/>
    <cellStyle name="Total 2 4 5 2 9" xfId="12739"/>
    <cellStyle name="Total 2 4 5 2 9 2" xfId="12740"/>
    <cellStyle name="Total 2 4 5 3" xfId="12741"/>
    <cellStyle name="Total 2 4 5 3 10" xfId="12742"/>
    <cellStyle name="Total 2 4 5 3 10 2" xfId="12743"/>
    <cellStyle name="Total 2 4 5 3 11" xfId="12744"/>
    <cellStyle name="Total 2 4 5 3 11 2" xfId="12745"/>
    <cellStyle name="Total 2 4 5 3 12" xfId="12746"/>
    <cellStyle name="Total 2 4 5 3 12 2" xfId="12747"/>
    <cellStyle name="Total 2 4 5 3 13" xfId="12748"/>
    <cellStyle name="Total 2 4 5 3 13 2" xfId="12749"/>
    <cellStyle name="Total 2 4 5 3 14" xfId="12750"/>
    <cellStyle name="Total 2 4 5 3 2" xfId="12751"/>
    <cellStyle name="Total 2 4 5 3 2 2" xfId="12752"/>
    <cellStyle name="Total 2 4 5 3 3" xfId="12753"/>
    <cellStyle name="Total 2 4 5 3 3 2" xfId="12754"/>
    <cellStyle name="Total 2 4 5 3 4" xfId="12755"/>
    <cellStyle name="Total 2 4 5 3 4 2" xfId="12756"/>
    <cellStyle name="Total 2 4 5 3 5" xfId="12757"/>
    <cellStyle name="Total 2 4 5 3 5 2" xfId="12758"/>
    <cellStyle name="Total 2 4 5 3 6" xfId="12759"/>
    <cellStyle name="Total 2 4 5 3 6 2" xfId="12760"/>
    <cellStyle name="Total 2 4 5 3 7" xfId="12761"/>
    <cellStyle name="Total 2 4 5 3 7 2" xfId="12762"/>
    <cellStyle name="Total 2 4 5 3 8" xfId="12763"/>
    <cellStyle name="Total 2 4 5 3 8 2" xfId="12764"/>
    <cellStyle name="Total 2 4 5 3 9" xfId="12765"/>
    <cellStyle name="Total 2 4 5 3 9 2" xfId="12766"/>
    <cellStyle name="Total 2 4 5 4" xfId="12767"/>
    <cellStyle name="Total 2 4 5 4 2" xfId="12768"/>
    <cellStyle name="Total 2 4 5 5" xfId="12769"/>
    <cellStyle name="Total 2 4 5 5 2" xfId="12770"/>
    <cellStyle name="Total 2 4 5 6" xfId="12771"/>
    <cellStyle name="Total 2 4 5 6 2" xfId="12772"/>
    <cellStyle name="Total 2 4 5 7" xfId="12773"/>
    <cellStyle name="Total 2 4 5 7 2" xfId="12774"/>
    <cellStyle name="Total 2 4 5 8" xfId="12775"/>
    <cellStyle name="Total 2 4 5 8 2" xfId="12776"/>
    <cellStyle name="Total 2 4 5 9" xfId="12777"/>
    <cellStyle name="Total 2 4 5 9 2" xfId="12778"/>
    <cellStyle name="Total 2 4 6" xfId="12779"/>
    <cellStyle name="Total 2 4 6 10" xfId="12780"/>
    <cellStyle name="Total 2 4 6 10 2" xfId="12781"/>
    <cellStyle name="Total 2 4 6 11" xfId="12782"/>
    <cellStyle name="Total 2 4 6 11 2" xfId="12783"/>
    <cellStyle name="Total 2 4 6 12" xfId="12784"/>
    <cellStyle name="Total 2 4 6 12 2" xfId="12785"/>
    <cellStyle name="Total 2 4 6 13" xfId="12786"/>
    <cellStyle name="Total 2 4 6 13 2" xfId="12787"/>
    <cellStyle name="Total 2 4 6 14" xfId="12788"/>
    <cellStyle name="Total 2 4 6 2" xfId="12789"/>
    <cellStyle name="Total 2 4 6 2 2" xfId="12790"/>
    <cellStyle name="Total 2 4 6 3" xfId="12791"/>
    <cellStyle name="Total 2 4 6 3 2" xfId="12792"/>
    <cellStyle name="Total 2 4 6 4" xfId="12793"/>
    <cellStyle name="Total 2 4 6 4 2" xfId="12794"/>
    <cellStyle name="Total 2 4 6 5" xfId="12795"/>
    <cellStyle name="Total 2 4 6 5 2" xfId="12796"/>
    <cellStyle name="Total 2 4 6 6" xfId="12797"/>
    <cellStyle name="Total 2 4 6 6 2" xfId="12798"/>
    <cellStyle name="Total 2 4 6 7" xfId="12799"/>
    <cellStyle name="Total 2 4 6 7 2" xfId="12800"/>
    <cellStyle name="Total 2 4 6 8" xfId="12801"/>
    <cellStyle name="Total 2 4 6 8 2" xfId="12802"/>
    <cellStyle name="Total 2 4 6 9" xfId="12803"/>
    <cellStyle name="Total 2 4 6 9 2" xfId="12804"/>
    <cellStyle name="Total 2 4 7" xfId="12805"/>
    <cellStyle name="Total 2 4 7 10" xfId="12806"/>
    <cellStyle name="Total 2 4 7 10 2" xfId="12807"/>
    <cellStyle name="Total 2 4 7 11" xfId="12808"/>
    <cellStyle name="Total 2 4 7 11 2" xfId="12809"/>
    <cellStyle name="Total 2 4 7 12" xfId="12810"/>
    <cellStyle name="Total 2 4 7 12 2" xfId="12811"/>
    <cellStyle name="Total 2 4 7 13" xfId="12812"/>
    <cellStyle name="Total 2 4 7 13 2" xfId="12813"/>
    <cellStyle name="Total 2 4 7 14" xfId="12814"/>
    <cellStyle name="Total 2 4 7 2" xfId="12815"/>
    <cellStyle name="Total 2 4 7 2 2" xfId="12816"/>
    <cellStyle name="Total 2 4 7 3" xfId="12817"/>
    <cellStyle name="Total 2 4 7 3 2" xfId="12818"/>
    <cellStyle name="Total 2 4 7 4" xfId="12819"/>
    <cellStyle name="Total 2 4 7 4 2" xfId="12820"/>
    <cellStyle name="Total 2 4 7 5" xfId="12821"/>
    <cellStyle name="Total 2 4 7 5 2" xfId="12822"/>
    <cellStyle name="Total 2 4 7 6" xfId="12823"/>
    <cellStyle name="Total 2 4 7 6 2" xfId="12824"/>
    <cellStyle name="Total 2 4 7 7" xfId="12825"/>
    <cellStyle name="Total 2 4 7 7 2" xfId="12826"/>
    <cellStyle name="Total 2 4 7 8" xfId="12827"/>
    <cellStyle name="Total 2 4 7 8 2" xfId="12828"/>
    <cellStyle name="Total 2 4 7 9" xfId="12829"/>
    <cellStyle name="Total 2 4 7 9 2" xfId="12830"/>
    <cellStyle name="Total 2 4 8" xfId="12831"/>
    <cellStyle name="Total 2 4 8 2" xfId="12832"/>
    <cellStyle name="Total 2 4 9" xfId="12833"/>
    <cellStyle name="Total 2 4 9 2" xfId="12834"/>
    <cellStyle name="Total 2 5" xfId="643"/>
    <cellStyle name="Total 2 5 10" xfId="12835"/>
    <cellStyle name="Total 2 5 10 2" xfId="12836"/>
    <cellStyle name="Total 2 5 11" xfId="12837"/>
    <cellStyle name="Total 2 5 11 2" xfId="12838"/>
    <cellStyle name="Total 2 5 12" xfId="12839"/>
    <cellStyle name="Total 2 5 12 2" xfId="12840"/>
    <cellStyle name="Total 2 5 13" xfId="12841"/>
    <cellStyle name="Total 2 5 13 2" xfId="12842"/>
    <cellStyle name="Total 2 5 14" xfId="12843"/>
    <cellStyle name="Total 2 5 14 2" xfId="12844"/>
    <cellStyle name="Total 2 5 15" xfId="12845"/>
    <cellStyle name="Total 2 5 15 2" xfId="12846"/>
    <cellStyle name="Total 2 5 16" xfId="12847"/>
    <cellStyle name="Total 2 5 16 2" xfId="12848"/>
    <cellStyle name="Total 2 5 17" xfId="12849"/>
    <cellStyle name="Total 2 5 17 2" xfId="12850"/>
    <cellStyle name="Total 2 5 18" xfId="12851"/>
    <cellStyle name="Total 2 5 18 2" xfId="12852"/>
    <cellStyle name="Total 2 5 19" xfId="12853"/>
    <cellStyle name="Total 2 5 19 2" xfId="12854"/>
    <cellStyle name="Total 2 5 2" xfId="644"/>
    <cellStyle name="Total 2 5 2 10" xfId="12855"/>
    <cellStyle name="Total 2 5 2 10 2" xfId="12856"/>
    <cellStyle name="Total 2 5 2 11" xfId="12857"/>
    <cellStyle name="Total 2 5 2 11 2" xfId="12858"/>
    <cellStyle name="Total 2 5 2 12" xfId="12859"/>
    <cellStyle name="Total 2 5 2 12 2" xfId="12860"/>
    <cellStyle name="Total 2 5 2 13" xfId="12861"/>
    <cellStyle name="Total 2 5 2 13 2" xfId="12862"/>
    <cellStyle name="Total 2 5 2 14" xfId="12863"/>
    <cellStyle name="Total 2 5 2 14 2" xfId="12864"/>
    <cellStyle name="Total 2 5 2 15" xfId="12865"/>
    <cellStyle name="Total 2 5 2 15 2" xfId="12866"/>
    <cellStyle name="Total 2 5 2 16" xfId="12867"/>
    <cellStyle name="Total 2 5 2 17" xfId="20054"/>
    <cellStyle name="Total 2 5 2 2" xfId="12868"/>
    <cellStyle name="Total 2 5 2 2 10" xfId="12869"/>
    <cellStyle name="Total 2 5 2 2 10 2" xfId="12870"/>
    <cellStyle name="Total 2 5 2 2 11" xfId="12871"/>
    <cellStyle name="Total 2 5 2 2 11 2" xfId="12872"/>
    <cellStyle name="Total 2 5 2 2 12" xfId="12873"/>
    <cellStyle name="Total 2 5 2 2 12 2" xfId="12874"/>
    <cellStyle name="Total 2 5 2 2 13" xfId="12875"/>
    <cellStyle name="Total 2 5 2 2 13 2" xfId="12876"/>
    <cellStyle name="Total 2 5 2 2 14" xfId="12877"/>
    <cellStyle name="Total 2 5 2 2 2" xfId="12878"/>
    <cellStyle name="Total 2 5 2 2 2 2" xfId="12879"/>
    <cellStyle name="Total 2 5 2 2 3" xfId="12880"/>
    <cellStyle name="Total 2 5 2 2 3 2" xfId="12881"/>
    <cellStyle name="Total 2 5 2 2 4" xfId="12882"/>
    <cellStyle name="Total 2 5 2 2 4 2" xfId="12883"/>
    <cellStyle name="Total 2 5 2 2 5" xfId="12884"/>
    <cellStyle name="Total 2 5 2 2 5 2" xfId="12885"/>
    <cellStyle name="Total 2 5 2 2 6" xfId="12886"/>
    <cellStyle name="Total 2 5 2 2 6 2" xfId="12887"/>
    <cellStyle name="Total 2 5 2 2 7" xfId="12888"/>
    <cellStyle name="Total 2 5 2 2 7 2" xfId="12889"/>
    <cellStyle name="Total 2 5 2 2 8" xfId="12890"/>
    <cellStyle name="Total 2 5 2 2 8 2" xfId="12891"/>
    <cellStyle name="Total 2 5 2 2 9" xfId="12892"/>
    <cellStyle name="Total 2 5 2 2 9 2" xfId="12893"/>
    <cellStyle name="Total 2 5 2 3" xfId="12894"/>
    <cellStyle name="Total 2 5 2 3 10" xfId="12895"/>
    <cellStyle name="Total 2 5 2 3 10 2" xfId="12896"/>
    <cellStyle name="Total 2 5 2 3 11" xfId="12897"/>
    <cellStyle name="Total 2 5 2 3 11 2" xfId="12898"/>
    <cellStyle name="Total 2 5 2 3 12" xfId="12899"/>
    <cellStyle name="Total 2 5 2 3 12 2" xfId="12900"/>
    <cellStyle name="Total 2 5 2 3 13" xfId="12901"/>
    <cellStyle name="Total 2 5 2 3 13 2" xfId="12902"/>
    <cellStyle name="Total 2 5 2 3 14" xfId="12903"/>
    <cellStyle name="Total 2 5 2 3 2" xfId="12904"/>
    <cellStyle name="Total 2 5 2 3 2 2" xfId="12905"/>
    <cellStyle name="Total 2 5 2 3 3" xfId="12906"/>
    <cellStyle name="Total 2 5 2 3 3 2" xfId="12907"/>
    <cellStyle name="Total 2 5 2 3 4" xfId="12908"/>
    <cellStyle name="Total 2 5 2 3 4 2" xfId="12909"/>
    <cellStyle name="Total 2 5 2 3 5" xfId="12910"/>
    <cellStyle name="Total 2 5 2 3 5 2" xfId="12911"/>
    <cellStyle name="Total 2 5 2 3 6" xfId="12912"/>
    <cellStyle name="Total 2 5 2 3 6 2" xfId="12913"/>
    <cellStyle name="Total 2 5 2 3 7" xfId="12914"/>
    <cellStyle name="Total 2 5 2 3 7 2" xfId="12915"/>
    <cellStyle name="Total 2 5 2 3 8" xfId="12916"/>
    <cellStyle name="Total 2 5 2 3 8 2" xfId="12917"/>
    <cellStyle name="Total 2 5 2 3 9" xfId="12918"/>
    <cellStyle name="Total 2 5 2 3 9 2" xfId="12919"/>
    <cellStyle name="Total 2 5 2 4" xfId="12920"/>
    <cellStyle name="Total 2 5 2 4 2" xfId="12921"/>
    <cellStyle name="Total 2 5 2 5" xfId="12922"/>
    <cellStyle name="Total 2 5 2 5 2" xfId="12923"/>
    <cellStyle name="Total 2 5 2 6" xfId="12924"/>
    <cellStyle name="Total 2 5 2 6 2" xfId="12925"/>
    <cellStyle name="Total 2 5 2 7" xfId="12926"/>
    <cellStyle name="Total 2 5 2 7 2" xfId="12927"/>
    <cellStyle name="Total 2 5 2 8" xfId="12928"/>
    <cellStyle name="Total 2 5 2 8 2" xfId="12929"/>
    <cellStyle name="Total 2 5 2 9" xfId="12930"/>
    <cellStyle name="Total 2 5 2 9 2" xfId="12931"/>
    <cellStyle name="Total 2 5 20" xfId="12932"/>
    <cellStyle name="Total 2 5 21" xfId="20055"/>
    <cellStyle name="Total 2 5 3" xfId="645"/>
    <cellStyle name="Total 2 5 3 10" xfId="12933"/>
    <cellStyle name="Total 2 5 3 10 2" xfId="12934"/>
    <cellStyle name="Total 2 5 3 11" xfId="12935"/>
    <cellStyle name="Total 2 5 3 11 2" xfId="12936"/>
    <cellStyle name="Total 2 5 3 12" xfId="12937"/>
    <cellStyle name="Total 2 5 3 12 2" xfId="12938"/>
    <cellStyle name="Total 2 5 3 13" xfId="12939"/>
    <cellStyle name="Total 2 5 3 13 2" xfId="12940"/>
    <cellStyle name="Total 2 5 3 14" xfId="12941"/>
    <cellStyle name="Total 2 5 3 14 2" xfId="12942"/>
    <cellStyle name="Total 2 5 3 15" xfId="12943"/>
    <cellStyle name="Total 2 5 3 15 2" xfId="12944"/>
    <cellStyle name="Total 2 5 3 16" xfId="12945"/>
    <cellStyle name="Total 2 5 3 2" xfId="12946"/>
    <cellStyle name="Total 2 5 3 2 10" xfId="12947"/>
    <cellStyle name="Total 2 5 3 2 10 2" xfId="12948"/>
    <cellStyle name="Total 2 5 3 2 11" xfId="12949"/>
    <cellStyle name="Total 2 5 3 2 11 2" xfId="12950"/>
    <cellStyle name="Total 2 5 3 2 12" xfId="12951"/>
    <cellStyle name="Total 2 5 3 2 12 2" xfId="12952"/>
    <cellStyle name="Total 2 5 3 2 13" xfId="12953"/>
    <cellStyle name="Total 2 5 3 2 13 2" xfId="12954"/>
    <cellStyle name="Total 2 5 3 2 14" xfId="12955"/>
    <cellStyle name="Total 2 5 3 2 2" xfId="12956"/>
    <cellStyle name="Total 2 5 3 2 2 2" xfId="12957"/>
    <cellStyle name="Total 2 5 3 2 3" xfId="12958"/>
    <cellStyle name="Total 2 5 3 2 3 2" xfId="12959"/>
    <cellStyle name="Total 2 5 3 2 4" xfId="12960"/>
    <cellStyle name="Total 2 5 3 2 4 2" xfId="12961"/>
    <cellStyle name="Total 2 5 3 2 5" xfId="12962"/>
    <cellStyle name="Total 2 5 3 2 5 2" xfId="12963"/>
    <cellStyle name="Total 2 5 3 2 6" xfId="12964"/>
    <cellStyle name="Total 2 5 3 2 6 2" xfId="12965"/>
    <cellStyle name="Total 2 5 3 2 7" xfId="12966"/>
    <cellStyle name="Total 2 5 3 2 7 2" xfId="12967"/>
    <cellStyle name="Total 2 5 3 2 8" xfId="12968"/>
    <cellStyle name="Total 2 5 3 2 8 2" xfId="12969"/>
    <cellStyle name="Total 2 5 3 2 9" xfId="12970"/>
    <cellStyle name="Total 2 5 3 2 9 2" xfId="12971"/>
    <cellStyle name="Total 2 5 3 3" xfId="12972"/>
    <cellStyle name="Total 2 5 3 3 10" xfId="12973"/>
    <cellStyle name="Total 2 5 3 3 10 2" xfId="12974"/>
    <cellStyle name="Total 2 5 3 3 11" xfId="12975"/>
    <cellStyle name="Total 2 5 3 3 11 2" xfId="12976"/>
    <cellStyle name="Total 2 5 3 3 12" xfId="12977"/>
    <cellStyle name="Total 2 5 3 3 12 2" xfId="12978"/>
    <cellStyle name="Total 2 5 3 3 13" xfId="12979"/>
    <cellStyle name="Total 2 5 3 3 13 2" xfId="12980"/>
    <cellStyle name="Total 2 5 3 3 14" xfId="12981"/>
    <cellStyle name="Total 2 5 3 3 2" xfId="12982"/>
    <cellStyle name="Total 2 5 3 3 2 2" xfId="12983"/>
    <cellStyle name="Total 2 5 3 3 3" xfId="12984"/>
    <cellStyle name="Total 2 5 3 3 3 2" xfId="12985"/>
    <cellStyle name="Total 2 5 3 3 4" xfId="12986"/>
    <cellStyle name="Total 2 5 3 3 4 2" xfId="12987"/>
    <cellStyle name="Total 2 5 3 3 5" xfId="12988"/>
    <cellStyle name="Total 2 5 3 3 5 2" xfId="12989"/>
    <cellStyle name="Total 2 5 3 3 6" xfId="12990"/>
    <cellStyle name="Total 2 5 3 3 6 2" xfId="12991"/>
    <cellStyle name="Total 2 5 3 3 7" xfId="12992"/>
    <cellStyle name="Total 2 5 3 3 7 2" xfId="12993"/>
    <cellStyle name="Total 2 5 3 3 8" xfId="12994"/>
    <cellStyle name="Total 2 5 3 3 8 2" xfId="12995"/>
    <cellStyle name="Total 2 5 3 3 9" xfId="12996"/>
    <cellStyle name="Total 2 5 3 3 9 2" xfId="12997"/>
    <cellStyle name="Total 2 5 3 4" xfId="12998"/>
    <cellStyle name="Total 2 5 3 4 2" xfId="12999"/>
    <cellStyle name="Total 2 5 3 5" xfId="13000"/>
    <cellStyle name="Total 2 5 3 5 2" xfId="13001"/>
    <cellStyle name="Total 2 5 3 6" xfId="13002"/>
    <cellStyle name="Total 2 5 3 6 2" xfId="13003"/>
    <cellStyle name="Total 2 5 3 7" xfId="13004"/>
    <cellStyle name="Total 2 5 3 7 2" xfId="13005"/>
    <cellStyle name="Total 2 5 3 8" xfId="13006"/>
    <cellStyle name="Total 2 5 3 8 2" xfId="13007"/>
    <cellStyle name="Total 2 5 3 9" xfId="13008"/>
    <cellStyle name="Total 2 5 3 9 2" xfId="13009"/>
    <cellStyle name="Total 2 5 4" xfId="646"/>
    <cellStyle name="Total 2 5 4 10" xfId="13010"/>
    <cellStyle name="Total 2 5 4 10 2" xfId="13011"/>
    <cellStyle name="Total 2 5 4 11" xfId="13012"/>
    <cellStyle name="Total 2 5 4 11 2" xfId="13013"/>
    <cellStyle name="Total 2 5 4 12" xfId="13014"/>
    <cellStyle name="Total 2 5 4 12 2" xfId="13015"/>
    <cellStyle name="Total 2 5 4 13" xfId="13016"/>
    <cellStyle name="Total 2 5 4 13 2" xfId="13017"/>
    <cellStyle name="Total 2 5 4 14" xfId="13018"/>
    <cellStyle name="Total 2 5 4 14 2" xfId="13019"/>
    <cellStyle name="Total 2 5 4 15" xfId="13020"/>
    <cellStyle name="Total 2 5 4 15 2" xfId="13021"/>
    <cellStyle name="Total 2 5 4 16" xfId="13022"/>
    <cellStyle name="Total 2 5 4 2" xfId="13023"/>
    <cellStyle name="Total 2 5 4 2 10" xfId="13024"/>
    <cellStyle name="Total 2 5 4 2 10 2" xfId="13025"/>
    <cellStyle name="Total 2 5 4 2 11" xfId="13026"/>
    <cellStyle name="Total 2 5 4 2 11 2" xfId="13027"/>
    <cellStyle name="Total 2 5 4 2 12" xfId="13028"/>
    <cellStyle name="Total 2 5 4 2 12 2" xfId="13029"/>
    <cellStyle name="Total 2 5 4 2 13" xfId="13030"/>
    <cellStyle name="Total 2 5 4 2 13 2" xfId="13031"/>
    <cellStyle name="Total 2 5 4 2 14" xfId="13032"/>
    <cellStyle name="Total 2 5 4 2 2" xfId="13033"/>
    <cellStyle name="Total 2 5 4 2 2 2" xfId="13034"/>
    <cellStyle name="Total 2 5 4 2 3" xfId="13035"/>
    <cellStyle name="Total 2 5 4 2 3 2" xfId="13036"/>
    <cellStyle name="Total 2 5 4 2 4" xfId="13037"/>
    <cellStyle name="Total 2 5 4 2 4 2" xfId="13038"/>
    <cellStyle name="Total 2 5 4 2 5" xfId="13039"/>
    <cellStyle name="Total 2 5 4 2 5 2" xfId="13040"/>
    <cellStyle name="Total 2 5 4 2 6" xfId="13041"/>
    <cellStyle name="Total 2 5 4 2 6 2" xfId="13042"/>
    <cellStyle name="Total 2 5 4 2 7" xfId="13043"/>
    <cellStyle name="Total 2 5 4 2 7 2" xfId="13044"/>
    <cellStyle name="Total 2 5 4 2 8" xfId="13045"/>
    <cellStyle name="Total 2 5 4 2 8 2" xfId="13046"/>
    <cellStyle name="Total 2 5 4 2 9" xfId="13047"/>
    <cellStyle name="Total 2 5 4 2 9 2" xfId="13048"/>
    <cellStyle name="Total 2 5 4 3" xfId="13049"/>
    <cellStyle name="Total 2 5 4 3 10" xfId="13050"/>
    <cellStyle name="Total 2 5 4 3 10 2" xfId="13051"/>
    <cellStyle name="Total 2 5 4 3 11" xfId="13052"/>
    <cellStyle name="Total 2 5 4 3 11 2" xfId="13053"/>
    <cellStyle name="Total 2 5 4 3 12" xfId="13054"/>
    <cellStyle name="Total 2 5 4 3 12 2" xfId="13055"/>
    <cellStyle name="Total 2 5 4 3 13" xfId="13056"/>
    <cellStyle name="Total 2 5 4 3 13 2" xfId="13057"/>
    <cellStyle name="Total 2 5 4 3 14" xfId="13058"/>
    <cellStyle name="Total 2 5 4 3 2" xfId="13059"/>
    <cellStyle name="Total 2 5 4 3 2 2" xfId="13060"/>
    <cellStyle name="Total 2 5 4 3 3" xfId="13061"/>
    <cellStyle name="Total 2 5 4 3 3 2" xfId="13062"/>
    <cellStyle name="Total 2 5 4 3 4" xfId="13063"/>
    <cellStyle name="Total 2 5 4 3 4 2" xfId="13064"/>
    <cellStyle name="Total 2 5 4 3 5" xfId="13065"/>
    <cellStyle name="Total 2 5 4 3 5 2" xfId="13066"/>
    <cellStyle name="Total 2 5 4 3 6" xfId="13067"/>
    <cellStyle name="Total 2 5 4 3 6 2" xfId="13068"/>
    <cellStyle name="Total 2 5 4 3 7" xfId="13069"/>
    <cellStyle name="Total 2 5 4 3 7 2" xfId="13070"/>
    <cellStyle name="Total 2 5 4 3 8" xfId="13071"/>
    <cellStyle name="Total 2 5 4 3 8 2" xfId="13072"/>
    <cellStyle name="Total 2 5 4 3 9" xfId="13073"/>
    <cellStyle name="Total 2 5 4 3 9 2" xfId="13074"/>
    <cellStyle name="Total 2 5 4 4" xfId="13075"/>
    <cellStyle name="Total 2 5 4 4 2" xfId="13076"/>
    <cellStyle name="Total 2 5 4 5" xfId="13077"/>
    <cellStyle name="Total 2 5 4 5 2" xfId="13078"/>
    <cellStyle name="Total 2 5 4 6" xfId="13079"/>
    <cellStyle name="Total 2 5 4 6 2" xfId="13080"/>
    <cellStyle name="Total 2 5 4 7" xfId="13081"/>
    <cellStyle name="Total 2 5 4 7 2" xfId="13082"/>
    <cellStyle name="Total 2 5 4 8" xfId="13083"/>
    <cellStyle name="Total 2 5 4 8 2" xfId="13084"/>
    <cellStyle name="Total 2 5 4 9" xfId="13085"/>
    <cellStyle name="Total 2 5 4 9 2" xfId="13086"/>
    <cellStyle name="Total 2 5 5" xfId="647"/>
    <cellStyle name="Total 2 5 5 10" xfId="13087"/>
    <cellStyle name="Total 2 5 5 10 2" xfId="13088"/>
    <cellStyle name="Total 2 5 5 11" xfId="13089"/>
    <cellStyle name="Total 2 5 5 11 2" xfId="13090"/>
    <cellStyle name="Total 2 5 5 12" xfId="13091"/>
    <cellStyle name="Total 2 5 5 12 2" xfId="13092"/>
    <cellStyle name="Total 2 5 5 13" xfId="13093"/>
    <cellStyle name="Total 2 5 5 13 2" xfId="13094"/>
    <cellStyle name="Total 2 5 5 14" xfId="13095"/>
    <cellStyle name="Total 2 5 5 14 2" xfId="13096"/>
    <cellStyle name="Total 2 5 5 15" xfId="13097"/>
    <cellStyle name="Total 2 5 5 15 2" xfId="13098"/>
    <cellStyle name="Total 2 5 5 16" xfId="13099"/>
    <cellStyle name="Total 2 5 5 2" xfId="13100"/>
    <cellStyle name="Total 2 5 5 2 10" xfId="13101"/>
    <cellStyle name="Total 2 5 5 2 10 2" xfId="13102"/>
    <cellStyle name="Total 2 5 5 2 11" xfId="13103"/>
    <cellStyle name="Total 2 5 5 2 11 2" xfId="13104"/>
    <cellStyle name="Total 2 5 5 2 12" xfId="13105"/>
    <cellStyle name="Total 2 5 5 2 12 2" xfId="13106"/>
    <cellStyle name="Total 2 5 5 2 13" xfId="13107"/>
    <cellStyle name="Total 2 5 5 2 13 2" xfId="13108"/>
    <cellStyle name="Total 2 5 5 2 14" xfId="13109"/>
    <cellStyle name="Total 2 5 5 2 2" xfId="13110"/>
    <cellStyle name="Total 2 5 5 2 2 2" xfId="13111"/>
    <cellStyle name="Total 2 5 5 2 3" xfId="13112"/>
    <cellStyle name="Total 2 5 5 2 3 2" xfId="13113"/>
    <cellStyle name="Total 2 5 5 2 4" xfId="13114"/>
    <cellStyle name="Total 2 5 5 2 4 2" xfId="13115"/>
    <cellStyle name="Total 2 5 5 2 5" xfId="13116"/>
    <cellStyle name="Total 2 5 5 2 5 2" xfId="13117"/>
    <cellStyle name="Total 2 5 5 2 6" xfId="13118"/>
    <cellStyle name="Total 2 5 5 2 6 2" xfId="13119"/>
    <cellStyle name="Total 2 5 5 2 7" xfId="13120"/>
    <cellStyle name="Total 2 5 5 2 7 2" xfId="13121"/>
    <cellStyle name="Total 2 5 5 2 8" xfId="13122"/>
    <cellStyle name="Total 2 5 5 2 8 2" xfId="13123"/>
    <cellStyle name="Total 2 5 5 2 9" xfId="13124"/>
    <cellStyle name="Total 2 5 5 2 9 2" xfId="13125"/>
    <cellStyle name="Total 2 5 5 3" xfId="13126"/>
    <cellStyle name="Total 2 5 5 3 10" xfId="13127"/>
    <cellStyle name="Total 2 5 5 3 10 2" xfId="13128"/>
    <cellStyle name="Total 2 5 5 3 11" xfId="13129"/>
    <cellStyle name="Total 2 5 5 3 11 2" xfId="13130"/>
    <cellStyle name="Total 2 5 5 3 12" xfId="13131"/>
    <cellStyle name="Total 2 5 5 3 12 2" xfId="13132"/>
    <cellStyle name="Total 2 5 5 3 13" xfId="13133"/>
    <cellStyle name="Total 2 5 5 3 13 2" xfId="13134"/>
    <cellStyle name="Total 2 5 5 3 14" xfId="13135"/>
    <cellStyle name="Total 2 5 5 3 2" xfId="13136"/>
    <cellStyle name="Total 2 5 5 3 2 2" xfId="13137"/>
    <cellStyle name="Total 2 5 5 3 3" xfId="13138"/>
    <cellStyle name="Total 2 5 5 3 3 2" xfId="13139"/>
    <cellStyle name="Total 2 5 5 3 4" xfId="13140"/>
    <cellStyle name="Total 2 5 5 3 4 2" xfId="13141"/>
    <cellStyle name="Total 2 5 5 3 5" xfId="13142"/>
    <cellStyle name="Total 2 5 5 3 5 2" xfId="13143"/>
    <cellStyle name="Total 2 5 5 3 6" xfId="13144"/>
    <cellStyle name="Total 2 5 5 3 6 2" xfId="13145"/>
    <cellStyle name="Total 2 5 5 3 7" xfId="13146"/>
    <cellStyle name="Total 2 5 5 3 7 2" xfId="13147"/>
    <cellStyle name="Total 2 5 5 3 8" xfId="13148"/>
    <cellStyle name="Total 2 5 5 3 8 2" xfId="13149"/>
    <cellStyle name="Total 2 5 5 3 9" xfId="13150"/>
    <cellStyle name="Total 2 5 5 3 9 2" xfId="13151"/>
    <cellStyle name="Total 2 5 5 4" xfId="13152"/>
    <cellStyle name="Total 2 5 5 4 2" xfId="13153"/>
    <cellStyle name="Total 2 5 5 5" xfId="13154"/>
    <cellStyle name="Total 2 5 5 5 2" xfId="13155"/>
    <cellStyle name="Total 2 5 5 6" xfId="13156"/>
    <cellStyle name="Total 2 5 5 6 2" xfId="13157"/>
    <cellStyle name="Total 2 5 5 7" xfId="13158"/>
    <cellStyle name="Total 2 5 5 7 2" xfId="13159"/>
    <cellStyle name="Total 2 5 5 8" xfId="13160"/>
    <cellStyle name="Total 2 5 5 8 2" xfId="13161"/>
    <cellStyle name="Total 2 5 5 9" xfId="13162"/>
    <cellStyle name="Total 2 5 5 9 2" xfId="13163"/>
    <cellStyle name="Total 2 5 6" xfId="13164"/>
    <cellStyle name="Total 2 5 6 10" xfId="13165"/>
    <cellStyle name="Total 2 5 6 10 2" xfId="13166"/>
    <cellStyle name="Total 2 5 6 11" xfId="13167"/>
    <cellStyle name="Total 2 5 6 11 2" xfId="13168"/>
    <cellStyle name="Total 2 5 6 12" xfId="13169"/>
    <cellStyle name="Total 2 5 6 12 2" xfId="13170"/>
    <cellStyle name="Total 2 5 6 13" xfId="13171"/>
    <cellStyle name="Total 2 5 6 13 2" xfId="13172"/>
    <cellStyle name="Total 2 5 6 14" xfId="13173"/>
    <cellStyle name="Total 2 5 6 2" xfId="13174"/>
    <cellStyle name="Total 2 5 6 2 2" xfId="13175"/>
    <cellStyle name="Total 2 5 6 3" xfId="13176"/>
    <cellStyle name="Total 2 5 6 3 2" xfId="13177"/>
    <cellStyle name="Total 2 5 6 4" xfId="13178"/>
    <cellStyle name="Total 2 5 6 4 2" xfId="13179"/>
    <cellStyle name="Total 2 5 6 5" xfId="13180"/>
    <cellStyle name="Total 2 5 6 5 2" xfId="13181"/>
    <cellStyle name="Total 2 5 6 6" xfId="13182"/>
    <cellStyle name="Total 2 5 6 6 2" xfId="13183"/>
    <cellStyle name="Total 2 5 6 7" xfId="13184"/>
    <cellStyle name="Total 2 5 6 7 2" xfId="13185"/>
    <cellStyle name="Total 2 5 6 8" xfId="13186"/>
    <cellStyle name="Total 2 5 6 8 2" xfId="13187"/>
    <cellStyle name="Total 2 5 6 9" xfId="13188"/>
    <cellStyle name="Total 2 5 6 9 2" xfId="13189"/>
    <cellStyle name="Total 2 5 7" xfId="13190"/>
    <cellStyle name="Total 2 5 7 10" xfId="13191"/>
    <cellStyle name="Total 2 5 7 10 2" xfId="13192"/>
    <cellStyle name="Total 2 5 7 11" xfId="13193"/>
    <cellStyle name="Total 2 5 7 11 2" xfId="13194"/>
    <cellStyle name="Total 2 5 7 12" xfId="13195"/>
    <cellStyle name="Total 2 5 7 12 2" xfId="13196"/>
    <cellStyle name="Total 2 5 7 13" xfId="13197"/>
    <cellStyle name="Total 2 5 7 13 2" xfId="13198"/>
    <cellStyle name="Total 2 5 7 14" xfId="13199"/>
    <cellStyle name="Total 2 5 7 2" xfId="13200"/>
    <cellStyle name="Total 2 5 7 2 2" xfId="13201"/>
    <cellStyle name="Total 2 5 7 3" xfId="13202"/>
    <cellStyle name="Total 2 5 7 3 2" xfId="13203"/>
    <cellStyle name="Total 2 5 7 4" xfId="13204"/>
    <cellStyle name="Total 2 5 7 4 2" xfId="13205"/>
    <cellStyle name="Total 2 5 7 5" xfId="13206"/>
    <cellStyle name="Total 2 5 7 5 2" xfId="13207"/>
    <cellStyle name="Total 2 5 7 6" xfId="13208"/>
    <cellStyle name="Total 2 5 7 6 2" xfId="13209"/>
    <cellStyle name="Total 2 5 7 7" xfId="13210"/>
    <cellStyle name="Total 2 5 7 7 2" xfId="13211"/>
    <cellStyle name="Total 2 5 7 8" xfId="13212"/>
    <cellStyle name="Total 2 5 7 8 2" xfId="13213"/>
    <cellStyle name="Total 2 5 7 9" xfId="13214"/>
    <cellStyle name="Total 2 5 7 9 2" xfId="13215"/>
    <cellStyle name="Total 2 5 8" xfId="13216"/>
    <cellStyle name="Total 2 5 8 2" xfId="13217"/>
    <cellStyle name="Total 2 5 9" xfId="13218"/>
    <cellStyle name="Total 2 5 9 2" xfId="13219"/>
    <cellStyle name="Total 2 6" xfId="648"/>
    <cellStyle name="Total 2 6 10" xfId="13220"/>
    <cellStyle name="Total 2 6 10 2" xfId="13221"/>
    <cellStyle name="Total 2 6 11" xfId="13222"/>
    <cellStyle name="Total 2 6 11 2" xfId="13223"/>
    <cellStyle name="Total 2 6 12" xfId="13224"/>
    <cellStyle name="Total 2 6 12 2" xfId="13225"/>
    <cellStyle name="Total 2 6 13" xfId="13226"/>
    <cellStyle name="Total 2 6 13 2" xfId="13227"/>
    <cellStyle name="Total 2 6 14" xfId="13228"/>
    <cellStyle name="Total 2 6 14 2" xfId="13229"/>
    <cellStyle name="Total 2 6 15" xfId="13230"/>
    <cellStyle name="Total 2 6 15 2" xfId="13231"/>
    <cellStyle name="Total 2 6 16" xfId="13232"/>
    <cellStyle name="Total 2 6 16 2" xfId="13233"/>
    <cellStyle name="Total 2 6 17" xfId="13234"/>
    <cellStyle name="Total 2 6 17 2" xfId="13235"/>
    <cellStyle name="Total 2 6 18" xfId="13236"/>
    <cellStyle name="Total 2 6 18 2" xfId="13237"/>
    <cellStyle name="Total 2 6 19" xfId="13238"/>
    <cellStyle name="Total 2 6 19 2" xfId="13239"/>
    <cellStyle name="Total 2 6 2" xfId="649"/>
    <cellStyle name="Total 2 6 2 10" xfId="13240"/>
    <cellStyle name="Total 2 6 2 10 2" xfId="13241"/>
    <cellStyle name="Total 2 6 2 11" xfId="13242"/>
    <cellStyle name="Total 2 6 2 11 2" xfId="13243"/>
    <cellStyle name="Total 2 6 2 12" xfId="13244"/>
    <cellStyle name="Total 2 6 2 12 2" xfId="13245"/>
    <cellStyle name="Total 2 6 2 13" xfId="13246"/>
    <cellStyle name="Total 2 6 2 13 2" xfId="13247"/>
    <cellStyle name="Total 2 6 2 14" xfId="13248"/>
    <cellStyle name="Total 2 6 2 14 2" xfId="13249"/>
    <cellStyle name="Total 2 6 2 15" xfId="13250"/>
    <cellStyle name="Total 2 6 2 15 2" xfId="13251"/>
    <cellStyle name="Total 2 6 2 16" xfId="13252"/>
    <cellStyle name="Total 2 6 2 17" xfId="20056"/>
    <cellStyle name="Total 2 6 2 2" xfId="13253"/>
    <cellStyle name="Total 2 6 2 2 10" xfId="13254"/>
    <cellStyle name="Total 2 6 2 2 10 2" xfId="13255"/>
    <cellStyle name="Total 2 6 2 2 11" xfId="13256"/>
    <cellStyle name="Total 2 6 2 2 11 2" xfId="13257"/>
    <cellStyle name="Total 2 6 2 2 12" xfId="13258"/>
    <cellStyle name="Total 2 6 2 2 12 2" xfId="13259"/>
    <cellStyle name="Total 2 6 2 2 13" xfId="13260"/>
    <cellStyle name="Total 2 6 2 2 13 2" xfId="13261"/>
    <cellStyle name="Total 2 6 2 2 14" xfId="13262"/>
    <cellStyle name="Total 2 6 2 2 2" xfId="13263"/>
    <cellStyle name="Total 2 6 2 2 2 2" xfId="13264"/>
    <cellStyle name="Total 2 6 2 2 3" xfId="13265"/>
    <cellStyle name="Total 2 6 2 2 3 2" xfId="13266"/>
    <cellStyle name="Total 2 6 2 2 4" xfId="13267"/>
    <cellStyle name="Total 2 6 2 2 4 2" xfId="13268"/>
    <cellStyle name="Total 2 6 2 2 5" xfId="13269"/>
    <cellStyle name="Total 2 6 2 2 5 2" xfId="13270"/>
    <cellStyle name="Total 2 6 2 2 6" xfId="13271"/>
    <cellStyle name="Total 2 6 2 2 6 2" xfId="13272"/>
    <cellStyle name="Total 2 6 2 2 7" xfId="13273"/>
    <cellStyle name="Total 2 6 2 2 7 2" xfId="13274"/>
    <cellStyle name="Total 2 6 2 2 8" xfId="13275"/>
    <cellStyle name="Total 2 6 2 2 8 2" xfId="13276"/>
    <cellStyle name="Total 2 6 2 2 9" xfId="13277"/>
    <cellStyle name="Total 2 6 2 2 9 2" xfId="13278"/>
    <cellStyle name="Total 2 6 2 3" xfId="13279"/>
    <cellStyle name="Total 2 6 2 3 10" xfId="13280"/>
    <cellStyle name="Total 2 6 2 3 10 2" xfId="13281"/>
    <cellStyle name="Total 2 6 2 3 11" xfId="13282"/>
    <cellStyle name="Total 2 6 2 3 11 2" xfId="13283"/>
    <cellStyle name="Total 2 6 2 3 12" xfId="13284"/>
    <cellStyle name="Total 2 6 2 3 12 2" xfId="13285"/>
    <cellStyle name="Total 2 6 2 3 13" xfId="13286"/>
    <cellStyle name="Total 2 6 2 3 13 2" xfId="13287"/>
    <cellStyle name="Total 2 6 2 3 14" xfId="13288"/>
    <cellStyle name="Total 2 6 2 3 2" xfId="13289"/>
    <cellStyle name="Total 2 6 2 3 2 2" xfId="13290"/>
    <cellStyle name="Total 2 6 2 3 3" xfId="13291"/>
    <cellStyle name="Total 2 6 2 3 3 2" xfId="13292"/>
    <cellStyle name="Total 2 6 2 3 4" xfId="13293"/>
    <cellStyle name="Total 2 6 2 3 4 2" xfId="13294"/>
    <cellStyle name="Total 2 6 2 3 5" xfId="13295"/>
    <cellStyle name="Total 2 6 2 3 5 2" xfId="13296"/>
    <cellStyle name="Total 2 6 2 3 6" xfId="13297"/>
    <cellStyle name="Total 2 6 2 3 6 2" xfId="13298"/>
    <cellStyle name="Total 2 6 2 3 7" xfId="13299"/>
    <cellStyle name="Total 2 6 2 3 7 2" xfId="13300"/>
    <cellStyle name="Total 2 6 2 3 8" xfId="13301"/>
    <cellStyle name="Total 2 6 2 3 8 2" xfId="13302"/>
    <cellStyle name="Total 2 6 2 3 9" xfId="13303"/>
    <cellStyle name="Total 2 6 2 3 9 2" xfId="13304"/>
    <cellStyle name="Total 2 6 2 4" xfId="13305"/>
    <cellStyle name="Total 2 6 2 4 2" xfId="13306"/>
    <cellStyle name="Total 2 6 2 5" xfId="13307"/>
    <cellStyle name="Total 2 6 2 5 2" xfId="13308"/>
    <cellStyle name="Total 2 6 2 6" xfId="13309"/>
    <cellStyle name="Total 2 6 2 6 2" xfId="13310"/>
    <cellStyle name="Total 2 6 2 7" xfId="13311"/>
    <cellStyle name="Total 2 6 2 7 2" xfId="13312"/>
    <cellStyle name="Total 2 6 2 8" xfId="13313"/>
    <cellStyle name="Total 2 6 2 8 2" xfId="13314"/>
    <cellStyle name="Total 2 6 2 9" xfId="13315"/>
    <cellStyle name="Total 2 6 2 9 2" xfId="13316"/>
    <cellStyle name="Total 2 6 20" xfId="13317"/>
    <cellStyle name="Total 2 6 21" xfId="20057"/>
    <cellStyle name="Total 2 6 3" xfId="650"/>
    <cellStyle name="Total 2 6 3 10" xfId="13318"/>
    <cellStyle name="Total 2 6 3 10 2" xfId="13319"/>
    <cellStyle name="Total 2 6 3 11" xfId="13320"/>
    <cellStyle name="Total 2 6 3 11 2" xfId="13321"/>
    <cellStyle name="Total 2 6 3 12" xfId="13322"/>
    <cellStyle name="Total 2 6 3 12 2" xfId="13323"/>
    <cellStyle name="Total 2 6 3 13" xfId="13324"/>
    <cellStyle name="Total 2 6 3 13 2" xfId="13325"/>
    <cellStyle name="Total 2 6 3 14" xfId="13326"/>
    <cellStyle name="Total 2 6 3 14 2" xfId="13327"/>
    <cellStyle name="Total 2 6 3 15" xfId="13328"/>
    <cellStyle name="Total 2 6 3 15 2" xfId="13329"/>
    <cellStyle name="Total 2 6 3 16" xfId="13330"/>
    <cellStyle name="Total 2 6 3 2" xfId="13331"/>
    <cellStyle name="Total 2 6 3 2 10" xfId="13332"/>
    <cellStyle name="Total 2 6 3 2 10 2" xfId="13333"/>
    <cellStyle name="Total 2 6 3 2 11" xfId="13334"/>
    <cellStyle name="Total 2 6 3 2 11 2" xfId="13335"/>
    <cellStyle name="Total 2 6 3 2 12" xfId="13336"/>
    <cellStyle name="Total 2 6 3 2 12 2" xfId="13337"/>
    <cellStyle name="Total 2 6 3 2 13" xfId="13338"/>
    <cellStyle name="Total 2 6 3 2 13 2" xfId="13339"/>
    <cellStyle name="Total 2 6 3 2 14" xfId="13340"/>
    <cellStyle name="Total 2 6 3 2 2" xfId="13341"/>
    <cellStyle name="Total 2 6 3 2 2 2" xfId="13342"/>
    <cellStyle name="Total 2 6 3 2 3" xfId="13343"/>
    <cellStyle name="Total 2 6 3 2 3 2" xfId="13344"/>
    <cellStyle name="Total 2 6 3 2 4" xfId="13345"/>
    <cellStyle name="Total 2 6 3 2 4 2" xfId="13346"/>
    <cellStyle name="Total 2 6 3 2 5" xfId="13347"/>
    <cellStyle name="Total 2 6 3 2 5 2" xfId="13348"/>
    <cellStyle name="Total 2 6 3 2 6" xfId="13349"/>
    <cellStyle name="Total 2 6 3 2 6 2" xfId="13350"/>
    <cellStyle name="Total 2 6 3 2 7" xfId="13351"/>
    <cellStyle name="Total 2 6 3 2 7 2" xfId="13352"/>
    <cellStyle name="Total 2 6 3 2 8" xfId="13353"/>
    <cellStyle name="Total 2 6 3 2 8 2" xfId="13354"/>
    <cellStyle name="Total 2 6 3 2 9" xfId="13355"/>
    <cellStyle name="Total 2 6 3 2 9 2" xfId="13356"/>
    <cellStyle name="Total 2 6 3 3" xfId="13357"/>
    <cellStyle name="Total 2 6 3 3 10" xfId="13358"/>
    <cellStyle name="Total 2 6 3 3 10 2" xfId="13359"/>
    <cellStyle name="Total 2 6 3 3 11" xfId="13360"/>
    <cellStyle name="Total 2 6 3 3 11 2" xfId="13361"/>
    <cellStyle name="Total 2 6 3 3 12" xfId="13362"/>
    <cellStyle name="Total 2 6 3 3 12 2" xfId="13363"/>
    <cellStyle name="Total 2 6 3 3 13" xfId="13364"/>
    <cellStyle name="Total 2 6 3 3 13 2" xfId="13365"/>
    <cellStyle name="Total 2 6 3 3 14" xfId="13366"/>
    <cellStyle name="Total 2 6 3 3 2" xfId="13367"/>
    <cellStyle name="Total 2 6 3 3 2 2" xfId="13368"/>
    <cellStyle name="Total 2 6 3 3 3" xfId="13369"/>
    <cellStyle name="Total 2 6 3 3 3 2" xfId="13370"/>
    <cellStyle name="Total 2 6 3 3 4" xfId="13371"/>
    <cellStyle name="Total 2 6 3 3 4 2" xfId="13372"/>
    <cellStyle name="Total 2 6 3 3 5" xfId="13373"/>
    <cellStyle name="Total 2 6 3 3 5 2" xfId="13374"/>
    <cellStyle name="Total 2 6 3 3 6" xfId="13375"/>
    <cellStyle name="Total 2 6 3 3 6 2" xfId="13376"/>
    <cellStyle name="Total 2 6 3 3 7" xfId="13377"/>
    <cellStyle name="Total 2 6 3 3 7 2" xfId="13378"/>
    <cellStyle name="Total 2 6 3 3 8" xfId="13379"/>
    <cellStyle name="Total 2 6 3 3 8 2" xfId="13380"/>
    <cellStyle name="Total 2 6 3 3 9" xfId="13381"/>
    <cellStyle name="Total 2 6 3 3 9 2" xfId="13382"/>
    <cellStyle name="Total 2 6 3 4" xfId="13383"/>
    <cellStyle name="Total 2 6 3 4 2" xfId="13384"/>
    <cellStyle name="Total 2 6 3 5" xfId="13385"/>
    <cellStyle name="Total 2 6 3 5 2" xfId="13386"/>
    <cellStyle name="Total 2 6 3 6" xfId="13387"/>
    <cellStyle name="Total 2 6 3 6 2" xfId="13388"/>
    <cellStyle name="Total 2 6 3 7" xfId="13389"/>
    <cellStyle name="Total 2 6 3 7 2" xfId="13390"/>
    <cellStyle name="Total 2 6 3 8" xfId="13391"/>
    <cellStyle name="Total 2 6 3 8 2" xfId="13392"/>
    <cellStyle name="Total 2 6 3 9" xfId="13393"/>
    <cellStyle name="Total 2 6 3 9 2" xfId="13394"/>
    <cellStyle name="Total 2 6 4" xfId="651"/>
    <cellStyle name="Total 2 6 4 10" xfId="13395"/>
    <cellStyle name="Total 2 6 4 10 2" xfId="13396"/>
    <cellStyle name="Total 2 6 4 11" xfId="13397"/>
    <cellStyle name="Total 2 6 4 11 2" xfId="13398"/>
    <cellStyle name="Total 2 6 4 12" xfId="13399"/>
    <cellStyle name="Total 2 6 4 12 2" xfId="13400"/>
    <cellStyle name="Total 2 6 4 13" xfId="13401"/>
    <cellStyle name="Total 2 6 4 13 2" xfId="13402"/>
    <cellStyle name="Total 2 6 4 14" xfId="13403"/>
    <cellStyle name="Total 2 6 4 14 2" xfId="13404"/>
    <cellStyle name="Total 2 6 4 15" xfId="13405"/>
    <cellStyle name="Total 2 6 4 15 2" xfId="13406"/>
    <cellStyle name="Total 2 6 4 16" xfId="13407"/>
    <cellStyle name="Total 2 6 4 2" xfId="13408"/>
    <cellStyle name="Total 2 6 4 2 10" xfId="13409"/>
    <cellStyle name="Total 2 6 4 2 10 2" xfId="13410"/>
    <cellStyle name="Total 2 6 4 2 11" xfId="13411"/>
    <cellStyle name="Total 2 6 4 2 11 2" xfId="13412"/>
    <cellStyle name="Total 2 6 4 2 12" xfId="13413"/>
    <cellStyle name="Total 2 6 4 2 12 2" xfId="13414"/>
    <cellStyle name="Total 2 6 4 2 13" xfId="13415"/>
    <cellStyle name="Total 2 6 4 2 13 2" xfId="13416"/>
    <cellStyle name="Total 2 6 4 2 14" xfId="13417"/>
    <cellStyle name="Total 2 6 4 2 2" xfId="13418"/>
    <cellStyle name="Total 2 6 4 2 2 2" xfId="13419"/>
    <cellStyle name="Total 2 6 4 2 3" xfId="13420"/>
    <cellStyle name="Total 2 6 4 2 3 2" xfId="13421"/>
    <cellStyle name="Total 2 6 4 2 4" xfId="13422"/>
    <cellStyle name="Total 2 6 4 2 4 2" xfId="13423"/>
    <cellStyle name="Total 2 6 4 2 5" xfId="13424"/>
    <cellStyle name="Total 2 6 4 2 5 2" xfId="13425"/>
    <cellStyle name="Total 2 6 4 2 6" xfId="13426"/>
    <cellStyle name="Total 2 6 4 2 6 2" xfId="13427"/>
    <cellStyle name="Total 2 6 4 2 7" xfId="13428"/>
    <cellStyle name="Total 2 6 4 2 7 2" xfId="13429"/>
    <cellStyle name="Total 2 6 4 2 8" xfId="13430"/>
    <cellStyle name="Total 2 6 4 2 8 2" xfId="13431"/>
    <cellStyle name="Total 2 6 4 2 9" xfId="13432"/>
    <cellStyle name="Total 2 6 4 2 9 2" xfId="13433"/>
    <cellStyle name="Total 2 6 4 3" xfId="13434"/>
    <cellStyle name="Total 2 6 4 3 10" xfId="13435"/>
    <cellStyle name="Total 2 6 4 3 10 2" xfId="13436"/>
    <cellStyle name="Total 2 6 4 3 11" xfId="13437"/>
    <cellStyle name="Total 2 6 4 3 11 2" xfId="13438"/>
    <cellStyle name="Total 2 6 4 3 12" xfId="13439"/>
    <cellStyle name="Total 2 6 4 3 12 2" xfId="13440"/>
    <cellStyle name="Total 2 6 4 3 13" xfId="13441"/>
    <cellStyle name="Total 2 6 4 3 13 2" xfId="13442"/>
    <cellStyle name="Total 2 6 4 3 14" xfId="13443"/>
    <cellStyle name="Total 2 6 4 3 2" xfId="13444"/>
    <cellStyle name="Total 2 6 4 3 2 2" xfId="13445"/>
    <cellStyle name="Total 2 6 4 3 3" xfId="13446"/>
    <cellStyle name="Total 2 6 4 3 3 2" xfId="13447"/>
    <cellStyle name="Total 2 6 4 3 4" xfId="13448"/>
    <cellStyle name="Total 2 6 4 3 4 2" xfId="13449"/>
    <cellStyle name="Total 2 6 4 3 5" xfId="13450"/>
    <cellStyle name="Total 2 6 4 3 5 2" xfId="13451"/>
    <cellStyle name="Total 2 6 4 3 6" xfId="13452"/>
    <cellStyle name="Total 2 6 4 3 6 2" xfId="13453"/>
    <cellStyle name="Total 2 6 4 3 7" xfId="13454"/>
    <cellStyle name="Total 2 6 4 3 7 2" xfId="13455"/>
    <cellStyle name="Total 2 6 4 3 8" xfId="13456"/>
    <cellStyle name="Total 2 6 4 3 8 2" xfId="13457"/>
    <cellStyle name="Total 2 6 4 3 9" xfId="13458"/>
    <cellStyle name="Total 2 6 4 3 9 2" xfId="13459"/>
    <cellStyle name="Total 2 6 4 4" xfId="13460"/>
    <cellStyle name="Total 2 6 4 4 2" xfId="13461"/>
    <cellStyle name="Total 2 6 4 5" xfId="13462"/>
    <cellStyle name="Total 2 6 4 5 2" xfId="13463"/>
    <cellStyle name="Total 2 6 4 6" xfId="13464"/>
    <cellStyle name="Total 2 6 4 6 2" xfId="13465"/>
    <cellStyle name="Total 2 6 4 7" xfId="13466"/>
    <cellStyle name="Total 2 6 4 7 2" xfId="13467"/>
    <cellStyle name="Total 2 6 4 8" xfId="13468"/>
    <cellStyle name="Total 2 6 4 8 2" xfId="13469"/>
    <cellStyle name="Total 2 6 4 9" xfId="13470"/>
    <cellStyle name="Total 2 6 4 9 2" xfId="13471"/>
    <cellStyle name="Total 2 6 5" xfId="652"/>
    <cellStyle name="Total 2 6 5 10" xfId="13472"/>
    <cellStyle name="Total 2 6 5 10 2" xfId="13473"/>
    <cellStyle name="Total 2 6 5 11" xfId="13474"/>
    <cellStyle name="Total 2 6 5 11 2" xfId="13475"/>
    <cellStyle name="Total 2 6 5 12" xfId="13476"/>
    <cellStyle name="Total 2 6 5 12 2" xfId="13477"/>
    <cellStyle name="Total 2 6 5 13" xfId="13478"/>
    <cellStyle name="Total 2 6 5 13 2" xfId="13479"/>
    <cellStyle name="Total 2 6 5 14" xfId="13480"/>
    <cellStyle name="Total 2 6 5 14 2" xfId="13481"/>
    <cellStyle name="Total 2 6 5 15" xfId="13482"/>
    <cellStyle name="Total 2 6 5 15 2" xfId="13483"/>
    <cellStyle name="Total 2 6 5 16" xfId="13484"/>
    <cellStyle name="Total 2 6 5 2" xfId="13485"/>
    <cellStyle name="Total 2 6 5 2 10" xfId="13486"/>
    <cellStyle name="Total 2 6 5 2 10 2" xfId="13487"/>
    <cellStyle name="Total 2 6 5 2 11" xfId="13488"/>
    <cellStyle name="Total 2 6 5 2 11 2" xfId="13489"/>
    <cellStyle name="Total 2 6 5 2 12" xfId="13490"/>
    <cellStyle name="Total 2 6 5 2 12 2" xfId="13491"/>
    <cellStyle name="Total 2 6 5 2 13" xfId="13492"/>
    <cellStyle name="Total 2 6 5 2 13 2" xfId="13493"/>
    <cellStyle name="Total 2 6 5 2 14" xfId="13494"/>
    <cellStyle name="Total 2 6 5 2 2" xfId="13495"/>
    <cellStyle name="Total 2 6 5 2 2 2" xfId="13496"/>
    <cellStyle name="Total 2 6 5 2 3" xfId="13497"/>
    <cellStyle name="Total 2 6 5 2 3 2" xfId="13498"/>
    <cellStyle name="Total 2 6 5 2 4" xfId="13499"/>
    <cellStyle name="Total 2 6 5 2 4 2" xfId="13500"/>
    <cellStyle name="Total 2 6 5 2 5" xfId="13501"/>
    <cellStyle name="Total 2 6 5 2 5 2" xfId="13502"/>
    <cellStyle name="Total 2 6 5 2 6" xfId="13503"/>
    <cellStyle name="Total 2 6 5 2 6 2" xfId="13504"/>
    <cellStyle name="Total 2 6 5 2 7" xfId="13505"/>
    <cellStyle name="Total 2 6 5 2 7 2" xfId="13506"/>
    <cellStyle name="Total 2 6 5 2 8" xfId="13507"/>
    <cellStyle name="Total 2 6 5 2 8 2" xfId="13508"/>
    <cellStyle name="Total 2 6 5 2 9" xfId="13509"/>
    <cellStyle name="Total 2 6 5 2 9 2" xfId="13510"/>
    <cellStyle name="Total 2 6 5 3" xfId="13511"/>
    <cellStyle name="Total 2 6 5 3 10" xfId="13512"/>
    <cellStyle name="Total 2 6 5 3 10 2" xfId="13513"/>
    <cellStyle name="Total 2 6 5 3 11" xfId="13514"/>
    <cellStyle name="Total 2 6 5 3 11 2" xfId="13515"/>
    <cellStyle name="Total 2 6 5 3 12" xfId="13516"/>
    <cellStyle name="Total 2 6 5 3 12 2" xfId="13517"/>
    <cellStyle name="Total 2 6 5 3 13" xfId="13518"/>
    <cellStyle name="Total 2 6 5 3 13 2" xfId="13519"/>
    <cellStyle name="Total 2 6 5 3 14" xfId="13520"/>
    <cellStyle name="Total 2 6 5 3 2" xfId="13521"/>
    <cellStyle name="Total 2 6 5 3 2 2" xfId="13522"/>
    <cellStyle name="Total 2 6 5 3 3" xfId="13523"/>
    <cellStyle name="Total 2 6 5 3 3 2" xfId="13524"/>
    <cellStyle name="Total 2 6 5 3 4" xfId="13525"/>
    <cellStyle name="Total 2 6 5 3 4 2" xfId="13526"/>
    <cellStyle name="Total 2 6 5 3 5" xfId="13527"/>
    <cellStyle name="Total 2 6 5 3 5 2" xfId="13528"/>
    <cellStyle name="Total 2 6 5 3 6" xfId="13529"/>
    <cellStyle name="Total 2 6 5 3 6 2" xfId="13530"/>
    <cellStyle name="Total 2 6 5 3 7" xfId="13531"/>
    <cellStyle name="Total 2 6 5 3 7 2" xfId="13532"/>
    <cellStyle name="Total 2 6 5 3 8" xfId="13533"/>
    <cellStyle name="Total 2 6 5 3 8 2" xfId="13534"/>
    <cellStyle name="Total 2 6 5 3 9" xfId="13535"/>
    <cellStyle name="Total 2 6 5 3 9 2" xfId="13536"/>
    <cellStyle name="Total 2 6 5 4" xfId="13537"/>
    <cellStyle name="Total 2 6 5 4 2" xfId="13538"/>
    <cellStyle name="Total 2 6 5 5" xfId="13539"/>
    <cellStyle name="Total 2 6 5 5 2" xfId="13540"/>
    <cellStyle name="Total 2 6 5 6" xfId="13541"/>
    <cellStyle name="Total 2 6 5 6 2" xfId="13542"/>
    <cellStyle name="Total 2 6 5 7" xfId="13543"/>
    <cellStyle name="Total 2 6 5 7 2" xfId="13544"/>
    <cellStyle name="Total 2 6 5 8" xfId="13545"/>
    <cellStyle name="Total 2 6 5 8 2" xfId="13546"/>
    <cellStyle name="Total 2 6 5 9" xfId="13547"/>
    <cellStyle name="Total 2 6 5 9 2" xfId="13548"/>
    <cellStyle name="Total 2 6 6" xfId="13549"/>
    <cellStyle name="Total 2 6 6 10" xfId="13550"/>
    <cellStyle name="Total 2 6 6 10 2" xfId="13551"/>
    <cellStyle name="Total 2 6 6 11" xfId="13552"/>
    <cellStyle name="Total 2 6 6 11 2" xfId="13553"/>
    <cellStyle name="Total 2 6 6 12" xfId="13554"/>
    <cellStyle name="Total 2 6 6 12 2" xfId="13555"/>
    <cellStyle name="Total 2 6 6 13" xfId="13556"/>
    <cellStyle name="Total 2 6 6 13 2" xfId="13557"/>
    <cellStyle name="Total 2 6 6 14" xfId="13558"/>
    <cellStyle name="Total 2 6 6 2" xfId="13559"/>
    <cellStyle name="Total 2 6 6 2 2" xfId="13560"/>
    <cellStyle name="Total 2 6 6 3" xfId="13561"/>
    <cellStyle name="Total 2 6 6 3 2" xfId="13562"/>
    <cellStyle name="Total 2 6 6 4" xfId="13563"/>
    <cellStyle name="Total 2 6 6 4 2" xfId="13564"/>
    <cellStyle name="Total 2 6 6 5" xfId="13565"/>
    <cellStyle name="Total 2 6 6 5 2" xfId="13566"/>
    <cellStyle name="Total 2 6 6 6" xfId="13567"/>
    <cellStyle name="Total 2 6 6 6 2" xfId="13568"/>
    <cellStyle name="Total 2 6 6 7" xfId="13569"/>
    <cellStyle name="Total 2 6 6 7 2" xfId="13570"/>
    <cellStyle name="Total 2 6 6 8" xfId="13571"/>
    <cellStyle name="Total 2 6 6 8 2" xfId="13572"/>
    <cellStyle name="Total 2 6 6 9" xfId="13573"/>
    <cellStyle name="Total 2 6 6 9 2" xfId="13574"/>
    <cellStyle name="Total 2 6 7" xfId="13575"/>
    <cellStyle name="Total 2 6 7 10" xfId="13576"/>
    <cellStyle name="Total 2 6 7 10 2" xfId="13577"/>
    <cellStyle name="Total 2 6 7 11" xfId="13578"/>
    <cellStyle name="Total 2 6 7 11 2" xfId="13579"/>
    <cellStyle name="Total 2 6 7 12" xfId="13580"/>
    <cellStyle name="Total 2 6 7 12 2" xfId="13581"/>
    <cellStyle name="Total 2 6 7 13" xfId="13582"/>
    <cellStyle name="Total 2 6 7 13 2" xfId="13583"/>
    <cellStyle name="Total 2 6 7 14" xfId="13584"/>
    <cellStyle name="Total 2 6 7 2" xfId="13585"/>
    <cellStyle name="Total 2 6 7 2 2" xfId="13586"/>
    <cellStyle name="Total 2 6 7 3" xfId="13587"/>
    <cellStyle name="Total 2 6 7 3 2" xfId="13588"/>
    <cellStyle name="Total 2 6 7 4" xfId="13589"/>
    <cellStyle name="Total 2 6 7 4 2" xfId="13590"/>
    <cellStyle name="Total 2 6 7 5" xfId="13591"/>
    <cellStyle name="Total 2 6 7 5 2" xfId="13592"/>
    <cellStyle name="Total 2 6 7 6" xfId="13593"/>
    <cellStyle name="Total 2 6 7 6 2" xfId="13594"/>
    <cellStyle name="Total 2 6 7 7" xfId="13595"/>
    <cellStyle name="Total 2 6 7 7 2" xfId="13596"/>
    <cellStyle name="Total 2 6 7 8" xfId="13597"/>
    <cellStyle name="Total 2 6 7 8 2" xfId="13598"/>
    <cellStyle name="Total 2 6 7 9" xfId="13599"/>
    <cellStyle name="Total 2 6 7 9 2" xfId="13600"/>
    <cellStyle name="Total 2 6 8" xfId="13601"/>
    <cellStyle name="Total 2 6 8 2" xfId="13602"/>
    <cellStyle name="Total 2 6 9" xfId="13603"/>
    <cellStyle name="Total 2 6 9 2" xfId="13604"/>
    <cellStyle name="Total 2 7" xfId="653"/>
    <cellStyle name="Total 2 7 10" xfId="13605"/>
    <cellStyle name="Total 2 7 10 2" xfId="13606"/>
    <cellStyle name="Total 2 7 11" xfId="13607"/>
    <cellStyle name="Total 2 7 11 2" xfId="13608"/>
    <cellStyle name="Total 2 7 12" xfId="13609"/>
    <cellStyle name="Total 2 7 12 2" xfId="13610"/>
    <cellStyle name="Total 2 7 13" xfId="13611"/>
    <cellStyle name="Total 2 7 13 2" xfId="13612"/>
    <cellStyle name="Total 2 7 14" xfId="13613"/>
    <cellStyle name="Total 2 7 14 2" xfId="13614"/>
    <cellStyle name="Total 2 7 15" xfId="13615"/>
    <cellStyle name="Total 2 7 15 2" xfId="13616"/>
    <cellStyle name="Total 2 7 16" xfId="13617"/>
    <cellStyle name="Total 2 7 16 2" xfId="13618"/>
    <cellStyle name="Total 2 7 17" xfId="13619"/>
    <cellStyle name="Total 2 7 17 2" xfId="13620"/>
    <cellStyle name="Total 2 7 18" xfId="13621"/>
    <cellStyle name="Total 2 7 18 2" xfId="13622"/>
    <cellStyle name="Total 2 7 19" xfId="13623"/>
    <cellStyle name="Total 2 7 19 2" xfId="13624"/>
    <cellStyle name="Total 2 7 2" xfId="654"/>
    <cellStyle name="Total 2 7 2 10" xfId="13625"/>
    <cellStyle name="Total 2 7 2 10 2" xfId="13626"/>
    <cellStyle name="Total 2 7 2 11" xfId="13627"/>
    <cellStyle name="Total 2 7 2 11 2" xfId="13628"/>
    <cellStyle name="Total 2 7 2 12" xfId="13629"/>
    <cellStyle name="Total 2 7 2 12 2" xfId="13630"/>
    <cellStyle name="Total 2 7 2 13" xfId="13631"/>
    <cellStyle name="Total 2 7 2 13 2" xfId="13632"/>
    <cellStyle name="Total 2 7 2 14" xfId="13633"/>
    <cellStyle name="Total 2 7 2 14 2" xfId="13634"/>
    <cellStyle name="Total 2 7 2 15" xfId="13635"/>
    <cellStyle name="Total 2 7 2 15 2" xfId="13636"/>
    <cellStyle name="Total 2 7 2 16" xfId="13637"/>
    <cellStyle name="Total 2 7 2 17" xfId="20058"/>
    <cellStyle name="Total 2 7 2 2" xfId="13638"/>
    <cellStyle name="Total 2 7 2 2 10" xfId="13639"/>
    <cellStyle name="Total 2 7 2 2 10 2" xfId="13640"/>
    <cellStyle name="Total 2 7 2 2 11" xfId="13641"/>
    <cellStyle name="Total 2 7 2 2 11 2" xfId="13642"/>
    <cellStyle name="Total 2 7 2 2 12" xfId="13643"/>
    <cellStyle name="Total 2 7 2 2 12 2" xfId="13644"/>
    <cellStyle name="Total 2 7 2 2 13" xfId="13645"/>
    <cellStyle name="Total 2 7 2 2 13 2" xfId="13646"/>
    <cellStyle name="Total 2 7 2 2 14" xfId="13647"/>
    <cellStyle name="Total 2 7 2 2 2" xfId="13648"/>
    <cellStyle name="Total 2 7 2 2 2 2" xfId="13649"/>
    <cellStyle name="Total 2 7 2 2 3" xfId="13650"/>
    <cellStyle name="Total 2 7 2 2 3 2" xfId="13651"/>
    <cellStyle name="Total 2 7 2 2 4" xfId="13652"/>
    <cellStyle name="Total 2 7 2 2 4 2" xfId="13653"/>
    <cellStyle name="Total 2 7 2 2 5" xfId="13654"/>
    <cellStyle name="Total 2 7 2 2 5 2" xfId="13655"/>
    <cellStyle name="Total 2 7 2 2 6" xfId="13656"/>
    <cellStyle name="Total 2 7 2 2 6 2" xfId="13657"/>
    <cellStyle name="Total 2 7 2 2 7" xfId="13658"/>
    <cellStyle name="Total 2 7 2 2 7 2" xfId="13659"/>
    <cellStyle name="Total 2 7 2 2 8" xfId="13660"/>
    <cellStyle name="Total 2 7 2 2 8 2" xfId="13661"/>
    <cellStyle name="Total 2 7 2 2 9" xfId="13662"/>
    <cellStyle name="Total 2 7 2 2 9 2" xfId="13663"/>
    <cellStyle name="Total 2 7 2 3" xfId="13664"/>
    <cellStyle name="Total 2 7 2 3 10" xfId="13665"/>
    <cellStyle name="Total 2 7 2 3 10 2" xfId="13666"/>
    <cellStyle name="Total 2 7 2 3 11" xfId="13667"/>
    <cellStyle name="Total 2 7 2 3 11 2" xfId="13668"/>
    <cellStyle name="Total 2 7 2 3 12" xfId="13669"/>
    <cellStyle name="Total 2 7 2 3 12 2" xfId="13670"/>
    <cellStyle name="Total 2 7 2 3 13" xfId="13671"/>
    <cellStyle name="Total 2 7 2 3 13 2" xfId="13672"/>
    <cellStyle name="Total 2 7 2 3 14" xfId="13673"/>
    <cellStyle name="Total 2 7 2 3 2" xfId="13674"/>
    <cellStyle name="Total 2 7 2 3 2 2" xfId="13675"/>
    <cellStyle name="Total 2 7 2 3 3" xfId="13676"/>
    <cellStyle name="Total 2 7 2 3 3 2" xfId="13677"/>
    <cellStyle name="Total 2 7 2 3 4" xfId="13678"/>
    <cellStyle name="Total 2 7 2 3 4 2" xfId="13679"/>
    <cellStyle name="Total 2 7 2 3 5" xfId="13680"/>
    <cellStyle name="Total 2 7 2 3 5 2" xfId="13681"/>
    <cellStyle name="Total 2 7 2 3 6" xfId="13682"/>
    <cellStyle name="Total 2 7 2 3 6 2" xfId="13683"/>
    <cellStyle name="Total 2 7 2 3 7" xfId="13684"/>
    <cellStyle name="Total 2 7 2 3 7 2" xfId="13685"/>
    <cellStyle name="Total 2 7 2 3 8" xfId="13686"/>
    <cellStyle name="Total 2 7 2 3 8 2" xfId="13687"/>
    <cellStyle name="Total 2 7 2 3 9" xfId="13688"/>
    <cellStyle name="Total 2 7 2 3 9 2" xfId="13689"/>
    <cellStyle name="Total 2 7 2 4" xfId="13690"/>
    <cellStyle name="Total 2 7 2 4 2" xfId="13691"/>
    <cellStyle name="Total 2 7 2 5" xfId="13692"/>
    <cellStyle name="Total 2 7 2 5 2" xfId="13693"/>
    <cellStyle name="Total 2 7 2 6" xfId="13694"/>
    <cellStyle name="Total 2 7 2 6 2" xfId="13695"/>
    <cellStyle name="Total 2 7 2 7" xfId="13696"/>
    <cellStyle name="Total 2 7 2 7 2" xfId="13697"/>
    <cellStyle name="Total 2 7 2 8" xfId="13698"/>
    <cellStyle name="Total 2 7 2 8 2" xfId="13699"/>
    <cellStyle name="Total 2 7 2 9" xfId="13700"/>
    <cellStyle name="Total 2 7 2 9 2" xfId="13701"/>
    <cellStyle name="Total 2 7 20" xfId="13702"/>
    <cellStyle name="Total 2 7 21" xfId="20059"/>
    <cellStyle name="Total 2 7 3" xfId="655"/>
    <cellStyle name="Total 2 7 3 10" xfId="13703"/>
    <cellStyle name="Total 2 7 3 10 2" xfId="13704"/>
    <cellStyle name="Total 2 7 3 11" xfId="13705"/>
    <cellStyle name="Total 2 7 3 11 2" xfId="13706"/>
    <cellStyle name="Total 2 7 3 12" xfId="13707"/>
    <cellStyle name="Total 2 7 3 12 2" xfId="13708"/>
    <cellStyle name="Total 2 7 3 13" xfId="13709"/>
    <cellStyle name="Total 2 7 3 13 2" xfId="13710"/>
    <cellStyle name="Total 2 7 3 14" xfId="13711"/>
    <cellStyle name="Total 2 7 3 14 2" xfId="13712"/>
    <cellStyle name="Total 2 7 3 15" xfId="13713"/>
    <cellStyle name="Total 2 7 3 15 2" xfId="13714"/>
    <cellStyle name="Total 2 7 3 16" xfId="13715"/>
    <cellStyle name="Total 2 7 3 2" xfId="13716"/>
    <cellStyle name="Total 2 7 3 2 10" xfId="13717"/>
    <cellStyle name="Total 2 7 3 2 10 2" xfId="13718"/>
    <cellStyle name="Total 2 7 3 2 11" xfId="13719"/>
    <cellStyle name="Total 2 7 3 2 11 2" xfId="13720"/>
    <cellStyle name="Total 2 7 3 2 12" xfId="13721"/>
    <cellStyle name="Total 2 7 3 2 12 2" xfId="13722"/>
    <cellStyle name="Total 2 7 3 2 13" xfId="13723"/>
    <cellStyle name="Total 2 7 3 2 13 2" xfId="13724"/>
    <cellStyle name="Total 2 7 3 2 14" xfId="13725"/>
    <cellStyle name="Total 2 7 3 2 2" xfId="13726"/>
    <cellStyle name="Total 2 7 3 2 2 2" xfId="13727"/>
    <cellStyle name="Total 2 7 3 2 3" xfId="13728"/>
    <cellStyle name="Total 2 7 3 2 3 2" xfId="13729"/>
    <cellStyle name="Total 2 7 3 2 4" xfId="13730"/>
    <cellStyle name="Total 2 7 3 2 4 2" xfId="13731"/>
    <cellStyle name="Total 2 7 3 2 5" xfId="13732"/>
    <cellStyle name="Total 2 7 3 2 5 2" xfId="13733"/>
    <cellStyle name="Total 2 7 3 2 6" xfId="13734"/>
    <cellStyle name="Total 2 7 3 2 6 2" xfId="13735"/>
    <cellStyle name="Total 2 7 3 2 7" xfId="13736"/>
    <cellStyle name="Total 2 7 3 2 7 2" xfId="13737"/>
    <cellStyle name="Total 2 7 3 2 8" xfId="13738"/>
    <cellStyle name="Total 2 7 3 2 8 2" xfId="13739"/>
    <cellStyle name="Total 2 7 3 2 9" xfId="13740"/>
    <cellStyle name="Total 2 7 3 2 9 2" xfId="13741"/>
    <cellStyle name="Total 2 7 3 3" xfId="13742"/>
    <cellStyle name="Total 2 7 3 3 10" xfId="13743"/>
    <cellStyle name="Total 2 7 3 3 10 2" xfId="13744"/>
    <cellStyle name="Total 2 7 3 3 11" xfId="13745"/>
    <cellStyle name="Total 2 7 3 3 11 2" xfId="13746"/>
    <cellStyle name="Total 2 7 3 3 12" xfId="13747"/>
    <cellStyle name="Total 2 7 3 3 12 2" xfId="13748"/>
    <cellStyle name="Total 2 7 3 3 13" xfId="13749"/>
    <cellStyle name="Total 2 7 3 3 13 2" xfId="13750"/>
    <cellStyle name="Total 2 7 3 3 14" xfId="13751"/>
    <cellStyle name="Total 2 7 3 3 2" xfId="13752"/>
    <cellStyle name="Total 2 7 3 3 2 2" xfId="13753"/>
    <cellStyle name="Total 2 7 3 3 3" xfId="13754"/>
    <cellStyle name="Total 2 7 3 3 3 2" xfId="13755"/>
    <cellStyle name="Total 2 7 3 3 4" xfId="13756"/>
    <cellStyle name="Total 2 7 3 3 4 2" xfId="13757"/>
    <cellStyle name="Total 2 7 3 3 5" xfId="13758"/>
    <cellStyle name="Total 2 7 3 3 5 2" xfId="13759"/>
    <cellStyle name="Total 2 7 3 3 6" xfId="13760"/>
    <cellStyle name="Total 2 7 3 3 6 2" xfId="13761"/>
    <cellStyle name="Total 2 7 3 3 7" xfId="13762"/>
    <cellStyle name="Total 2 7 3 3 7 2" xfId="13763"/>
    <cellStyle name="Total 2 7 3 3 8" xfId="13764"/>
    <cellStyle name="Total 2 7 3 3 8 2" xfId="13765"/>
    <cellStyle name="Total 2 7 3 3 9" xfId="13766"/>
    <cellStyle name="Total 2 7 3 3 9 2" xfId="13767"/>
    <cellStyle name="Total 2 7 3 4" xfId="13768"/>
    <cellStyle name="Total 2 7 3 4 2" xfId="13769"/>
    <cellStyle name="Total 2 7 3 5" xfId="13770"/>
    <cellStyle name="Total 2 7 3 5 2" xfId="13771"/>
    <cellStyle name="Total 2 7 3 6" xfId="13772"/>
    <cellStyle name="Total 2 7 3 6 2" xfId="13773"/>
    <cellStyle name="Total 2 7 3 7" xfId="13774"/>
    <cellStyle name="Total 2 7 3 7 2" xfId="13775"/>
    <cellStyle name="Total 2 7 3 8" xfId="13776"/>
    <cellStyle name="Total 2 7 3 8 2" xfId="13777"/>
    <cellStyle name="Total 2 7 3 9" xfId="13778"/>
    <cellStyle name="Total 2 7 3 9 2" xfId="13779"/>
    <cellStyle name="Total 2 7 4" xfId="656"/>
    <cellStyle name="Total 2 7 4 10" xfId="13780"/>
    <cellStyle name="Total 2 7 4 10 2" xfId="13781"/>
    <cellStyle name="Total 2 7 4 11" xfId="13782"/>
    <cellStyle name="Total 2 7 4 11 2" xfId="13783"/>
    <cellStyle name="Total 2 7 4 12" xfId="13784"/>
    <cellStyle name="Total 2 7 4 12 2" xfId="13785"/>
    <cellStyle name="Total 2 7 4 13" xfId="13786"/>
    <cellStyle name="Total 2 7 4 13 2" xfId="13787"/>
    <cellStyle name="Total 2 7 4 14" xfId="13788"/>
    <cellStyle name="Total 2 7 4 14 2" xfId="13789"/>
    <cellStyle name="Total 2 7 4 15" xfId="13790"/>
    <cellStyle name="Total 2 7 4 15 2" xfId="13791"/>
    <cellStyle name="Total 2 7 4 16" xfId="13792"/>
    <cellStyle name="Total 2 7 4 2" xfId="13793"/>
    <cellStyle name="Total 2 7 4 2 10" xfId="13794"/>
    <cellStyle name="Total 2 7 4 2 10 2" xfId="13795"/>
    <cellStyle name="Total 2 7 4 2 11" xfId="13796"/>
    <cellStyle name="Total 2 7 4 2 11 2" xfId="13797"/>
    <cellStyle name="Total 2 7 4 2 12" xfId="13798"/>
    <cellStyle name="Total 2 7 4 2 12 2" xfId="13799"/>
    <cellStyle name="Total 2 7 4 2 13" xfId="13800"/>
    <cellStyle name="Total 2 7 4 2 13 2" xfId="13801"/>
    <cellStyle name="Total 2 7 4 2 14" xfId="13802"/>
    <cellStyle name="Total 2 7 4 2 2" xfId="13803"/>
    <cellStyle name="Total 2 7 4 2 2 2" xfId="13804"/>
    <cellStyle name="Total 2 7 4 2 3" xfId="13805"/>
    <cellStyle name="Total 2 7 4 2 3 2" xfId="13806"/>
    <cellStyle name="Total 2 7 4 2 4" xfId="13807"/>
    <cellStyle name="Total 2 7 4 2 4 2" xfId="13808"/>
    <cellStyle name="Total 2 7 4 2 5" xfId="13809"/>
    <cellStyle name="Total 2 7 4 2 5 2" xfId="13810"/>
    <cellStyle name="Total 2 7 4 2 6" xfId="13811"/>
    <cellStyle name="Total 2 7 4 2 6 2" xfId="13812"/>
    <cellStyle name="Total 2 7 4 2 7" xfId="13813"/>
    <cellStyle name="Total 2 7 4 2 7 2" xfId="13814"/>
    <cellStyle name="Total 2 7 4 2 8" xfId="13815"/>
    <cellStyle name="Total 2 7 4 2 8 2" xfId="13816"/>
    <cellStyle name="Total 2 7 4 2 9" xfId="13817"/>
    <cellStyle name="Total 2 7 4 2 9 2" xfId="13818"/>
    <cellStyle name="Total 2 7 4 3" xfId="13819"/>
    <cellStyle name="Total 2 7 4 3 10" xfId="13820"/>
    <cellStyle name="Total 2 7 4 3 10 2" xfId="13821"/>
    <cellStyle name="Total 2 7 4 3 11" xfId="13822"/>
    <cellStyle name="Total 2 7 4 3 11 2" xfId="13823"/>
    <cellStyle name="Total 2 7 4 3 12" xfId="13824"/>
    <cellStyle name="Total 2 7 4 3 12 2" xfId="13825"/>
    <cellStyle name="Total 2 7 4 3 13" xfId="13826"/>
    <cellStyle name="Total 2 7 4 3 13 2" xfId="13827"/>
    <cellStyle name="Total 2 7 4 3 14" xfId="13828"/>
    <cellStyle name="Total 2 7 4 3 2" xfId="13829"/>
    <cellStyle name="Total 2 7 4 3 2 2" xfId="13830"/>
    <cellStyle name="Total 2 7 4 3 3" xfId="13831"/>
    <cellStyle name="Total 2 7 4 3 3 2" xfId="13832"/>
    <cellStyle name="Total 2 7 4 3 4" xfId="13833"/>
    <cellStyle name="Total 2 7 4 3 4 2" xfId="13834"/>
    <cellStyle name="Total 2 7 4 3 5" xfId="13835"/>
    <cellStyle name="Total 2 7 4 3 5 2" xfId="13836"/>
    <cellStyle name="Total 2 7 4 3 6" xfId="13837"/>
    <cellStyle name="Total 2 7 4 3 6 2" xfId="13838"/>
    <cellStyle name="Total 2 7 4 3 7" xfId="13839"/>
    <cellStyle name="Total 2 7 4 3 7 2" xfId="13840"/>
    <cellStyle name="Total 2 7 4 3 8" xfId="13841"/>
    <cellStyle name="Total 2 7 4 3 8 2" xfId="13842"/>
    <cellStyle name="Total 2 7 4 3 9" xfId="13843"/>
    <cellStyle name="Total 2 7 4 3 9 2" xfId="13844"/>
    <cellStyle name="Total 2 7 4 4" xfId="13845"/>
    <cellStyle name="Total 2 7 4 4 2" xfId="13846"/>
    <cellStyle name="Total 2 7 4 5" xfId="13847"/>
    <cellStyle name="Total 2 7 4 5 2" xfId="13848"/>
    <cellStyle name="Total 2 7 4 6" xfId="13849"/>
    <cellStyle name="Total 2 7 4 6 2" xfId="13850"/>
    <cellStyle name="Total 2 7 4 7" xfId="13851"/>
    <cellStyle name="Total 2 7 4 7 2" xfId="13852"/>
    <cellStyle name="Total 2 7 4 8" xfId="13853"/>
    <cellStyle name="Total 2 7 4 8 2" xfId="13854"/>
    <cellStyle name="Total 2 7 4 9" xfId="13855"/>
    <cellStyle name="Total 2 7 4 9 2" xfId="13856"/>
    <cellStyle name="Total 2 7 5" xfId="657"/>
    <cellStyle name="Total 2 7 5 10" xfId="13857"/>
    <cellStyle name="Total 2 7 5 10 2" xfId="13858"/>
    <cellStyle name="Total 2 7 5 11" xfId="13859"/>
    <cellStyle name="Total 2 7 5 11 2" xfId="13860"/>
    <cellStyle name="Total 2 7 5 12" xfId="13861"/>
    <cellStyle name="Total 2 7 5 12 2" xfId="13862"/>
    <cellStyle name="Total 2 7 5 13" xfId="13863"/>
    <cellStyle name="Total 2 7 5 13 2" xfId="13864"/>
    <cellStyle name="Total 2 7 5 14" xfId="13865"/>
    <cellStyle name="Total 2 7 5 14 2" xfId="13866"/>
    <cellStyle name="Total 2 7 5 15" xfId="13867"/>
    <cellStyle name="Total 2 7 5 15 2" xfId="13868"/>
    <cellStyle name="Total 2 7 5 16" xfId="13869"/>
    <cellStyle name="Total 2 7 5 2" xfId="13870"/>
    <cellStyle name="Total 2 7 5 2 10" xfId="13871"/>
    <cellStyle name="Total 2 7 5 2 10 2" xfId="13872"/>
    <cellStyle name="Total 2 7 5 2 11" xfId="13873"/>
    <cellStyle name="Total 2 7 5 2 11 2" xfId="13874"/>
    <cellStyle name="Total 2 7 5 2 12" xfId="13875"/>
    <cellStyle name="Total 2 7 5 2 12 2" xfId="13876"/>
    <cellStyle name="Total 2 7 5 2 13" xfId="13877"/>
    <cellStyle name="Total 2 7 5 2 13 2" xfId="13878"/>
    <cellStyle name="Total 2 7 5 2 14" xfId="13879"/>
    <cellStyle name="Total 2 7 5 2 2" xfId="13880"/>
    <cellStyle name="Total 2 7 5 2 2 2" xfId="13881"/>
    <cellStyle name="Total 2 7 5 2 3" xfId="13882"/>
    <cellStyle name="Total 2 7 5 2 3 2" xfId="13883"/>
    <cellStyle name="Total 2 7 5 2 4" xfId="13884"/>
    <cellStyle name="Total 2 7 5 2 4 2" xfId="13885"/>
    <cellStyle name="Total 2 7 5 2 5" xfId="13886"/>
    <cellStyle name="Total 2 7 5 2 5 2" xfId="13887"/>
    <cellStyle name="Total 2 7 5 2 6" xfId="13888"/>
    <cellStyle name="Total 2 7 5 2 6 2" xfId="13889"/>
    <cellStyle name="Total 2 7 5 2 7" xfId="13890"/>
    <cellStyle name="Total 2 7 5 2 7 2" xfId="13891"/>
    <cellStyle name="Total 2 7 5 2 8" xfId="13892"/>
    <cellStyle name="Total 2 7 5 2 8 2" xfId="13893"/>
    <cellStyle name="Total 2 7 5 2 9" xfId="13894"/>
    <cellStyle name="Total 2 7 5 2 9 2" xfId="13895"/>
    <cellStyle name="Total 2 7 5 3" xfId="13896"/>
    <cellStyle name="Total 2 7 5 3 10" xfId="13897"/>
    <cellStyle name="Total 2 7 5 3 10 2" xfId="13898"/>
    <cellStyle name="Total 2 7 5 3 11" xfId="13899"/>
    <cellStyle name="Total 2 7 5 3 11 2" xfId="13900"/>
    <cellStyle name="Total 2 7 5 3 12" xfId="13901"/>
    <cellStyle name="Total 2 7 5 3 12 2" xfId="13902"/>
    <cellStyle name="Total 2 7 5 3 13" xfId="13903"/>
    <cellStyle name="Total 2 7 5 3 13 2" xfId="13904"/>
    <cellStyle name="Total 2 7 5 3 14" xfId="13905"/>
    <cellStyle name="Total 2 7 5 3 2" xfId="13906"/>
    <cellStyle name="Total 2 7 5 3 2 2" xfId="13907"/>
    <cellStyle name="Total 2 7 5 3 3" xfId="13908"/>
    <cellStyle name="Total 2 7 5 3 3 2" xfId="13909"/>
    <cellStyle name="Total 2 7 5 3 4" xfId="13910"/>
    <cellStyle name="Total 2 7 5 3 4 2" xfId="13911"/>
    <cellStyle name="Total 2 7 5 3 5" xfId="13912"/>
    <cellStyle name="Total 2 7 5 3 5 2" xfId="13913"/>
    <cellStyle name="Total 2 7 5 3 6" xfId="13914"/>
    <cellStyle name="Total 2 7 5 3 6 2" xfId="13915"/>
    <cellStyle name="Total 2 7 5 3 7" xfId="13916"/>
    <cellStyle name="Total 2 7 5 3 7 2" xfId="13917"/>
    <cellStyle name="Total 2 7 5 3 8" xfId="13918"/>
    <cellStyle name="Total 2 7 5 3 8 2" xfId="13919"/>
    <cellStyle name="Total 2 7 5 3 9" xfId="13920"/>
    <cellStyle name="Total 2 7 5 3 9 2" xfId="13921"/>
    <cellStyle name="Total 2 7 5 4" xfId="13922"/>
    <cellStyle name="Total 2 7 5 4 2" xfId="13923"/>
    <cellStyle name="Total 2 7 5 5" xfId="13924"/>
    <cellStyle name="Total 2 7 5 5 2" xfId="13925"/>
    <cellStyle name="Total 2 7 5 6" xfId="13926"/>
    <cellStyle name="Total 2 7 5 6 2" xfId="13927"/>
    <cellStyle name="Total 2 7 5 7" xfId="13928"/>
    <cellStyle name="Total 2 7 5 7 2" xfId="13929"/>
    <cellStyle name="Total 2 7 5 8" xfId="13930"/>
    <cellStyle name="Total 2 7 5 8 2" xfId="13931"/>
    <cellStyle name="Total 2 7 5 9" xfId="13932"/>
    <cellStyle name="Total 2 7 5 9 2" xfId="13933"/>
    <cellStyle name="Total 2 7 6" xfId="13934"/>
    <cellStyle name="Total 2 7 6 10" xfId="13935"/>
    <cellStyle name="Total 2 7 6 10 2" xfId="13936"/>
    <cellStyle name="Total 2 7 6 11" xfId="13937"/>
    <cellStyle name="Total 2 7 6 11 2" xfId="13938"/>
    <cellStyle name="Total 2 7 6 12" xfId="13939"/>
    <cellStyle name="Total 2 7 6 12 2" xfId="13940"/>
    <cellStyle name="Total 2 7 6 13" xfId="13941"/>
    <cellStyle name="Total 2 7 6 13 2" xfId="13942"/>
    <cellStyle name="Total 2 7 6 14" xfId="13943"/>
    <cellStyle name="Total 2 7 6 2" xfId="13944"/>
    <cellStyle name="Total 2 7 6 2 2" xfId="13945"/>
    <cellStyle name="Total 2 7 6 3" xfId="13946"/>
    <cellStyle name="Total 2 7 6 3 2" xfId="13947"/>
    <cellStyle name="Total 2 7 6 4" xfId="13948"/>
    <cellStyle name="Total 2 7 6 4 2" xfId="13949"/>
    <cellStyle name="Total 2 7 6 5" xfId="13950"/>
    <cellStyle name="Total 2 7 6 5 2" xfId="13951"/>
    <cellStyle name="Total 2 7 6 6" xfId="13952"/>
    <cellStyle name="Total 2 7 6 6 2" xfId="13953"/>
    <cellStyle name="Total 2 7 6 7" xfId="13954"/>
    <cellStyle name="Total 2 7 6 7 2" xfId="13955"/>
    <cellStyle name="Total 2 7 6 8" xfId="13956"/>
    <cellStyle name="Total 2 7 6 8 2" xfId="13957"/>
    <cellStyle name="Total 2 7 6 9" xfId="13958"/>
    <cellStyle name="Total 2 7 6 9 2" xfId="13959"/>
    <cellStyle name="Total 2 7 7" xfId="13960"/>
    <cellStyle name="Total 2 7 7 10" xfId="13961"/>
    <cellStyle name="Total 2 7 7 10 2" xfId="13962"/>
    <cellStyle name="Total 2 7 7 11" xfId="13963"/>
    <cellStyle name="Total 2 7 7 11 2" xfId="13964"/>
    <cellStyle name="Total 2 7 7 12" xfId="13965"/>
    <cellStyle name="Total 2 7 7 12 2" xfId="13966"/>
    <cellStyle name="Total 2 7 7 13" xfId="13967"/>
    <cellStyle name="Total 2 7 7 13 2" xfId="13968"/>
    <cellStyle name="Total 2 7 7 14" xfId="13969"/>
    <cellStyle name="Total 2 7 7 2" xfId="13970"/>
    <cellStyle name="Total 2 7 7 2 2" xfId="13971"/>
    <cellStyle name="Total 2 7 7 3" xfId="13972"/>
    <cellStyle name="Total 2 7 7 3 2" xfId="13973"/>
    <cellStyle name="Total 2 7 7 4" xfId="13974"/>
    <cellStyle name="Total 2 7 7 4 2" xfId="13975"/>
    <cellStyle name="Total 2 7 7 5" xfId="13976"/>
    <cellStyle name="Total 2 7 7 5 2" xfId="13977"/>
    <cellStyle name="Total 2 7 7 6" xfId="13978"/>
    <cellStyle name="Total 2 7 7 6 2" xfId="13979"/>
    <cellStyle name="Total 2 7 7 7" xfId="13980"/>
    <cellStyle name="Total 2 7 7 7 2" xfId="13981"/>
    <cellStyle name="Total 2 7 7 8" xfId="13982"/>
    <cellStyle name="Total 2 7 7 8 2" xfId="13983"/>
    <cellStyle name="Total 2 7 7 9" xfId="13984"/>
    <cellStyle name="Total 2 7 7 9 2" xfId="13985"/>
    <cellStyle name="Total 2 7 8" xfId="13986"/>
    <cellStyle name="Total 2 7 8 2" xfId="13987"/>
    <cellStyle name="Total 2 7 9" xfId="13988"/>
    <cellStyle name="Total 2 7 9 2" xfId="13989"/>
    <cellStyle name="Total 2 8" xfId="13990"/>
    <cellStyle name="Total 2 8 10" xfId="13991"/>
    <cellStyle name="Total 2 8 10 2" xfId="13992"/>
    <cellStyle name="Total 2 8 11" xfId="13993"/>
    <cellStyle name="Total 2 8 11 2" xfId="13994"/>
    <cellStyle name="Total 2 8 12" xfId="13995"/>
    <cellStyle name="Total 2 8 12 2" xfId="13996"/>
    <cellStyle name="Total 2 8 13" xfId="13997"/>
    <cellStyle name="Total 2 8 13 2" xfId="13998"/>
    <cellStyle name="Total 2 8 14" xfId="13999"/>
    <cellStyle name="Total 2 8 2" xfId="14000"/>
    <cellStyle name="Total 2 8 2 2" xfId="14001"/>
    <cellStyle name="Total 2 8 3" xfId="14002"/>
    <cellStyle name="Total 2 8 3 2" xfId="14003"/>
    <cellStyle name="Total 2 8 4" xfId="14004"/>
    <cellStyle name="Total 2 8 4 2" xfId="14005"/>
    <cellStyle name="Total 2 8 5" xfId="14006"/>
    <cellStyle name="Total 2 8 5 2" xfId="14007"/>
    <cellStyle name="Total 2 8 6" xfId="14008"/>
    <cellStyle name="Total 2 8 6 2" xfId="14009"/>
    <cellStyle name="Total 2 8 7" xfId="14010"/>
    <cellStyle name="Total 2 8 7 2" xfId="14011"/>
    <cellStyle name="Total 2 8 8" xfId="14012"/>
    <cellStyle name="Total 2 8 8 2" xfId="14013"/>
    <cellStyle name="Total 2 8 9" xfId="14014"/>
    <cellStyle name="Total 2 8 9 2" xfId="14015"/>
    <cellStyle name="Total 2 9" xfId="14016"/>
    <cellStyle name="Total 2 9 10" xfId="14017"/>
    <cellStyle name="Total 2 9 10 2" xfId="14018"/>
    <cellStyle name="Total 2 9 11" xfId="14019"/>
    <cellStyle name="Total 2 9 11 2" xfId="14020"/>
    <cellStyle name="Total 2 9 12" xfId="14021"/>
    <cellStyle name="Total 2 9 12 2" xfId="14022"/>
    <cellStyle name="Total 2 9 13" xfId="14023"/>
    <cellStyle name="Total 2 9 13 2" xfId="14024"/>
    <cellStyle name="Total 2 9 14" xfId="14025"/>
    <cellStyle name="Total 2 9 2" xfId="14026"/>
    <cellStyle name="Total 2 9 2 2" xfId="14027"/>
    <cellStyle name="Total 2 9 3" xfId="14028"/>
    <cellStyle name="Total 2 9 3 2" xfId="14029"/>
    <cellStyle name="Total 2 9 4" xfId="14030"/>
    <cellStyle name="Total 2 9 4 2" xfId="14031"/>
    <cellStyle name="Total 2 9 5" xfId="14032"/>
    <cellStyle name="Total 2 9 5 2" xfId="14033"/>
    <cellStyle name="Total 2 9 6" xfId="14034"/>
    <cellStyle name="Total 2 9 6 2" xfId="14035"/>
    <cellStyle name="Total 2 9 7" xfId="14036"/>
    <cellStyle name="Total 2 9 7 2" xfId="14037"/>
    <cellStyle name="Total 2 9 8" xfId="14038"/>
    <cellStyle name="Total 2 9 8 2" xfId="14039"/>
    <cellStyle name="Total 2 9 9" xfId="14040"/>
    <cellStyle name="Total 2 9 9 2" xfId="14041"/>
    <cellStyle name="Total 2_Acompanhamento_2010_BRK Consol (mai)" xfId="20060"/>
    <cellStyle name="Total 3" xfId="658"/>
    <cellStyle name="Total 3 10" xfId="14042"/>
    <cellStyle name="Total 3 10 2" xfId="14043"/>
    <cellStyle name="Total 3 11" xfId="14044"/>
    <cellStyle name="Total 3 11 2" xfId="14045"/>
    <cellStyle name="Total 3 12" xfId="14046"/>
    <cellStyle name="Total 3 12 2" xfId="14047"/>
    <cellStyle name="Total 3 13" xfId="14048"/>
    <cellStyle name="Total 3 13 2" xfId="14049"/>
    <cellStyle name="Total 3 14" xfId="14050"/>
    <cellStyle name="Total 3 14 2" xfId="14051"/>
    <cellStyle name="Total 3 15" xfId="14052"/>
    <cellStyle name="Total 3 15 2" xfId="14053"/>
    <cellStyle name="Total 3 16" xfId="14054"/>
    <cellStyle name="Total 3 17" xfId="20061"/>
    <cellStyle name="Total 3 2" xfId="14055"/>
    <cellStyle name="Total 3 2 10" xfId="14056"/>
    <cellStyle name="Total 3 2 10 2" xfId="14057"/>
    <cellStyle name="Total 3 2 11" xfId="14058"/>
    <cellStyle name="Total 3 2 11 2" xfId="14059"/>
    <cellStyle name="Total 3 2 12" xfId="14060"/>
    <cellStyle name="Total 3 2 12 2" xfId="14061"/>
    <cellStyle name="Total 3 2 13" xfId="14062"/>
    <cellStyle name="Total 3 2 13 2" xfId="14063"/>
    <cellStyle name="Total 3 2 14" xfId="14064"/>
    <cellStyle name="Total 3 2 2" xfId="14065"/>
    <cellStyle name="Total 3 2 2 2" xfId="14066"/>
    <cellStyle name="Total 3 2 3" xfId="14067"/>
    <cellStyle name="Total 3 2 3 2" xfId="14068"/>
    <cellStyle name="Total 3 2 4" xfId="14069"/>
    <cellStyle name="Total 3 2 4 2" xfId="14070"/>
    <cellStyle name="Total 3 2 5" xfId="14071"/>
    <cellStyle name="Total 3 2 5 2" xfId="14072"/>
    <cellStyle name="Total 3 2 6" xfId="14073"/>
    <cellStyle name="Total 3 2 6 2" xfId="14074"/>
    <cellStyle name="Total 3 2 7" xfId="14075"/>
    <cellStyle name="Total 3 2 7 2" xfId="14076"/>
    <cellStyle name="Total 3 2 8" xfId="14077"/>
    <cellStyle name="Total 3 2 8 2" xfId="14078"/>
    <cellStyle name="Total 3 2 9" xfId="14079"/>
    <cellStyle name="Total 3 2 9 2" xfId="14080"/>
    <cellStyle name="Total 3 3" xfId="14081"/>
    <cellStyle name="Total 3 3 10" xfId="14082"/>
    <cellStyle name="Total 3 3 10 2" xfId="14083"/>
    <cellStyle name="Total 3 3 11" xfId="14084"/>
    <cellStyle name="Total 3 3 11 2" xfId="14085"/>
    <cellStyle name="Total 3 3 12" xfId="14086"/>
    <cellStyle name="Total 3 3 12 2" xfId="14087"/>
    <cellStyle name="Total 3 3 13" xfId="14088"/>
    <cellStyle name="Total 3 3 13 2" xfId="14089"/>
    <cellStyle name="Total 3 3 14" xfId="14090"/>
    <cellStyle name="Total 3 3 2" xfId="14091"/>
    <cellStyle name="Total 3 3 2 2" xfId="14092"/>
    <cellStyle name="Total 3 3 3" xfId="14093"/>
    <cellStyle name="Total 3 3 3 2" xfId="14094"/>
    <cellStyle name="Total 3 3 4" xfId="14095"/>
    <cellStyle name="Total 3 3 4 2" xfId="14096"/>
    <cellStyle name="Total 3 3 5" xfId="14097"/>
    <cellStyle name="Total 3 3 5 2" xfId="14098"/>
    <cellStyle name="Total 3 3 6" xfId="14099"/>
    <cellStyle name="Total 3 3 6 2" xfId="14100"/>
    <cellStyle name="Total 3 3 7" xfId="14101"/>
    <cellStyle name="Total 3 3 7 2" xfId="14102"/>
    <cellStyle name="Total 3 3 8" xfId="14103"/>
    <cellStyle name="Total 3 3 8 2" xfId="14104"/>
    <cellStyle name="Total 3 3 9" xfId="14105"/>
    <cellStyle name="Total 3 3 9 2" xfId="14106"/>
    <cellStyle name="Total 3 4" xfId="14107"/>
    <cellStyle name="Total 3 4 2" xfId="14108"/>
    <cellStyle name="Total 3 5" xfId="14109"/>
    <cellStyle name="Total 3 5 2" xfId="14110"/>
    <cellStyle name="Total 3 6" xfId="14111"/>
    <cellStyle name="Total 3 6 2" xfId="14112"/>
    <cellStyle name="Total 3 7" xfId="14113"/>
    <cellStyle name="Total 3 7 2" xfId="14114"/>
    <cellStyle name="Total 3 8" xfId="14115"/>
    <cellStyle name="Total 3 8 2" xfId="14116"/>
    <cellStyle name="Total 3 9" xfId="14117"/>
    <cellStyle name="Total 3 9 2" xfId="14118"/>
    <cellStyle name="Total 4" xfId="659"/>
    <cellStyle name="Total 4 10" xfId="14119"/>
    <cellStyle name="Total 4 10 2" xfId="14120"/>
    <cellStyle name="Total 4 11" xfId="14121"/>
    <cellStyle name="Total 4 11 2" xfId="14122"/>
    <cellStyle name="Total 4 12" xfId="14123"/>
    <cellStyle name="Total 4 12 2" xfId="14124"/>
    <cellStyle name="Total 4 13" xfId="14125"/>
    <cellStyle name="Total 4 13 2" xfId="14126"/>
    <cellStyle name="Total 4 14" xfId="14127"/>
    <cellStyle name="Total 4 14 2" xfId="14128"/>
    <cellStyle name="Total 4 15" xfId="14129"/>
    <cellStyle name="Total 4 15 2" xfId="14130"/>
    <cellStyle name="Total 4 16" xfId="14131"/>
    <cellStyle name="Total 4 17" xfId="20062"/>
    <cellStyle name="Total 4 2" xfId="14132"/>
    <cellStyle name="Total 4 2 10" xfId="14133"/>
    <cellStyle name="Total 4 2 10 2" xfId="14134"/>
    <cellStyle name="Total 4 2 11" xfId="14135"/>
    <cellStyle name="Total 4 2 11 2" xfId="14136"/>
    <cellStyle name="Total 4 2 12" xfId="14137"/>
    <cellStyle name="Total 4 2 12 2" xfId="14138"/>
    <cellStyle name="Total 4 2 13" xfId="14139"/>
    <cellStyle name="Total 4 2 13 2" xfId="14140"/>
    <cellStyle name="Total 4 2 14" xfId="14141"/>
    <cellStyle name="Total 4 2 2" xfId="14142"/>
    <cellStyle name="Total 4 2 2 2" xfId="14143"/>
    <cellStyle name="Total 4 2 3" xfId="14144"/>
    <cellStyle name="Total 4 2 3 2" xfId="14145"/>
    <cellStyle name="Total 4 2 4" xfId="14146"/>
    <cellStyle name="Total 4 2 4 2" xfId="14147"/>
    <cellStyle name="Total 4 2 5" xfId="14148"/>
    <cellStyle name="Total 4 2 5 2" xfId="14149"/>
    <cellStyle name="Total 4 2 6" xfId="14150"/>
    <cellStyle name="Total 4 2 6 2" xfId="14151"/>
    <cellStyle name="Total 4 2 7" xfId="14152"/>
    <cellStyle name="Total 4 2 7 2" xfId="14153"/>
    <cellStyle name="Total 4 2 8" xfId="14154"/>
    <cellStyle name="Total 4 2 8 2" xfId="14155"/>
    <cellStyle name="Total 4 2 9" xfId="14156"/>
    <cellStyle name="Total 4 2 9 2" xfId="14157"/>
    <cellStyle name="Total 4 3" xfId="14158"/>
    <cellStyle name="Total 4 3 10" xfId="14159"/>
    <cellStyle name="Total 4 3 10 2" xfId="14160"/>
    <cellStyle name="Total 4 3 11" xfId="14161"/>
    <cellStyle name="Total 4 3 11 2" xfId="14162"/>
    <cellStyle name="Total 4 3 12" xfId="14163"/>
    <cellStyle name="Total 4 3 12 2" xfId="14164"/>
    <cellStyle name="Total 4 3 13" xfId="14165"/>
    <cellStyle name="Total 4 3 13 2" xfId="14166"/>
    <cellStyle name="Total 4 3 14" xfId="14167"/>
    <cellStyle name="Total 4 3 2" xfId="14168"/>
    <cellStyle name="Total 4 3 2 2" xfId="14169"/>
    <cellStyle name="Total 4 3 3" xfId="14170"/>
    <cellStyle name="Total 4 3 3 2" xfId="14171"/>
    <cellStyle name="Total 4 3 4" xfId="14172"/>
    <cellStyle name="Total 4 3 4 2" xfId="14173"/>
    <cellStyle name="Total 4 3 5" xfId="14174"/>
    <cellStyle name="Total 4 3 5 2" xfId="14175"/>
    <cellStyle name="Total 4 3 6" xfId="14176"/>
    <cellStyle name="Total 4 3 6 2" xfId="14177"/>
    <cellStyle name="Total 4 3 7" xfId="14178"/>
    <cellStyle name="Total 4 3 7 2" xfId="14179"/>
    <cellStyle name="Total 4 3 8" xfId="14180"/>
    <cellStyle name="Total 4 3 8 2" xfId="14181"/>
    <cellStyle name="Total 4 3 9" xfId="14182"/>
    <cellStyle name="Total 4 3 9 2" xfId="14183"/>
    <cellStyle name="Total 4 4" xfId="14184"/>
    <cellStyle name="Total 4 4 2" xfId="14185"/>
    <cellStyle name="Total 4 4 2 2" xfId="20063"/>
    <cellStyle name="Total 4 4 3" xfId="20064"/>
    <cellStyle name="Total 4 4 3 2" xfId="20065"/>
    <cellStyle name="Total 4 4 4" xfId="20066"/>
    <cellStyle name="Total 4 4 4 2" xfId="20067"/>
    <cellStyle name="Total 4 4 5" xfId="20068"/>
    <cellStyle name="Total 4 5" xfId="14186"/>
    <cellStyle name="Total 4 5 2" xfId="14187"/>
    <cellStyle name="Total 4 5 2 2" xfId="20069"/>
    <cellStyle name="Total 4 5 3" xfId="20070"/>
    <cellStyle name="Total 4 5 3 2" xfId="20071"/>
    <cellStyle name="Total 4 5 4" xfId="20072"/>
    <cellStyle name="Total 4 5 4 2" xfId="20073"/>
    <cellStyle name="Total 4 5 5" xfId="20074"/>
    <cellStyle name="Total 4 6" xfId="14188"/>
    <cellStyle name="Total 4 6 2" xfId="14189"/>
    <cellStyle name="Total 4 6 2 2" xfId="20075"/>
    <cellStyle name="Total 4 6 3" xfId="20076"/>
    <cellStyle name="Total 4 6 3 2" xfId="20077"/>
    <cellStyle name="Total 4 6 4" xfId="20078"/>
    <cellStyle name="Total 4 6 4 2" xfId="20079"/>
    <cellStyle name="Total 4 6 5" xfId="20080"/>
    <cellStyle name="Total 4 7" xfId="14190"/>
    <cellStyle name="Total 4 7 2" xfId="14191"/>
    <cellStyle name="Total 4 8" xfId="14192"/>
    <cellStyle name="Total 4 8 2" xfId="14193"/>
    <cellStyle name="Total 4 9" xfId="14194"/>
    <cellStyle name="Total 4 9 2" xfId="14195"/>
    <cellStyle name="Total 4_Acompanhamento_2010_BRK Consol (mai)" xfId="20081"/>
    <cellStyle name="Total 5" xfId="660"/>
    <cellStyle name="Total 5 10" xfId="14196"/>
    <cellStyle name="Total 5 10 2" xfId="14197"/>
    <cellStyle name="Total 5 11" xfId="14198"/>
    <cellStyle name="Total 5 11 2" xfId="14199"/>
    <cellStyle name="Total 5 12" xfId="14200"/>
    <cellStyle name="Total 5 12 2" xfId="14201"/>
    <cellStyle name="Total 5 13" xfId="14202"/>
    <cellStyle name="Total 5 13 2" xfId="14203"/>
    <cellStyle name="Total 5 14" xfId="14204"/>
    <cellStyle name="Total 5 14 2" xfId="14205"/>
    <cellStyle name="Total 5 15" xfId="14206"/>
    <cellStyle name="Total 5 15 2" xfId="14207"/>
    <cellStyle name="Total 5 16" xfId="14208"/>
    <cellStyle name="Total 5 17" xfId="20082"/>
    <cellStyle name="Total 5 2" xfId="14209"/>
    <cellStyle name="Total 5 2 10" xfId="14210"/>
    <cellStyle name="Total 5 2 10 2" xfId="14211"/>
    <cellStyle name="Total 5 2 11" xfId="14212"/>
    <cellStyle name="Total 5 2 11 2" xfId="14213"/>
    <cellStyle name="Total 5 2 12" xfId="14214"/>
    <cellStyle name="Total 5 2 12 2" xfId="14215"/>
    <cellStyle name="Total 5 2 13" xfId="14216"/>
    <cellStyle name="Total 5 2 13 2" xfId="14217"/>
    <cellStyle name="Total 5 2 14" xfId="14218"/>
    <cellStyle name="Total 5 2 2" xfId="14219"/>
    <cellStyle name="Total 5 2 2 2" xfId="14220"/>
    <cellStyle name="Total 5 2 3" xfId="14221"/>
    <cellStyle name="Total 5 2 3 2" xfId="14222"/>
    <cellStyle name="Total 5 2 4" xfId="14223"/>
    <cellStyle name="Total 5 2 4 2" xfId="14224"/>
    <cellStyle name="Total 5 2 5" xfId="14225"/>
    <cellStyle name="Total 5 2 5 2" xfId="14226"/>
    <cellStyle name="Total 5 2 6" xfId="14227"/>
    <cellStyle name="Total 5 2 6 2" xfId="14228"/>
    <cellStyle name="Total 5 2 7" xfId="14229"/>
    <cellStyle name="Total 5 2 7 2" xfId="14230"/>
    <cellStyle name="Total 5 2 8" xfId="14231"/>
    <cellStyle name="Total 5 2 8 2" xfId="14232"/>
    <cellStyle name="Total 5 2 9" xfId="14233"/>
    <cellStyle name="Total 5 2 9 2" xfId="14234"/>
    <cellStyle name="Total 5 3" xfId="14235"/>
    <cellStyle name="Total 5 3 10" xfId="14236"/>
    <cellStyle name="Total 5 3 10 2" xfId="14237"/>
    <cellStyle name="Total 5 3 11" xfId="14238"/>
    <cellStyle name="Total 5 3 11 2" xfId="14239"/>
    <cellStyle name="Total 5 3 12" xfId="14240"/>
    <cellStyle name="Total 5 3 12 2" xfId="14241"/>
    <cellStyle name="Total 5 3 13" xfId="14242"/>
    <cellStyle name="Total 5 3 13 2" xfId="14243"/>
    <cellStyle name="Total 5 3 14" xfId="14244"/>
    <cellStyle name="Total 5 3 2" xfId="14245"/>
    <cellStyle name="Total 5 3 2 2" xfId="14246"/>
    <cellStyle name="Total 5 3 3" xfId="14247"/>
    <cellStyle name="Total 5 3 3 2" xfId="14248"/>
    <cellStyle name="Total 5 3 4" xfId="14249"/>
    <cellStyle name="Total 5 3 4 2" xfId="14250"/>
    <cellStyle name="Total 5 3 5" xfId="14251"/>
    <cellStyle name="Total 5 3 5 2" xfId="14252"/>
    <cellStyle name="Total 5 3 6" xfId="14253"/>
    <cellStyle name="Total 5 3 6 2" xfId="14254"/>
    <cellStyle name="Total 5 3 7" xfId="14255"/>
    <cellStyle name="Total 5 3 7 2" xfId="14256"/>
    <cellStyle name="Total 5 3 8" xfId="14257"/>
    <cellStyle name="Total 5 3 8 2" xfId="14258"/>
    <cellStyle name="Total 5 3 9" xfId="14259"/>
    <cellStyle name="Total 5 3 9 2" xfId="14260"/>
    <cellStyle name="Total 5 4" xfId="14261"/>
    <cellStyle name="Total 5 4 2" xfId="14262"/>
    <cellStyle name="Total 5 5" xfId="14263"/>
    <cellStyle name="Total 5 5 2" xfId="14264"/>
    <cellStyle name="Total 5 6" xfId="14265"/>
    <cellStyle name="Total 5 6 2" xfId="14266"/>
    <cellStyle name="Total 5 7" xfId="14267"/>
    <cellStyle name="Total 5 7 2" xfId="14268"/>
    <cellStyle name="Total 5 8" xfId="14269"/>
    <cellStyle name="Total 5 8 2" xfId="14270"/>
    <cellStyle name="Total 5 9" xfId="14271"/>
    <cellStyle name="Total 5 9 2" xfId="14272"/>
    <cellStyle name="Total 6" xfId="20083"/>
    <cellStyle name="Total 7" xfId="20084"/>
    <cellStyle name="Total 8" xfId="20085"/>
    <cellStyle name="Total 9" xfId="20086"/>
    <cellStyle name="Total1 - Style1" xfId="20087"/>
    <cellStyle name="Underline_Single" xfId="20088"/>
    <cellStyle name="UNPROTECTED" xfId="20089"/>
    <cellStyle name="Valuta [0]_Blad1" xfId="20090"/>
    <cellStyle name="Valuta_Blad1" xfId="20091"/>
    <cellStyle name="Virgül [0]_BINV" xfId="20092"/>
    <cellStyle name="Virgül_BINV" xfId="20093"/>
    <cellStyle name="Vírgula" xfId="4" builtinId="3"/>
    <cellStyle name="Vírgula 2" xfId="679"/>
    <cellStyle name="Vírgula 2 2" xfId="14273"/>
    <cellStyle name="Vírgula 2 2 2" xfId="20094"/>
    <cellStyle name="Vírgula 2 3" xfId="14274"/>
    <cellStyle name="Vírgula 2 4" xfId="14275"/>
    <cellStyle name="Vírgula 2 5" xfId="14276"/>
    <cellStyle name="Vírgula 2 6" xfId="14277"/>
    <cellStyle name="Vírgula 2 7" xfId="20095"/>
    <cellStyle name="Vírgula 3" xfId="14278"/>
    <cellStyle name="Vírgula 4" xfId="693"/>
    <cellStyle name="Vírgula 4 2" xfId="20096"/>
    <cellStyle name="Vírgula 5" xfId="14279"/>
    <cellStyle name="Vírgula 6" xfId="20097"/>
    <cellStyle name="Vírgula 7" xfId="20098"/>
    <cellStyle name="Vírgula 8" xfId="20099"/>
    <cellStyle name="Vírgula0" xfId="20100"/>
    <cellStyle name="Währung [0]_Anlagenbuchhaltung" xfId="20101"/>
    <cellStyle name="Währung_Anlagenbuchhaltung" xfId="20102"/>
    <cellStyle name="wrap" xfId="20103"/>
    <cellStyle name="year" xfId="20104"/>
    <cellStyle name="year 2" xfId="20105"/>
    <cellStyle name="year 3" xfId="20106"/>
    <cellStyle name="YearlyColumn" xfId="20107"/>
    <cellStyle name="YEARS" xfId="20108"/>
    <cellStyle name="千位分隔[0]_2000_Budgetnew" xfId="20109"/>
    <cellStyle name="千位分隔_2000_Budgetnew" xfId="20110"/>
    <cellStyle name="货币[0]_Yangpu1" xfId="20111"/>
    <cellStyle name="货币_Yangpu1" xfId="201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87" Type="http://schemas.openxmlformats.org/officeDocument/2006/relationships/externalLink" Target="externalLinks/externalLink82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calcChain" Target="calcChain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136523</xdr:rowOff>
    </xdr:from>
    <xdr:to>
      <xdr:col>1</xdr:col>
      <xdr:colOff>510118</xdr:colOff>
      <xdr:row>4</xdr:row>
      <xdr:rowOff>201082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6523"/>
          <a:ext cx="795868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95251</xdr:colOff>
      <xdr:row>2</xdr:row>
      <xdr:rowOff>66675</xdr:rowOff>
    </xdr:from>
    <xdr:to>
      <xdr:col>21</xdr:col>
      <xdr:colOff>200025</xdr:colOff>
      <xdr:row>14</xdr:row>
      <xdr:rowOff>168103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2476" y="466725"/>
          <a:ext cx="5676899" cy="250172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</xdr:colOff>
      <xdr:row>15</xdr:row>
      <xdr:rowOff>87630</xdr:rowOff>
    </xdr:from>
    <xdr:to>
      <xdr:col>21</xdr:col>
      <xdr:colOff>89534</xdr:colOff>
      <xdr:row>18</xdr:row>
      <xdr:rowOff>159170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9135" y="3088005"/>
          <a:ext cx="5619749" cy="6716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34</xdr:row>
      <xdr:rowOff>9525</xdr:rowOff>
    </xdr:from>
    <xdr:to>
      <xdr:col>23</xdr:col>
      <xdr:colOff>104775</xdr:colOff>
      <xdr:row>37</xdr:row>
      <xdr:rowOff>104775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900" y="6810375"/>
          <a:ext cx="6429375" cy="6953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104774</xdr:colOff>
      <xdr:row>22</xdr:row>
      <xdr:rowOff>72628</xdr:rowOff>
    </xdr:from>
    <xdr:to>
      <xdr:col>19</xdr:col>
      <xdr:colOff>66675</xdr:colOff>
      <xdr:row>33</xdr:row>
      <xdr:rowOff>27193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81124" y="4473178"/>
          <a:ext cx="4362451" cy="215484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66676</xdr:colOff>
      <xdr:row>0</xdr:row>
      <xdr:rowOff>161925</xdr:rowOff>
    </xdr:from>
    <xdr:to>
      <xdr:col>20</xdr:col>
      <xdr:colOff>17145</xdr:colOff>
      <xdr:row>13</xdr:row>
      <xdr:rowOff>66194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95451" y="161925"/>
          <a:ext cx="4846319" cy="2504594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42332</xdr:colOff>
      <xdr:row>0</xdr:row>
      <xdr:rowOff>63500</xdr:rowOff>
    </xdr:from>
    <xdr:to>
      <xdr:col>21</xdr:col>
      <xdr:colOff>167216</xdr:colOff>
      <xdr:row>13</xdr:row>
      <xdr:rowOff>132242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42607" y="63500"/>
          <a:ext cx="5163609" cy="2678592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268941</xdr:colOff>
      <xdr:row>0</xdr:row>
      <xdr:rowOff>136936</xdr:rowOff>
    </xdr:from>
    <xdr:to>
      <xdr:col>23</xdr:col>
      <xdr:colOff>33275</xdr:colOff>
      <xdr:row>16</xdr:row>
      <xdr:rowOff>148166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40916" y="136936"/>
          <a:ext cx="3231434" cy="322115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.100.22\sys\User\diplan\soraya\DIPLAN\PA%202005\3&#186;%20Vers&#227;o\Economico\DRE%202005%20CONSOLID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Documents%20and%20Settings\christini\Meus%20documentos\Braskem\Projeto%20Crescimento\Valuation%20Projeto%20Crescimento%20%20vs.22_pier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%202007-2011\Documents%20and%20Settings\azor\Configura&#231;&#245;es%20locais\Temporary%20Internet%20Files\OLK3\RIC%20-%20Nov2002\windows\TEMP\windows\TEMP\Apresenta&#231;&#227;o%20Projetos%20Flot.%20Wi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fs2vmspa\controladoria$\Posi&#231;&#245;es%20Cont&#225;beis\Balan&#231;os%20da%20CNT\2005\Balan&#231;o%20da%20CNT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rannomi.ODEBRECHT\Configura&#231;&#245;es%20locais\Temporary%20Internet%20Files\OLK43\User\DS_Saneamento\OII%20-%20Modelo%20de%20Acompanhamento%20Saneament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Diplan\Negocios%20E&amp;C\12.ODB\02.Apresenta&#231;&#227;o\02.%20Book\01.2008\Final\Relat&#243;rio%202008%20v10_06_03_2009_b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Or&#231;amento\Or&#231;amentos\Orc2001\Quadros\PO-2001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r&#231;amento\Or&#231;amentos\Orc2001\Quadros\PO-2001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mz%20consult\Or&#231;amento\Or&#231;amentos\Orc2001\Quadros\PO-2001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arios\PA_Novo_06abr09\PLAN_09-13\Teste%2009022008%20v01\Painel_Controle_v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silva\Meus%20documentos\Viv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tratos\Local%20Settings\Temporary%20Internet%20Files\OLK118\Braskem_August_2004_calculatio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CONST\TRAB\ESTUDOS\TAB96\JUN\COLIN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nato%20Bortoletti\projectos%20%20ZANGO\PF\Value%20Engeneering_PRP_Mai%2009\PlanVE_Projeto%20PRP_R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Documents%20and%20Settings\Christini\Meus%20documentos\BRASKEM\Ciclo%202005_backup%2015_04_05\Boletim%20Petroqu&#237;mico\arquivos%20intranet\Comparativo%20Longo%20Prazo\Comparativo%20Longo%20Praz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mz%20consult\Documents%20and%20Settings\Christini\Meus%20documentos\BRASKEM\Ciclo%202005_backup%2015_04_05\Boletim%20Petroqu&#237;mico\arquivos%20intranet\Comparativo%20Longo%20Prazo\Comparativo%20Longo%20Praz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iclo%20de%20Planejamento\Or&#231;amento\2002\Operacional\S%20D%20O\Planilhas%20SDO\EBTIDA_atu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%202009\2\Recebidos\Copy%20of%20Mod_Fin_ELOS_Poc_Caia_010609_BAF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mz%20consult\Documents%20and%20Settings\christini\Meus%20documentos\Braskem\Projeto%20Crescimento\Valuation%20Projeto%20Crescimento%20%20vs.22_pi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eda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ed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mz%20consult\Documents%20and%20Settings\nonaka1\Configura&#231;&#245;es%20locais\Temporary%20Internet%20Files\OLK1D\WACC%20PN%202004-2008_Rev%2025%20no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TERRA1~1.SP-\CONFIG~1\Temp\Braskem_August20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BRAPDC\USERS\Geral\Economia\dados\Bloomberg\dados%20Bradi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c01\gplan2\Ciclo%20de%20Planejamento\Ciclo%20Plan%202004\Plano%20de%20Neg&#243;cio\Book\08%20-%20Custo%20de%20Capital\WACC%20PN%202004-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wst214\Documentos\Mis%20Documentos\Costos04\Cierre'04\Cospro12%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eus%20documentos\pasta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hristini\Meus%20documentos\Braskem\Projeto%20Crescimento\Valuation%20Projeto%20Crescimento%20%20vs.22_pier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eus%20documentos\Tes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DOWS\TEMP\SDO%20at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kubo1\Meus%20documentos\Poliolefinas\Poliolefinas\Ciclo%202006-2012\MEQ\Rodada%208\MEQ_rodada%20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Documents%20and%20Settings\PAULAA1\Configura&#231;&#245;es%20locais\Temporary%20Internet%20Files\OLKAD\Macroequa&#231;&#227;o_operacional_revatu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iclo%20de%20Planejamento\2005\Simula&#231;&#227;o%20JCG\Vers&#227;o%2002\Simula&#231;&#227;o%20JCG_vs01_base.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stratos\Local%20Settings\Temporary%20Internet%20Files\OLK118\Braskem_August_2004_calculation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de%20Planejamento\Or&#231;amento\PN2007%20FINAL\Macroequa&#231;&#227;o\Consolidado\Modelo%20de%20Proje&#231;&#227;o\ME_Resultado1_Paul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Windows\Configura&#231;&#245;es%20locais\Temp\Master%20v15%20PN05%20Planejament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Ciclo%20de%20Planejamento\2005\Simula&#231;&#227;o%20JCG\Vers&#227;o%2002\Simula&#231;&#227;o%20JCG_vs01_base.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Ciclo%20de%20Planejamento\2005\Premissas\Comparativo%20Premissas\Premissas%2026ago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ernando\Fernando\Hidraulica\Projetos\Planilhas%20Custo\xxx%20-%20planilha%20EM%20CONSTRU&#199;&#195;O_ELETRICA_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mz%20consult\DOCUME~1\kubo1\CONFIG~1\Temp\Gizele%20v20%20(MEq8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iclo%20de%20Planejamento\Or&#231;amento\2005PN\Macroequa&#231;&#227;o\Consolidado\Modelo%20de%20Proje&#231;&#227;o\MacroOperacional2005_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mz%20consult\Ciclo%20de%20Planejamento\Or&#231;amento\2005PN\Macroequa&#231;&#227;o\Consolidado\Modelo%20de%20Proje&#231;&#227;o\MacroOperacional2005_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mz%20consult\Ciclo%20de%20Planejamento\2005\Simula&#231;&#227;o%20JCG\Vers&#227;o%2002\Simula&#231;&#227;o%20JCG_vs01_base.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androjanini\Desktop\Relatorios%20Gerenciais\VPAR%202005\Banco%20de%20dados%202005\TEMP\BALAN&#199;O%20TES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_RJ\GESTU$\DEPTO\GESTU\EMPREEND\90722\Acomp\Acomp_0799\OP0799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R_C0108_R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kubo1\CONFIG~1\Temp\Gizele%20v20%20(MEq8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fs2vmspa\controladoria$\Controle%20de%20Gest&#227;o\Acompanhamento\Banco%20de%20Dados%20200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%20Trabalho\CONTROL%20TEC\VILLA%20LOBOS\CUSTO%20ABRIL-2004\Plan_0242_HTB-2&#170;%20fase-R1a-18jun04-com%20EstTubad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cita&#231;&#245;es\Cagece\2006\TP_006_06\Pasta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missas%20LE%20trienio%202003%20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diplan\pub\Fechamento%20LE\Fechto_LE_Mensal_2008\09%20-%20Setembro\Informa&#231;&#245;es%20Contratos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RISGIA1\Configura&#231;&#245;es%20locais\Temporary%20Internet%20Files\OLK36\Braskem_Scenarios\BASE\L\CALmdWLD_mast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Users\Ecaldeira\Desktop\Resultado%20e%20GLCx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aldeira\Desktop\Resultado%20e%20GLCx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DOCUME~1\kubo1\CONFIG~1\Temp\Gizele%20v20%20(MEq8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hab011\c\GCA\EMBU\OR&#199;AMENTO%20EMBU%20GIN%20EXEC\OR&#199;AM%20GIN&#193;SIO%20DON%20JOSE%20EXEC%20rev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Documents%20and%20Settings\marioas\Configura&#231;&#245;es%20locais\Temporary%20Internet%20Files\OLK7C\Fluxo%20Cx%20-%20E&amp;C%20%20Jun%20%20a%20Ago%2020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PORT_2_Malleiro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PN%202005_2009\arquivos%20de%20apoio\Indicadores%20MEQ_vs301120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fs2cmmbs\publico$\Vicente%2014-06-04\Unec-Corisco\Gr&#225;ficos%20de%20Produ&#231;&#227;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FS1VMSPA\CONTROLADORIA$\Orcamento\CMM\Apresenta&#231;&#227;o\Apresenta&#231;&#227;o%20Or&#231;amento%202002%20CM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lanejamento%202005\Premissas\Petroquimicas\comparativo%20CMAI%20x%20Chemsystem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CONST\TRAB\ESTUDOS\COMPRA\QUELUZ\GAF10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Gisella\Concesionaria\CHAGLLA\MODELOS\ModeloChagll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Copia%20de%20Tendencia%20IIRSA%20Sur%20T2%20(Feb%202009)A1%20Carlit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BELAS\TAB2000\ATUAL\ALTO_BO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camento\d\odillardo_antigo\ORC_DIVERSOS\form_dnit\modelo%20decomposi&#231;&#245;es%20DNER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FECHAMEN\1996\RELATORI\IMPOR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so%20de%20DecisionToos%20Suite%205.0\Otros%20modelos\Modelo%20b&#225;sico%20de%20flujo%20de%20caj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Planejamento%202005\hist-proje&#231;&#245;es%20CMAI%20200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assei\My%20Documents\OD1\Ferramenta%20-%20Portugal%20-%20060426%20V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mz%20consult\Planejamento%202005\hist-proje&#231;&#245;es%20CMAI%2020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Diplan\Negocios%20E&amp;C\16.OEA\Fechamento\2008\08.Ago\Gerencial\Fechamento%202008_OEA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oea$\File%20Server\1.Controladoria\Fechamento\2008\11.Nov\Outros\Mascara%20Relatorio%202008%20-%20VERMELHA_nov08_v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tfileserver\Documents%20and%20Settings\Windows\Configura&#231;&#245;es%20locais\Temp\Master%20v15%20PN05%20Planejament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diplan\pub\Investimentos\1%20-%20Vis&#227;o%20E&amp;C\Neg&#243;cio\3.OEA\2007\Macroindicadores\Macroindicadores_OEA_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IXA_98\JUNHO\REPORT_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mz%20consult\Documents%20and%20Settings\Windows\Configura&#231;&#245;es%20locais\Temp\Master%20v15%20PN05%20Planejament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no$\Planejamento%20e%20Proje&#231;&#245;es\Ciclo%20de%20Planejamento%202010-2016\Macroequa&#231;&#227;o\PN%202010-16\Informa&#231;&#245;es%20enviadas\Gr&#225;ficos%20Book%20OL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%20Finance\Copene\Prices\Stochastic%20Scenario%20V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CONST\TRAB\ESTUDOS\IVO\BOUQUET\VERA\PRIN-JUR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PA_CNO99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diplan\soraya\DIPLAN\PA%202005\3&#186;%20Vers&#227;o\Economico\DRE%202005%20CONSOLIDAD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Desktop\EBDay_T41a\Documents%20and%20Settings\rfaleiro\Local%20Settings\Temp\VOT-HOB%20-VM%20-%20Modelo%20A&#231;o%20-%20Cen&#225;r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\Or&#231;amento\Flash\PLANOS\SPantAgo\S&#227;o%20Paulo\Construcap\Lote12\CC12_FI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o_oscar\compartilhad\Paulo%20Oscar\Base%20de%20Dados\Comparativos\Blindados%20m&#233;dio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GF%202005\Relatorio%20de%20Gest&#227;o%20Financeira%20v.I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benini\Meus%20documentos\Odebrecht\DIPLAN\Est%20Lancament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CONST\TRAB\ESTUDOS\ECONOMIC\EDINBUR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.100.22\sys\User\diplan\pub\Brasil\Exercicio%202005\03\JP\Fechamento_Mensal_DSJP_03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data\INVESTIMENTOS\Documents%20and%20Settings\e705452\Configura&#231;&#245;es%20locais\Temporary%20Internet%20Files\OLK1C\Or&#231;amento%20Via%20Parque_BNB_240407_corrigido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Diplan\Negocios%20E&amp;C\12.ODB\01.Fechamento\03.2010\06.%20Junho\Base%20Relat&#243;rio%20Junho_2010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FCONST\TRAB\ESTUDOS\ACOMP\ABR98\SP4_ABV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C01\CPOLI\Resultado\Agosto_02\Resultado%2008_02%20Comercia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Licitacoes-obras/LICITA&#199;&#213;ES%202015/CONCORR&#202;NCIA/CP11-15%20PA%203758%20-15%20CONTEN&#199;&#195;O%20SETOR%20RISCO%20%20MA25-06/MILTON%20NAKAMURA/CPXX-15%20ANEXO%20%20%20%20PQP%20V&#193;LI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DRE por ue"/>
      <sheetName val="CONSOL DRE GERAL"/>
      <sheetName val="consol le mensal R$"/>
      <sheetName val="Consolidado Brasil"/>
      <sheetName val="Consol Exterior R$"/>
      <sheetName val="Contratos_Exercicio"/>
      <sheetName val="DRE 2005 CONSOLIDADO"/>
      <sheetName val="CONSOL_DRE_por_ue"/>
      <sheetName val="CONSOL_DRE_GERAL"/>
      <sheetName val="consol_le_mensal_R$"/>
      <sheetName val="Consolidado_Brasil"/>
      <sheetName val="Consol_Exterior_R$"/>
      <sheetName val="DRE_2005_CONSOLIDADO"/>
      <sheetName val="#REF"/>
      <sheetName val="Plan1"/>
      <sheetName val="EDC"/>
      <sheetName val="Parametros"/>
      <sheetName val="Calculo_Resultado"/>
      <sheetName val="listas"/>
      <sheetName val="AEN_-_Auxiliar"/>
      <sheetName val="CMAI_spreads_2005"/>
      <sheetName val="comparativo_hist-projeções"/>
      <sheetName val="CONTROLE"/>
      <sheetName val="LT_12131415"/>
      <sheetName val="CMAI_04_08_04"/>
      <sheetName val="Chemsystem"/>
      <sheetName val="WorkSpace"/>
      <sheetName val="CONSOL_DRE_por_ue1"/>
      <sheetName val="CONSOL_DRE_GERAL1"/>
      <sheetName val="consol_le_mensal_R$1"/>
      <sheetName val="Consolidado_Brasil1"/>
      <sheetName val="Consol_Exterior_R$1"/>
      <sheetName val="DRE_2005_CONSOLIDADO1"/>
      <sheetName val="FUNDO"/>
      <sheetName val="CMAI 04_08_04"/>
      <sheetName val="OP079907"/>
      <sheetName val="CONSOL_DRE_por_ue2"/>
      <sheetName val="CONSOL_DRE_GERAL2"/>
      <sheetName val="consol_le_mensal_R$2"/>
      <sheetName val="Consolidado_Brasil2"/>
      <sheetName val="Consol_Exterior_R$2"/>
      <sheetName val="DRE_2005_CONSOLIDADO2"/>
    </sheetNames>
    <sheetDataSet>
      <sheetData sheetId="0" refreshError="1"/>
      <sheetData sheetId="1" refreshError="1">
        <row r="2">
          <cell r="B2" t="str">
            <v>8 - ORÇAMENTO</v>
          </cell>
        </row>
        <row r="4">
          <cell r="B4" t="str">
            <v>8.1 - RESULTADO</v>
          </cell>
        </row>
        <row r="7">
          <cell r="D7" t="str">
            <v>DEMONSTRATIVO  DE  RESULTADOS - 2005</v>
          </cell>
          <cell r="K7" t="str">
            <v xml:space="preserve">CONSOLIDADO GERAL LE E DS´S </v>
          </cell>
        </row>
        <row r="10">
          <cell r="B10" t="str">
            <v>MENSAL</v>
          </cell>
          <cell r="D10" t="str">
            <v>JANEIRO</v>
          </cell>
          <cell r="E10" t="str">
            <v>FEVEREIRO</v>
          </cell>
          <cell r="F10" t="str">
            <v>MARÇO</v>
          </cell>
          <cell r="G10" t="str">
            <v>ABRIL</v>
          </cell>
          <cell r="H10" t="str">
            <v>MAIO</v>
          </cell>
          <cell r="I10" t="str">
            <v>JUNHO</v>
          </cell>
          <cell r="J10" t="str">
            <v>JULHO</v>
          </cell>
          <cell r="K10" t="str">
            <v>AGOSTO</v>
          </cell>
          <cell r="L10" t="str">
            <v>SETEMBRO</v>
          </cell>
        </row>
        <row r="12">
          <cell r="B12" t="str">
            <v>RECEITA BRUTA DE OPERAÇÕES</v>
          </cell>
          <cell r="C12">
            <v>0</v>
          </cell>
          <cell r="D12">
            <v>406977.44339999999</v>
          </cell>
          <cell r="E12">
            <v>441345.39500000008</v>
          </cell>
          <cell r="F12">
            <v>487510.40890999994</v>
          </cell>
          <cell r="G12">
            <v>484999.72693999996</v>
          </cell>
          <cell r="H12">
            <v>524225.48418999999</v>
          </cell>
          <cell r="I12">
            <v>563323.6219599999</v>
          </cell>
          <cell r="J12">
            <v>576414.21812000033</v>
          </cell>
          <cell r="K12">
            <v>622388.39853999997</v>
          </cell>
          <cell r="L12">
            <v>609790.42719000019</v>
          </cell>
        </row>
        <row r="13">
          <cell r="B13" t="str">
            <v xml:space="preserve">          -  Brasil</v>
          </cell>
          <cell r="D13">
            <v>171732</v>
          </cell>
          <cell r="E13">
            <v>180807</v>
          </cell>
          <cell r="F13">
            <v>201394</v>
          </cell>
          <cell r="G13">
            <v>193301</v>
          </cell>
          <cell r="H13">
            <v>210163</v>
          </cell>
          <cell r="I13">
            <v>213107</v>
          </cell>
          <cell r="J13">
            <v>220887</v>
          </cell>
          <cell r="K13">
            <v>233144</v>
          </cell>
          <cell r="L13">
            <v>225462</v>
          </cell>
        </row>
        <row r="14">
          <cell r="B14" t="str">
            <v xml:space="preserve">          -  Outros Países</v>
          </cell>
          <cell r="D14">
            <v>235245.44339999999</v>
          </cell>
          <cell r="E14">
            <v>260538.39500000008</v>
          </cell>
          <cell r="F14">
            <v>286116.40890999994</v>
          </cell>
          <cell r="G14">
            <v>291698.72693999996</v>
          </cell>
          <cell r="H14">
            <v>314062.48418999999</v>
          </cell>
          <cell r="I14">
            <v>350216.6219599999</v>
          </cell>
          <cell r="J14">
            <v>355527.21812000033</v>
          </cell>
          <cell r="K14">
            <v>389244.39853999997</v>
          </cell>
          <cell r="L14">
            <v>384328.42719000019</v>
          </cell>
        </row>
        <row r="16">
          <cell r="B16" t="str">
            <v xml:space="preserve"> . Impostos e Taxas</v>
          </cell>
          <cell r="D16">
            <v>-7759</v>
          </cell>
          <cell r="E16">
            <v>-7949</v>
          </cell>
          <cell r="F16">
            <v>-9222</v>
          </cell>
          <cell r="G16">
            <v>-9015</v>
          </cell>
          <cell r="H16">
            <v>-8970</v>
          </cell>
          <cell r="I16">
            <v>-9582</v>
          </cell>
          <cell r="J16">
            <v>-10042</v>
          </cell>
          <cell r="K16">
            <v>-10282</v>
          </cell>
          <cell r="L16">
            <v>-10253</v>
          </cell>
        </row>
        <row r="17">
          <cell r="B17" t="str">
            <v xml:space="preserve"> . Outras Deduções sobre a Receita</v>
          </cell>
        </row>
        <row r="19">
          <cell r="B19" t="str">
            <v>RECEITA LÍQUIDA DE OPERAÇÕES</v>
          </cell>
          <cell r="D19">
            <v>399218.44339999999</v>
          </cell>
          <cell r="E19">
            <v>433396.39500000008</v>
          </cell>
          <cell r="F19">
            <v>478288.40890999994</v>
          </cell>
          <cell r="G19">
            <v>475984.72693999996</v>
          </cell>
          <cell r="H19">
            <v>515255.48418999999</v>
          </cell>
          <cell r="I19">
            <v>553741.6219599999</v>
          </cell>
          <cell r="J19">
            <v>566372.21812000033</v>
          </cell>
          <cell r="K19">
            <v>612106.39853999997</v>
          </cell>
          <cell r="L19">
            <v>599537.42719000019</v>
          </cell>
        </row>
        <row r="20">
          <cell r="B20" t="str">
            <v xml:space="preserve">          -  Brasil</v>
          </cell>
          <cell r="D20">
            <v>163973</v>
          </cell>
          <cell r="E20">
            <v>172858</v>
          </cell>
          <cell r="F20">
            <v>192172</v>
          </cell>
          <cell r="G20">
            <v>184286</v>
          </cell>
          <cell r="H20">
            <v>201193</v>
          </cell>
          <cell r="I20">
            <v>203525</v>
          </cell>
          <cell r="J20">
            <v>210845</v>
          </cell>
          <cell r="K20">
            <v>222862</v>
          </cell>
          <cell r="L20">
            <v>215209</v>
          </cell>
        </row>
        <row r="21">
          <cell r="B21" t="str">
            <v xml:space="preserve">          -  Outros Países</v>
          </cell>
          <cell r="D21">
            <v>235245.44339999999</v>
          </cell>
          <cell r="E21">
            <v>260538.39500000008</v>
          </cell>
          <cell r="F21">
            <v>286116.40890999994</v>
          </cell>
          <cell r="G21">
            <v>291698.72693999996</v>
          </cell>
          <cell r="H21">
            <v>314062.48418999999</v>
          </cell>
          <cell r="I21">
            <v>350216.6219599999</v>
          </cell>
          <cell r="J21">
            <v>355527.21812000033</v>
          </cell>
          <cell r="K21">
            <v>389244.39853999997</v>
          </cell>
          <cell r="L21">
            <v>384328.42719000019</v>
          </cell>
        </row>
        <row r="23">
          <cell r="B23" t="str">
            <v xml:space="preserve"> . Custo de Produção</v>
          </cell>
          <cell r="D23">
            <v>-367702.42497499997</v>
          </cell>
          <cell r="E23">
            <v>-388511.23426499998</v>
          </cell>
          <cell r="F23">
            <v>-434446.30562249996</v>
          </cell>
          <cell r="G23">
            <v>-428011.77690833347</v>
          </cell>
          <cell r="H23">
            <v>-460580.96028416662</v>
          </cell>
          <cell r="I23">
            <v>-480297.63117833325</v>
          </cell>
          <cell r="J23">
            <v>-489564.4661224999</v>
          </cell>
          <cell r="K23">
            <v>-538979.98276916635</v>
          </cell>
          <cell r="L23">
            <v>-524867.07054583402</v>
          </cell>
        </row>
        <row r="25">
          <cell r="B25" t="str">
            <v>LUCRO BRUTO</v>
          </cell>
          <cell r="D25">
            <v>31516.018425000017</v>
          </cell>
          <cell r="E25">
            <v>44885.1607350001</v>
          </cell>
          <cell r="F25">
            <v>43842.10328749998</v>
          </cell>
          <cell r="G25">
            <v>47972.950031666493</v>
          </cell>
          <cell r="H25">
            <v>54674.523905833368</v>
          </cell>
          <cell r="I25">
            <v>73443.990781666653</v>
          </cell>
          <cell r="J25">
            <v>76807.751997500425</v>
          </cell>
          <cell r="K25">
            <v>73126.415770833613</v>
          </cell>
          <cell r="L25">
            <v>74670.356644166168</v>
          </cell>
        </row>
        <row r="26">
          <cell r="B26" t="str">
            <v>Margem Bruta - %</v>
          </cell>
          <cell r="D26">
            <v>7.8944294648787799E-2</v>
          </cell>
          <cell r="E26">
            <v>0.10356606850640761</v>
          </cell>
          <cell r="F26">
            <v>9.1664574074488595E-2</v>
          </cell>
          <cell r="G26">
            <v>0.10078674233955767</v>
          </cell>
          <cell r="H26">
            <v>0.10611148368810411</v>
          </cell>
          <cell r="I26">
            <v>0.13263223833835622</v>
          </cell>
          <cell r="J26">
            <v>0.13561355861072047</v>
          </cell>
          <cell r="K26">
            <v>0.11946683770216289</v>
          </cell>
          <cell r="L26">
            <v>0.12454661420245626</v>
          </cell>
        </row>
        <row r="28">
          <cell r="B28" t="str">
            <v xml:space="preserve"> . Despesas Gerais e Administrativas</v>
          </cell>
          <cell r="D28">
            <v>-27799.848333333335</v>
          </cell>
          <cell r="E28">
            <v>-26967.909319999999</v>
          </cell>
          <cell r="F28">
            <v>-27386.158556666662</v>
          </cell>
          <cell r="G28">
            <v>-27243.261456666674</v>
          </cell>
          <cell r="H28">
            <v>-64781.166786666654</v>
          </cell>
          <cell r="I28">
            <v>-28795.811146666667</v>
          </cell>
          <cell r="J28">
            <v>-26818.426006666676</v>
          </cell>
          <cell r="K28">
            <v>-26803.692479999991</v>
          </cell>
          <cell r="L28">
            <v>-26625.198863333342</v>
          </cell>
        </row>
        <row r="29">
          <cell r="B29" t="str">
            <v xml:space="preserve"> . Supervisão </v>
          </cell>
          <cell r="D29">
            <v>-22776.642433333334</v>
          </cell>
          <cell r="E29">
            <v>-21557.614739999997</v>
          </cell>
          <cell r="F29">
            <v>-21249.515536666662</v>
          </cell>
          <cell r="G29">
            <v>-22135.423456666671</v>
          </cell>
          <cell r="H29">
            <v>-59525.567546666658</v>
          </cell>
          <cell r="I29">
            <v>-24409.671886666663</v>
          </cell>
          <cell r="J29">
            <v>-23777.009046666677</v>
          </cell>
          <cell r="K29">
            <v>-21496.979199999991</v>
          </cell>
          <cell r="L29">
            <v>-21557.151433333336</v>
          </cell>
        </row>
        <row r="30">
          <cell r="B30" t="str">
            <v xml:space="preserve"> . Mercado</v>
          </cell>
          <cell r="D30">
            <v>-5023.2058999999999</v>
          </cell>
          <cell r="E30">
            <v>-5410.2945799999998</v>
          </cell>
          <cell r="F30">
            <v>-6136.6430199999986</v>
          </cell>
          <cell r="G30">
            <v>-5107.8380000000016</v>
          </cell>
          <cell r="H30">
            <v>-5255.5992399999996</v>
          </cell>
          <cell r="I30">
            <v>-4386.1392600000017</v>
          </cell>
          <cell r="J30">
            <v>-3041.4169599999987</v>
          </cell>
          <cell r="K30">
            <v>-5306.7132799999999</v>
          </cell>
          <cell r="L30">
            <v>-5068.047430000006</v>
          </cell>
        </row>
        <row r="32">
          <cell r="B32" t="str">
            <v xml:space="preserve"> . Outras Receitas (Desp.) Operacionais</v>
          </cell>
          <cell r="D32">
            <v>682.26289999999995</v>
          </cell>
          <cell r="E32">
            <v>105.43421999999998</v>
          </cell>
          <cell r="F32">
            <v>-463.49036000000012</v>
          </cell>
          <cell r="G32">
            <v>-823.63050999999973</v>
          </cell>
          <cell r="H32">
            <v>-1305.7012500000001</v>
          </cell>
          <cell r="I32">
            <v>-1270.8577999999998</v>
          </cell>
          <cell r="J32">
            <v>-1007.8158100000001</v>
          </cell>
          <cell r="K32">
            <v>-1175.2890100000004</v>
          </cell>
          <cell r="L32">
            <v>-1037.3985899999989</v>
          </cell>
        </row>
        <row r="33">
          <cell r="B33" t="str">
            <v xml:space="preserve"> . TAC DO LE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5">
          <cell r="B35" t="str">
            <v>LUCRO OPERACIONAL</v>
          </cell>
          <cell r="D35">
            <v>4398.4329916666811</v>
          </cell>
          <cell r="E35">
            <v>18022.6856350001</v>
          </cell>
          <cell r="F35">
            <v>15992.454370833319</v>
          </cell>
          <cell r="G35">
            <v>19906.058064999819</v>
          </cell>
          <cell r="H35">
            <v>-11412.344130833286</v>
          </cell>
          <cell r="I35">
            <v>43377.321834999988</v>
          </cell>
          <cell r="J35">
            <v>48981.510180833749</v>
          </cell>
          <cell r="K35">
            <v>45147.434280833622</v>
          </cell>
          <cell r="L35">
            <v>47007.759190832832</v>
          </cell>
        </row>
        <row r="36">
          <cell r="B36" t="str">
            <v>Margem Operacional - %</v>
          </cell>
          <cell r="D36">
            <v>1.1017609693096361E-2</v>
          </cell>
          <cell r="E36">
            <v>4.1584761301487284E-2</v>
          </cell>
          <cell r="F36">
            <v>3.3436842860732251E-2</v>
          </cell>
          <cell r="G36">
            <v>4.1820791589199602E-2</v>
          </cell>
          <cell r="H36">
            <v>-2.2148903759411503E-2</v>
          </cell>
          <cell r="I36">
            <v>7.833494921596014E-2</v>
          </cell>
          <cell r="J36">
            <v>8.6482896960273878E-2</v>
          </cell>
          <cell r="K36">
            <v>7.3757494429921938E-2</v>
          </cell>
          <cell r="L36">
            <v>7.8406713340909651E-2</v>
          </cell>
        </row>
        <row r="38">
          <cell r="B38" t="str">
            <v>Efeito Financeiro Líquido</v>
          </cell>
          <cell r="D38">
            <v>-21980.599175000207</v>
          </cell>
          <cell r="E38">
            <v>-13927.63974129003</v>
          </cell>
          <cell r="F38">
            <v>-12425.5159704405</v>
          </cell>
          <cell r="G38">
            <v>-8994.4348284809766</v>
          </cell>
          <cell r="H38">
            <v>-9614.6830634312282</v>
          </cell>
          <cell r="I38">
            <v>-8960.1651856450044</v>
          </cell>
          <cell r="J38">
            <v>-7232.5680726825412</v>
          </cell>
          <cell r="K38">
            <v>-6920.0455179398095</v>
          </cell>
          <cell r="L38">
            <v>-6953.9634823536426</v>
          </cell>
        </row>
        <row r="39">
          <cell r="B39" t="str">
            <v xml:space="preserve"> . Receitas Financeiras </v>
          </cell>
          <cell r="D39">
            <v>17317</v>
          </cell>
          <cell r="E39">
            <v>9501</v>
          </cell>
          <cell r="F39">
            <v>7279</v>
          </cell>
          <cell r="G39">
            <v>10065</v>
          </cell>
          <cell r="H39">
            <v>13894</v>
          </cell>
          <cell r="I39">
            <v>10588</v>
          </cell>
          <cell r="J39">
            <v>6966</v>
          </cell>
          <cell r="K39">
            <v>7062</v>
          </cell>
          <cell r="L39">
            <v>7090</v>
          </cell>
        </row>
        <row r="40">
          <cell r="B40" t="str">
            <v xml:space="preserve"> . Despesas Financeiras</v>
          </cell>
          <cell r="D40">
            <v>-39297.599175000207</v>
          </cell>
          <cell r="E40">
            <v>-23428.63974129003</v>
          </cell>
          <cell r="F40">
            <v>-19696.325970440499</v>
          </cell>
          <cell r="G40">
            <v>-19048.374828480977</v>
          </cell>
          <cell r="H40">
            <v>-23494.573063431228</v>
          </cell>
          <cell r="I40">
            <v>-19525.525185645005</v>
          </cell>
          <cell r="J40">
            <v>-14161.838072682542</v>
          </cell>
          <cell r="K40">
            <v>-13942.235517939809</v>
          </cell>
          <cell r="L40">
            <v>-13964.253482353643</v>
          </cell>
        </row>
        <row r="41">
          <cell r="B41" t="str">
            <v xml:space="preserve"> . Juros Internos</v>
          </cell>
          <cell r="D41">
            <v>0</v>
          </cell>
          <cell r="E41">
            <v>0</v>
          </cell>
          <cell r="F41">
            <v>-8.19</v>
          </cell>
          <cell r="G41">
            <v>-11.06</v>
          </cell>
          <cell r="H41">
            <v>-14.11</v>
          </cell>
          <cell r="I41">
            <v>-22.64</v>
          </cell>
          <cell r="J41">
            <v>-36.730000000000004</v>
          </cell>
          <cell r="K41">
            <v>-39.809999999999988</v>
          </cell>
          <cell r="L41">
            <v>-79.710000000000008</v>
          </cell>
        </row>
        <row r="43">
          <cell r="B43" t="str">
            <v>LUCRO OPERACIONAL após efeitos financeiros</v>
          </cell>
          <cell r="D43">
            <v>-17582.166183333524</v>
          </cell>
          <cell r="E43">
            <v>4095.0458937100702</v>
          </cell>
          <cell r="F43">
            <v>3566.9384003928189</v>
          </cell>
          <cell r="G43">
            <v>10911.623236518843</v>
          </cell>
          <cell r="H43">
            <v>-21027.027194264512</v>
          </cell>
          <cell r="I43">
            <v>34417.156649354984</v>
          </cell>
          <cell r="J43">
            <v>41748.942108151212</v>
          </cell>
          <cell r="K43">
            <v>38227.38876289381</v>
          </cell>
          <cell r="L43">
            <v>40053.795708479192</v>
          </cell>
        </row>
        <row r="45">
          <cell r="B45" t="str">
            <v xml:space="preserve"> . Participações Societárias </v>
          </cell>
          <cell r="D45">
            <v>2596.8290000000002</v>
          </cell>
          <cell r="E45">
            <v>3462.165</v>
          </cell>
          <cell r="F45">
            <v>3587.4409999999998</v>
          </cell>
          <cell r="G45">
            <v>6136.9369999999999</v>
          </cell>
          <cell r="H45">
            <v>4965.1659999999965</v>
          </cell>
          <cell r="I45">
            <v>3962.7180000000003</v>
          </cell>
          <cell r="J45">
            <v>4113.3280000000013</v>
          </cell>
          <cell r="K45">
            <v>4196.7409999999991</v>
          </cell>
          <cell r="L45">
            <v>4506.859000000004</v>
          </cell>
        </row>
        <row r="46">
          <cell r="B46" t="str">
            <v xml:space="preserve"> . Receitas (Despesas) não Operacionais</v>
          </cell>
          <cell r="D46">
            <v>996.5</v>
          </cell>
          <cell r="E46">
            <v>149.26</v>
          </cell>
          <cell r="F46">
            <v>136.08999999999997</v>
          </cell>
          <cell r="G46">
            <v>50.400000000000006</v>
          </cell>
          <cell r="H46">
            <v>35.249999999999972</v>
          </cell>
          <cell r="I46">
            <v>62.299999999999983</v>
          </cell>
          <cell r="J46">
            <v>68.400000000000034</v>
          </cell>
          <cell r="K46">
            <v>43.5</v>
          </cell>
          <cell r="L46">
            <v>57.29000000000002</v>
          </cell>
        </row>
        <row r="48">
          <cell r="B48" t="str">
            <v>RESULTADO ANTES DO I.R. E CS</v>
          </cell>
          <cell r="D48">
            <v>-13988.837183333524</v>
          </cell>
          <cell r="E48">
            <v>7706.4708937100704</v>
          </cell>
          <cell r="F48">
            <v>7290.4694003928189</v>
          </cell>
          <cell r="G48">
            <v>17098.960236518844</v>
          </cell>
          <cell r="H48">
            <v>-16026.611194264515</v>
          </cell>
          <cell r="I48">
            <v>38442.174649354987</v>
          </cell>
          <cell r="J48">
            <v>45930.670108151215</v>
          </cell>
          <cell r="K48">
            <v>42467.629762893812</v>
          </cell>
          <cell r="L48">
            <v>44617.944708479197</v>
          </cell>
        </row>
        <row r="50">
          <cell r="B50" t="str">
            <v xml:space="preserve"> . Provisão I.Renda e Cont. Social</v>
          </cell>
          <cell r="D50">
            <v>-1074.6000000000001</v>
          </cell>
          <cell r="E50">
            <v>-1253.72</v>
          </cell>
          <cell r="F50">
            <v>-1411.7799999999997</v>
          </cell>
          <cell r="G50">
            <v>-1154.9000000000001</v>
          </cell>
          <cell r="H50">
            <v>-1182.08</v>
          </cell>
          <cell r="I50">
            <v>-1102.1199999999999</v>
          </cell>
          <cell r="J50">
            <v>-1017.5700000000006</v>
          </cell>
          <cell r="K50">
            <v>-1196.6499999999996</v>
          </cell>
          <cell r="L50">
            <v>-2025.6299999999992</v>
          </cell>
        </row>
        <row r="51">
          <cell r="B51" t="str">
            <v xml:space="preserve"> . Participação dos Administradores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3">
          <cell r="B53" t="str">
            <v>RESULTADO LÍQUIDO APÓS I.R.</v>
          </cell>
          <cell r="D53">
            <v>-15063.437183333524</v>
          </cell>
          <cell r="E53">
            <v>6452.7508937100702</v>
          </cell>
          <cell r="F53">
            <v>5878.6894003928192</v>
          </cell>
          <cell r="G53">
            <v>15944.060236518844</v>
          </cell>
          <cell r="H53">
            <v>-17208.691194264517</v>
          </cell>
          <cell r="I53">
            <v>37340.054649354985</v>
          </cell>
          <cell r="J53">
            <v>44913.100108151215</v>
          </cell>
          <cell r="K53">
            <v>41270.97976289381</v>
          </cell>
          <cell r="L53">
            <v>42592.3147084792</v>
          </cell>
        </row>
        <row r="55">
          <cell r="B55" t="str">
            <v xml:space="preserve"> . Participação de Minoritários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7">
          <cell r="B57" t="str">
            <v>RESULTADO LÍQUIDO DO EXERCÍCIO</v>
          </cell>
          <cell r="C57">
            <v>0</v>
          </cell>
          <cell r="D57">
            <v>-15063.437183333524</v>
          </cell>
          <cell r="E57">
            <v>6452.7508937100702</v>
          </cell>
          <cell r="F57">
            <v>5878.6894003928192</v>
          </cell>
          <cell r="G57">
            <v>15944.060236518844</v>
          </cell>
          <cell r="H57">
            <v>-17208.691194264517</v>
          </cell>
          <cell r="I57">
            <v>37340.054649354985</v>
          </cell>
          <cell r="J57">
            <v>44913.100108151215</v>
          </cell>
          <cell r="K57">
            <v>41270.97976289381</v>
          </cell>
          <cell r="L57">
            <v>42592.3147084792</v>
          </cell>
        </row>
        <row r="58">
          <cell r="B58" t="str">
            <v>Margem  Líquida - %</v>
          </cell>
          <cell r="C58" t="e">
            <v>#DIV/0!</v>
          </cell>
          <cell r="D58">
            <v>-3.773231781338468E-2</v>
          </cell>
          <cell r="E58">
            <v>1.4888796880071116E-2</v>
          </cell>
          <cell r="F58">
            <v>1.2291097360670137E-2</v>
          </cell>
          <cell r="G58">
            <v>3.3496999660093431E-2</v>
          </cell>
          <cell r="H58">
            <v>-3.3398365902533173E-2</v>
          </cell>
          <cell r="I58">
            <v>6.7432270157312249E-2</v>
          </cell>
          <cell r="J58">
            <v>7.9299617232699848E-2</v>
          </cell>
          <cell r="K58">
            <v>6.7424519432134039E-2</v>
          </cell>
          <cell r="L58">
            <v>7.1041961313586532E-2</v>
          </cell>
        </row>
        <row r="61">
          <cell r="B61" t="str">
            <v>Teste</v>
          </cell>
        </row>
        <row r="62">
          <cell r="B62" t="str">
            <v>LE</v>
          </cell>
          <cell r="D62">
            <v>-36935.499750000206</v>
          </cell>
          <cell r="E62">
            <v>-31133.994272956694</v>
          </cell>
          <cell r="F62">
            <v>-23727.188236273829</v>
          </cell>
          <cell r="G62">
            <v>-24068.037310147643</v>
          </cell>
          <cell r="H62">
            <v>-63522.373450931234</v>
          </cell>
          <cell r="I62">
            <v>-21597.405577311671</v>
          </cell>
          <cell r="J62">
            <v>-20879.895088515877</v>
          </cell>
          <cell r="K62">
            <v>-22175.474853773143</v>
          </cell>
          <cell r="L62">
            <v>-19186.550038186975</v>
          </cell>
        </row>
        <row r="63">
          <cell r="B63" t="str">
            <v>Brasil</v>
          </cell>
          <cell r="D63">
            <v>10303.48866666667</v>
          </cell>
          <cell r="E63">
            <v>16014.308666666664</v>
          </cell>
          <cell r="F63">
            <v>17625.123166666657</v>
          </cell>
          <cell r="G63">
            <v>20416.454166666648</v>
          </cell>
          <cell r="H63">
            <v>25062.570666666674</v>
          </cell>
          <cell r="I63">
            <v>29665.643666666649</v>
          </cell>
          <cell r="J63">
            <v>33840.184166666659</v>
          </cell>
          <cell r="K63">
            <v>31969.311666666668</v>
          </cell>
          <cell r="L63">
            <v>31549.699666666649</v>
          </cell>
        </row>
        <row r="64">
          <cell r="B64" t="str">
            <v>Exterior</v>
          </cell>
          <cell r="D64">
            <v>11568.573900000001</v>
          </cell>
          <cell r="E64">
            <v>21572.436500000065</v>
          </cell>
          <cell r="F64">
            <v>11980.754469999985</v>
          </cell>
          <cell r="G64">
            <v>19595.643379999856</v>
          </cell>
          <cell r="H64">
            <v>21251.111590000059</v>
          </cell>
          <cell r="I64">
            <v>29271.816559999988</v>
          </cell>
          <cell r="J64">
            <v>31952.81103000039</v>
          </cell>
          <cell r="K64">
            <v>31477.142950000256</v>
          </cell>
          <cell r="L64">
            <v>30229.165079999497</v>
          </cell>
        </row>
        <row r="65">
          <cell r="D65">
            <v>-15063.437183333534</v>
          </cell>
          <cell r="E65">
            <v>6452.7508937100356</v>
          </cell>
          <cell r="F65">
            <v>5878.6894003928137</v>
          </cell>
          <cell r="G65">
            <v>15944.060236518861</v>
          </cell>
          <cell r="H65">
            <v>-17208.691194264502</v>
          </cell>
          <cell r="I65">
            <v>37340.054649354963</v>
          </cell>
          <cell r="J65">
            <v>44913.100108151171</v>
          </cell>
          <cell r="K65">
            <v>41270.979762893781</v>
          </cell>
          <cell r="L65">
            <v>42592.314708479171</v>
          </cell>
        </row>
        <row r="66">
          <cell r="B66" t="str">
            <v>Diferença</v>
          </cell>
          <cell r="D66">
            <v>0</v>
          </cell>
          <cell r="E66">
            <v>3.4560798667371273E-11</v>
          </cell>
          <cell r="F66">
            <v>0</v>
          </cell>
          <cell r="G66">
            <v>-1.6370904631912708E-11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 t="str">
            <v>DEMONSTRATIVO  DE  RESULTADOS - 2005</v>
          </cell>
          <cell r="K68" t="str">
            <v xml:space="preserve">CONSOLIDADO GERAL LE E DS´S </v>
          </cell>
        </row>
        <row r="71">
          <cell r="B71" t="str">
            <v>Em R$ acumulados</v>
          </cell>
          <cell r="D71" t="str">
            <v>JANEIRO</v>
          </cell>
          <cell r="E71" t="str">
            <v>FEVEREIRO</v>
          </cell>
          <cell r="F71" t="str">
            <v>MARÇO</v>
          </cell>
          <cell r="G71" t="str">
            <v>ABRIL</v>
          </cell>
          <cell r="H71" t="str">
            <v>MAIO</v>
          </cell>
          <cell r="I71" t="str">
            <v>JUNHO</v>
          </cell>
          <cell r="J71" t="str">
            <v>JULHO</v>
          </cell>
          <cell r="K71" t="str">
            <v>AGOSTO</v>
          </cell>
          <cell r="L71" t="str">
            <v>SETEMBRO</v>
          </cell>
        </row>
        <row r="73">
          <cell r="B73" t="str">
            <v>RECEITA BRUTA DE OPERAÇÕES</v>
          </cell>
          <cell r="C73">
            <v>0</v>
          </cell>
          <cell r="D73">
            <v>406977.44339999999</v>
          </cell>
          <cell r="E73">
            <v>848322.83840000001</v>
          </cell>
          <cell r="F73">
            <v>1335833.24731</v>
          </cell>
          <cell r="G73">
            <v>1820832.97425</v>
          </cell>
          <cell r="H73">
            <v>2345058.4584400002</v>
          </cell>
          <cell r="I73">
            <v>2908382.0803999999</v>
          </cell>
          <cell r="J73">
            <v>3484796.2985200002</v>
          </cell>
          <cell r="K73">
            <v>4107184.6970600002</v>
          </cell>
          <cell r="L73">
            <v>4716975.1242500003</v>
          </cell>
        </row>
        <row r="74">
          <cell r="B74" t="str">
            <v xml:space="preserve">          -  Brasil</v>
          </cell>
          <cell r="D74">
            <v>171732</v>
          </cell>
          <cell r="E74">
            <v>352539</v>
          </cell>
          <cell r="F74">
            <v>553933</v>
          </cell>
          <cell r="G74">
            <v>747234</v>
          </cell>
          <cell r="H74">
            <v>957397</v>
          </cell>
          <cell r="I74">
            <v>1170504</v>
          </cell>
          <cell r="J74">
            <v>1391391</v>
          </cell>
          <cell r="K74">
            <v>1624535</v>
          </cell>
          <cell r="L74">
            <v>1849997</v>
          </cell>
        </row>
        <row r="75">
          <cell r="B75" t="str">
            <v xml:space="preserve">          -  Outros Países</v>
          </cell>
          <cell r="D75">
            <v>235245.44339999999</v>
          </cell>
          <cell r="E75">
            <v>495783.83840000007</v>
          </cell>
          <cell r="F75">
            <v>781900.24731000001</v>
          </cell>
          <cell r="G75">
            <v>1073598.97425</v>
          </cell>
          <cell r="H75">
            <v>1387661.45844</v>
          </cell>
          <cell r="I75">
            <v>1737878.0803999999</v>
          </cell>
          <cell r="J75">
            <v>2093405.2985200002</v>
          </cell>
          <cell r="K75">
            <v>2482649.6970600002</v>
          </cell>
          <cell r="L75">
            <v>2866978.1242500003</v>
          </cell>
        </row>
        <row r="77">
          <cell r="B77" t="str">
            <v xml:space="preserve"> . Impostos e Taxas</v>
          </cell>
          <cell r="D77">
            <v>-7759</v>
          </cell>
          <cell r="E77">
            <v>-15708</v>
          </cell>
          <cell r="F77">
            <v>-24930</v>
          </cell>
          <cell r="G77">
            <v>-33945</v>
          </cell>
          <cell r="H77">
            <v>-42915</v>
          </cell>
          <cell r="I77">
            <v>-52497</v>
          </cell>
          <cell r="J77">
            <v>-62539</v>
          </cell>
          <cell r="K77">
            <v>-72821</v>
          </cell>
          <cell r="L77">
            <v>-83074</v>
          </cell>
        </row>
        <row r="78">
          <cell r="B78" t="str">
            <v xml:space="preserve"> . Outras Deduções sobre a Receita</v>
          </cell>
        </row>
        <row r="80">
          <cell r="B80" t="str">
            <v>RECEITA LÍQUIDA DE OPERAÇÕES</v>
          </cell>
          <cell r="D80">
            <v>399218.44339999999</v>
          </cell>
          <cell r="E80">
            <v>832614.83840000001</v>
          </cell>
          <cell r="F80">
            <v>1310903.24731</v>
          </cell>
          <cell r="G80">
            <v>1786887.97425</v>
          </cell>
          <cell r="H80">
            <v>2302143.4584400002</v>
          </cell>
          <cell r="I80">
            <v>2855885.0803999999</v>
          </cell>
          <cell r="J80">
            <v>3422257.2985200002</v>
          </cell>
          <cell r="K80">
            <v>4034363.6970600002</v>
          </cell>
          <cell r="L80">
            <v>4633901.1242500003</v>
          </cell>
        </row>
        <row r="81">
          <cell r="B81" t="str">
            <v xml:space="preserve">          -  Brasil</v>
          </cell>
          <cell r="D81">
            <v>163973</v>
          </cell>
          <cell r="E81">
            <v>336831</v>
          </cell>
          <cell r="F81">
            <v>529003</v>
          </cell>
          <cell r="G81">
            <v>713289</v>
          </cell>
          <cell r="H81">
            <v>914482</v>
          </cell>
          <cell r="I81">
            <v>1118007</v>
          </cell>
          <cell r="J81">
            <v>1328852</v>
          </cell>
          <cell r="K81">
            <v>1551714</v>
          </cell>
          <cell r="L81">
            <v>1766923</v>
          </cell>
        </row>
        <row r="82">
          <cell r="B82" t="str">
            <v xml:space="preserve">          -  Outros Países</v>
          </cell>
          <cell r="D82">
            <v>235245.44339999999</v>
          </cell>
          <cell r="E82">
            <v>495783.83840000007</v>
          </cell>
          <cell r="F82">
            <v>781900.24731000001</v>
          </cell>
          <cell r="G82">
            <v>1073598.97425</v>
          </cell>
          <cell r="H82">
            <v>1387661.45844</v>
          </cell>
          <cell r="I82">
            <v>1737878.0803999999</v>
          </cell>
          <cell r="J82">
            <v>2093405.2985200002</v>
          </cell>
          <cell r="K82">
            <v>2482649.6970600002</v>
          </cell>
          <cell r="L82">
            <v>2866978.1242500003</v>
          </cell>
        </row>
        <row r="84">
          <cell r="B84" t="str">
            <v xml:space="preserve"> . Custo de Produção</v>
          </cell>
          <cell r="D84">
            <v>-367702.42497499997</v>
          </cell>
          <cell r="E84">
            <v>-756213.65923999995</v>
          </cell>
          <cell r="F84">
            <v>-1190659.9648624999</v>
          </cell>
          <cell r="G84">
            <v>-1618671.7417708333</v>
          </cell>
          <cell r="H84">
            <v>-2079252.7020549998</v>
          </cell>
          <cell r="I84">
            <v>-2559550.3332333332</v>
          </cell>
          <cell r="J84">
            <v>-3049114.7993558329</v>
          </cell>
          <cell r="K84">
            <v>-3588094.782124999</v>
          </cell>
          <cell r="L84">
            <v>-4112961.852670833</v>
          </cell>
        </row>
        <row r="86">
          <cell r="B86" t="str">
            <v>LUCRO BRUTO</v>
          </cell>
          <cell r="D86">
            <v>31516.018425000017</v>
          </cell>
          <cell r="E86">
            <v>76401.179160000058</v>
          </cell>
          <cell r="F86">
            <v>120243.28244750015</v>
          </cell>
          <cell r="G86">
            <v>168216.23247916671</v>
          </cell>
          <cell r="H86">
            <v>222890.75638500042</v>
          </cell>
          <cell r="I86">
            <v>296334.74716666667</v>
          </cell>
          <cell r="J86">
            <v>373142.49916416733</v>
          </cell>
          <cell r="K86">
            <v>446268.91493500117</v>
          </cell>
          <cell r="L86">
            <v>520939.27157916734</v>
          </cell>
        </row>
        <row r="87">
          <cell r="B87" t="str">
            <v>Margem Bruta - %</v>
          </cell>
          <cell r="D87">
            <v>7.8944294648787799E-2</v>
          </cell>
          <cell r="E87">
            <v>9.1760530363375351E-2</v>
          </cell>
          <cell r="F87">
            <v>9.1725520319094339E-2</v>
          </cell>
          <cell r="G87">
            <v>9.4139215722111022E-2</v>
          </cell>
          <cell r="H87">
            <v>9.6818795356931289E-2</v>
          </cell>
          <cell r="I87">
            <v>0.10376284017883575</v>
          </cell>
          <cell r="J87">
            <v>0.10903402830802279</v>
          </cell>
          <cell r="K87">
            <v>0.11061692709068717</v>
          </cell>
          <cell r="L87">
            <v>0.11241915992833829</v>
          </cell>
        </row>
        <row r="89">
          <cell r="B89" t="str">
            <v xml:space="preserve"> . Despesas Gerais e Administrativas</v>
          </cell>
          <cell r="D89">
            <v>-27799.848333333335</v>
          </cell>
          <cell r="E89">
            <v>-54767.757653333334</v>
          </cell>
          <cell r="F89">
            <v>-82153.916209999996</v>
          </cell>
          <cell r="G89">
            <v>-109397.17766666666</v>
          </cell>
          <cell r="H89">
            <v>-174178.34445333332</v>
          </cell>
          <cell r="I89">
            <v>-202974.15559999997</v>
          </cell>
          <cell r="J89">
            <v>-229792.58160666664</v>
          </cell>
          <cell r="K89">
            <v>-256596.27408666664</v>
          </cell>
          <cell r="L89">
            <v>-283221.47294999997</v>
          </cell>
        </row>
        <row r="90">
          <cell r="B90" t="str">
            <v xml:space="preserve"> . Supervisão </v>
          </cell>
          <cell r="D90">
            <v>-22776.642433333334</v>
          </cell>
          <cell r="E90">
            <v>-44334.257173333332</v>
          </cell>
          <cell r="F90">
            <v>-65583.77270999999</v>
          </cell>
          <cell r="G90">
            <v>-87719.196166666661</v>
          </cell>
          <cell r="H90">
            <v>-147244.76371333332</v>
          </cell>
          <cell r="I90">
            <v>-171654.43559999997</v>
          </cell>
          <cell r="J90">
            <v>-195431.44464666664</v>
          </cell>
          <cell r="K90">
            <v>-216928.42384666664</v>
          </cell>
          <cell r="L90">
            <v>-238485.57527999999</v>
          </cell>
        </row>
        <row r="91">
          <cell r="B91" t="str">
            <v xml:space="preserve"> . Mercado</v>
          </cell>
          <cell r="D91">
            <v>-5023.2058999999999</v>
          </cell>
          <cell r="E91">
            <v>-10433.500479999999</v>
          </cell>
          <cell r="F91">
            <v>-16570.143499999998</v>
          </cell>
          <cell r="G91">
            <v>-21677.981500000002</v>
          </cell>
          <cell r="H91">
            <v>-26933.580740000001</v>
          </cell>
          <cell r="I91">
            <v>-31319.72</v>
          </cell>
          <cell r="J91">
            <v>-34361.136960000003</v>
          </cell>
          <cell r="K91">
            <v>-39667.85024</v>
          </cell>
          <cell r="L91">
            <v>-44735.897670000006</v>
          </cell>
        </row>
        <row r="93">
          <cell r="B93" t="str">
            <v xml:space="preserve"> . Outras Receitas (Desp.) Operacionais</v>
          </cell>
          <cell r="D93">
            <v>682.26289999999995</v>
          </cell>
          <cell r="E93">
            <v>787.69711999999993</v>
          </cell>
          <cell r="F93">
            <v>324.2067599999998</v>
          </cell>
          <cell r="G93">
            <v>-499.42374999999993</v>
          </cell>
          <cell r="H93">
            <v>-1805.125</v>
          </cell>
          <cell r="I93">
            <v>-3075.9827999999998</v>
          </cell>
          <cell r="J93">
            <v>-4083.7986099999998</v>
          </cell>
          <cell r="K93">
            <v>-5259.0876200000002</v>
          </cell>
          <cell r="L93">
            <v>-6296.4862099999991</v>
          </cell>
        </row>
        <row r="94">
          <cell r="B94" t="str">
            <v xml:space="preserve"> . TAC DO LE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6">
          <cell r="B96" t="str">
            <v>LUCRO OPERACIONAL</v>
          </cell>
          <cell r="D96">
            <v>4398.4329916666811</v>
          </cell>
          <cell r="E96">
            <v>22421.118626666725</v>
          </cell>
          <cell r="F96">
            <v>38413.57299750016</v>
          </cell>
          <cell r="G96">
            <v>58319.631062500048</v>
          </cell>
          <cell r="H96">
            <v>46907.286931667099</v>
          </cell>
          <cell r="I96">
            <v>90284.608766666701</v>
          </cell>
          <cell r="J96">
            <v>139266.11894750068</v>
          </cell>
          <cell r="K96">
            <v>184413.55322833452</v>
          </cell>
          <cell r="L96">
            <v>231421.31241916737</v>
          </cell>
        </row>
        <row r="97">
          <cell r="B97" t="str">
            <v>Margem Operacional - %</v>
          </cell>
          <cell r="D97">
            <v>1.1017609693096361E-2</v>
          </cell>
          <cell r="E97">
            <v>2.6928559992700132E-2</v>
          </cell>
          <cell r="F97">
            <v>2.9303133603738939E-2</v>
          </cell>
          <cell r="G97">
            <v>3.2637541862118251E-2</v>
          </cell>
          <cell r="H97">
            <v>2.0375483882074337E-2</v>
          </cell>
          <cell r="I97">
            <v>3.1613530035326666E-2</v>
          </cell>
          <cell r="J97">
            <v>4.0694228048758385E-2</v>
          </cell>
          <cell r="K97">
            <v>4.5710691220705743E-2</v>
          </cell>
          <cell r="L97">
            <v>4.9940925844986182E-2</v>
          </cell>
        </row>
        <row r="99">
          <cell r="B99" t="str">
            <v>Efeito Financeiro Líquido</v>
          </cell>
          <cell r="D99">
            <v>-21980.599175000207</v>
          </cell>
          <cell r="E99">
            <v>-35908.23891629024</v>
          </cell>
          <cell r="F99">
            <v>-48333.754886730749</v>
          </cell>
          <cell r="G99">
            <v>-57328.189715211716</v>
          </cell>
          <cell r="H99">
            <v>-66942.872778642937</v>
          </cell>
          <cell r="I99">
            <v>-75903.037964287942</v>
          </cell>
          <cell r="J99">
            <v>-83135.606036970465</v>
          </cell>
          <cell r="K99">
            <v>-90055.651554910277</v>
          </cell>
          <cell r="L99">
            <v>-97009.615037263924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economics"/>
      <sheetName val=" CMAI References"/>
      <sheetName val="BRK MEQ data"/>
      <sheetName val="WACC "/>
      <sheetName val="Sales Prices"/>
      <sheetName val="Raw Material Prices"/>
      <sheetName val="Regras CPS"/>
      <sheetName val="Other inputs"/>
      <sheetName val="Propilco"/>
      <sheetName val="SxD_PEAD"/>
      <sheetName val="SxD_PEBD"/>
      <sheetName val="SxD_EVA"/>
      <sheetName val="SxD_PEBDL"/>
      <sheetName val="SxD_PP"/>
      <sheetName val="SxD_SRs"/>
      <sheetName val="Volumes"/>
      <sheetName val="Dow Argentina"/>
      <sheetName val="Propeno"/>
      <sheetName val="Plan1"/>
      <sheetName val="Cover"/>
      <sheetName val="Summary"/>
      <sheetName val="Consolidado"/>
      <sheetName val="Braskem"/>
      <sheetName val="Copesul"/>
      <sheetName val="Ipiranga"/>
      <sheetName val="Triunfo"/>
      <sheetName val="Petroflex"/>
      <sheetName val="RioPol"/>
      <sheetName val="Suzano"/>
      <sheetName val="PP_Paulinia"/>
      <sheetName val="PP_Venezuela"/>
      <sheetName val="Jose"/>
      <sheetName val="PP_Camaçari"/>
      <sheetName val="PTA"/>
      <sheetName val="Peru"/>
      <sheetName val="Gasbol"/>
      <sheetName val="Pinnacle"/>
      <sheetName val="Huntsman"/>
      <sheetName val="Petroken"/>
      <sheetName val="Nova Chem"/>
      <sheetName val="Petco"/>
      <sheetName val="Empresa 3"/>
      <sheetName val="Empresa 4"/>
      <sheetName val="Empresa 5"/>
      <sheetName val="Impostos (Fiscal)"/>
      <sheetName val="Fin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mkt share = capacity share</v>
          </cell>
          <cell r="C1" t="str">
            <v>SIM</v>
          </cell>
          <cell r="F1" t="str">
            <v>Base</v>
          </cell>
          <cell r="G1" t="str">
            <v>Low</v>
          </cell>
          <cell r="I1" t="str">
            <v>Braskem</v>
          </cell>
          <cell r="L1" t="str">
            <v>PN 07</v>
          </cell>
          <cell r="N1">
            <v>1</v>
          </cell>
        </row>
        <row r="2">
          <cell r="A2" t="str">
            <v>mkt share arbitrado</v>
          </cell>
          <cell r="C2" t="str">
            <v>NÃO</v>
          </cell>
          <cell r="F2" t="str">
            <v>Slurry</v>
          </cell>
          <cell r="G2" t="str">
            <v>High</v>
          </cell>
          <cell r="I2" t="str">
            <v>Pequiven</v>
          </cell>
          <cell r="L2" t="str">
            <v>CMAI original</v>
          </cell>
          <cell r="N2">
            <v>2</v>
          </cell>
        </row>
        <row r="3">
          <cell r="F3" t="str">
            <v>LDPE</v>
          </cell>
          <cell r="L3" t="str">
            <v>CMAI Novo</v>
          </cell>
        </row>
        <row r="4">
          <cell r="F4" t="str">
            <v>Base +30%</v>
          </cell>
        </row>
        <row r="5">
          <cell r="F5" t="str">
            <v xml:space="preserve">NoPVC </v>
          </cell>
        </row>
        <row r="6">
          <cell r="F6" t="str">
            <v>Baseb</v>
          </cell>
        </row>
        <row r="7">
          <cell r="F7" t="str">
            <v>LDPEb</v>
          </cell>
        </row>
        <row r="8">
          <cell r="F8" t="str">
            <v>MVC</v>
          </cell>
        </row>
        <row r="9">
          <cell r="F9" t="str">
            <v>SELECTION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 Projeto (Até 100.000) (1)"/>
      <sheetName val=" Projeto (Acima 100.000) (2)"/>
      <sheetName val="Fluxo Caixa (3)"/>
      <sheetName val="Cálculos (tir vpl p&amp;b) (4)"/>
      <sheetName val="Resumo Projeto (5)"/>
      <sheetName val="Rel Controle (6)"/>
      <sheetName val="Acomp Vlrs (6a)"/>
      <sheetName val="Resumo Horas Proj (6b Subs) "/>
      <sheetName val="Resumo Horas Proj (6b)"/>
      <sheetName val="Acom Horas Proj (6c Subs)"/>
      <sheetName val="Acom Horas Proj (6c)"/>
      <sheetName val="Rel Encerramento (7)"/>
      <sheetName val="Rel Projetos (Categ) (8)"/>
      <sheetName val=" Projeto (Anal Pós Invest)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 t="str">
            <v>COMPANHIA MINEIRA DE METAIS</v>
          </cell>
        </row>
        <row r="3">
          <cell r="C3" t="str">
            <v>Grupo Votorantim</v>
          </cell>
        </row>
        <row r="4">
          <cell r="C4" t="str">
            <v>ACOMPANHAMENTO DOS DESEMBOLSOS P/INVESTIMENTO (ORÇADO X REALIZADO) - US$</v>
          </cell>
        </row>
        <row r="6">
          <cell r="B6" t="str">
            <v>Data de Início:</v>
          </cell>
          <cell r="C6">
            <v>35431</v>
          </cell>
        </row>
        <row r="8">
          <cell r="B8" t="str">
            <v>NOME DO PROJETO:</v>
          </cell>
        </row>
        <row r="9">
          <cell r="Q9" t="str">
            <v>Anexo 6a</v>
          </cell>
        </row>
        <row r="10">
          <cell r="B10" t="str">
            <v>TIPO</v>
          </cell>
          <cell r="C10">
            <v>35796</v>
          </cell>
          <cell r="D10">
            <v>35827</v>
          </cell>
          <cell r="E10">
            <v>35855</v>
          </cell>
          <cell r="F10">
            <v>35886</v>
          </cell>
          <cell r="G10">
            <v>35916</v>
          </cell>
          <cell r="H10">
            <v>35947</v>
          </cell>
          <cell r="I10">
            <v>35977</v>
          </cell>
          <cell r="J10">
            <v>36008</v>
          </cell>
          <cell r="K10">
            <v>36039</v>
          </cell>
          <cell r="L10">
            <v>36069</v>
          </cell>
          <cell r="M10">
            <v>36100</v>
          </cell>
          <cell r="N10">
            <v>36130</v>
          </cell>
          <cell r="O10" t="str">
            <v>ACUMULADO</v>
          </cell>
          <cell r="Q10" t="str">
            <v>DIFERENÇA</v>
          </cell>
        </row>
        <row r="11">
          <cell r="O11" t="str">
            <v>REALIZADO</v>
          </cell>
          <cell r="P11" t="str">
            <v>ORÇADO</v>
          </cell>
        </row>
        <row r="12">
          <cell r="B12" t="str">
            <v>Projeto</v>
          </cell>
          <cell r="O12">
            <v>0</v>
          </cell>
          <cell r="Q12">
            <v>0</v>
          </cell>
        </row>
        <row r="13">
          <cell r="B13" t="str">
            <v>Obras Civis</v>
          </cell>
          <cell r="O13">
            <v>0</v>
          </cell>
          <cell r="Q13">
            <v>0</v>
          </cell>
        </row>
        <row r="14">
          <cell r="B14" t="str">
            <v>Equipamentos</v>
          </cell>
          <cell r="O14">
            <v>0</v>
          </cell>
          <cell r="Q14">
            <v>0</v>
          </cell>
        </row>
        <row r="15">
          <cell r="B15" t="str">
            <v>Materiais e Peças</v>
          </cell>
          <cell r="O15">
            <v>0</v>
          </cell>
          <cell r="Q15">
            <v>0</v>
          </cell>
        </row>
        <row r="16">
          <cell r="B16" t="str">
            <v>Instalações</v>
          </cell>
          <cell r="O16">
            <v>0</v>
          </cell>
          <cell r="Q16">
            <v>0</v>
          </cell>
        </row>
        <row r="17">
          <cell r="B17" t="str">
            <v>Mão de Obra - Própria</v>
          </cell>
          <cell r="O17">
            <v>0</v>
          </cell>
          <cell r="Q17">
            <v>0</v>
          </cell>
        </row>
        <row r="18">
          <cell r="B18" t="str">
            <v>Serviços de Terceiros</v>
          </cell>
          <cell r="O18">
            <v>0</v>
          </cell>
          <cell r="Q18">
            <v>0</v>
          </cell>
        </row>
        <row r="19">
          <cell r="B19" t="str">
            <v>Outros</v>
          </cell>
          <cell r="O19">
            <v>0</v>
          </cell>
          <cell r="Q19">
            <v>0</v>
          </cell>
        </row>
        <row r="20">
          <cell r="O20">
            <v>0</v>
          </cell>
          <cell r="Q20">
            <v>0</v>
          </cell>
        </row>
        <row r="21">
          <cell r="O21">
            <v>0</v>
          </cell>
          <cell r="Q21">
            <v>0</v>
          </cell>
        </row>
        <row r="22">
          <cell r="O22">
            <v>0</v>
          </cell>
          <cell r="Q22">
            <v>0</v>
          </cell>
        </row>
        <row r="23">
          <cell r="B23" t="str">
            <v>TOTAL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5">
          <cell r="B25" t="str">
            <v>NOME DO RESPONSÁVEL PELO PROJETO:</v>
          </cell>
        </row>
        <row r="27">
          <cell r="B27" t="str">
            <v>Comentários:</v>
          </cell>
        </row>
        <row r="41">
          <cell r="B41" t="str">
            <v>Chefia - UGB</v>
          </cell>
          <cell r="E41" t="str">
            <v>Gerência</v>
          </cell>
          <cell r="I41" t="str">
            <v>Controladoria</v>
          </cell>
          <cell r="M41" t="str">
            <v>Diretor Superintendente</v>
          </cell>
        </row>
        <row r="43">
          <cell r="B43" t="str">
            <v>___/___/____</v>
          </cell>
          <cell r="E43" t="str">
            <v>___/___/____</v>
          </cell>
          <cell r="I43" t="str">
            <v>___/___/____</v>
          </cell>
          <cell r="M43" t="str">
            <v>___/___/____</v>
          </cell>
        </row>
      </sheetData>
      <sheetData sheetId="8" refreshError="1">
        <row r="2">
          <cell r="C2" t="str">
            <v>COMPANHIA MINEIRA DE METAIS</v>
          </cell>
        </row>
        <row r="3">
          <cell r="C3" t="str">
            <v>Grupo Votorantim</v>
          </cell>
        </row>
        <row r="4">
          <cell r="C4" t="str">
            <v>RESUMO DAS HORAS TRABALHADAS - POR PROJETO</v>
          </cell>
        </row>
        <row r="9">
          <cell r="H9" t="str">
            <v>Anexo 6b</v>
          </cell>
        </row>
        <row r="10">
          <cell r="B10" t="str">
            <v>UNIDADE:</v>
          </cell>
          <cell r="E10" t="str">
            <v>HORAS TRABALHADAS (ACUMULADAS) ATÉ:</v>
          </cell>
        </row>
        <row r="12">
          <cell r="B12" t="str">
            <v>OT</v>
          </cell>
          <cell r="D12" t="str">
            <v>Horas</v>
          </cell>
          <cell r="E12" t="str">
            <v>Ciente do</v>
          </cell>
          <cell r="G12" t="str">
            <v>Observações</v>
          </cell>
        </row>
        <row r="13">
          <cell r="B13" t="str">
            <v>Nº</v>
          </cell>
          <cell r="C13" t="str">
            <v>DESCRIÇÃO</v>
          </cell>
          <cell r="D13" t="str">
            <v>Acumuladas</v>
          </cell>
          <cell r="E13" t="str">
            <v>Chapa</v>
          </cell>
          <cell r="F13" t="str">
            <v>Assinatura</v>
          </cell>
        </row>
        <row r="56">
          <cell r="B56" t="str">
            <v>TOTAL</v>
          </cell>
        </row>
        <row r="58">
          <cell r="B58" t="str">
            <v>Data:  ___/___/___</v>
          </cell>
          <cell r="D58" t="str">
            <v>Assinatura:  ________________</v>
          </cell>
        </row>
      </sheetData>
      <sheetData sheetId="9" refreshError="1"/>
      <sheetData sheetId="10" refreshError="1">
        <row r="2">
          <cell r="C2" t="str">
            <v>COMPANHIA MINEIRA DE METAIS</v>
          </cell>
        </row>
        <row r="3">
          <cell r="C3" t="str">
            <v>Grupo Votorantim</v>
          </cell>
        </row>
        <row r="4">
          <cell r="C4" t="str">
            <v>RELATÓRIO DE ACOMPANHAMENTO DE PROJETO - HORAS TRABALHADAS</v>
          </cell>
        </row>
        <row r="9">
          <cell r="I9" t="str">
            <v>Anexo 6c</v>
          </cell>
        </row>
        <row r="10">
          <cell r="B10" t="str">
            <v>LOCAL:</v>
          </cell>
          <cell r="F10" t="str">
            <v>OT: Nº</v>
          </cell>
          <cell r="I10" t="str">
            <v>DESCRIÇÃO:</v>
          </cell>
        </row>
        <row r="12">
          <cell r="B12" t="str">
            <v>DATA</v>
          </cell>
          <cell r="C12" t="str">
            <v>Nº CHAPA</v>
          </cell>
          <cell r="D12" t="str">
            <v>HORAS</v>
          </cell>
          <cell r="G12" t="str">
            <v>ATIVIDADES</v>
          </cell>
        </row>
        <row r="13">
          <cell r="B13" t="str">
            <v>DD/MM/AA</v>
          </cell>
          <cell r="C13" t="str">
            <v>Colaborador</v>
          </cell>
          <cell r="D13" t="str">
            <v>INÍCIO</v>
          </cell>
          <cell r="E13" t="str">
            <v>TÉRMINO</v>
          </cell>
          <cell r="F13" t="str">
            <v>TOTAL</v>
          </cell>
          <cell r="G13" t="str">
            <v>DESENVOLVIDAS</v>
          </cell>
        </row>
        <row r="73">
          <cell r="B73" t="str">
            <v>TOTAL</v>
          </cell>
        </row>
      </sheetData>
      <sheetData sheetId="11" refreshError="1"/>
      <sheetData sheetId="12" refreshError="1">
        <row r="2">
          <cell r="C2" t="str">
            <v>COMPANHIA MINEIRA DE METAIS</v>
          </cell>
        </row>
        <row r="3">
          <cell r="C3" t="str">
            <v>Grupo Votorantim</v>
          </cell>
        </row>
        <row r="4">
          <cell r="C4" t="str">
            <v>RELATÓRIO DE ENCERRAMENTO DO PROJETO</v>
          </cell>
        </row>
        <row r="7">
          <cell r="E7" t="str">
            <v>Anexo 7</v>
          </cell>
        </row>
        <row r="8">
          <cell r="B8" t="str">
            <v>EMPRESA:</v>
          </cell>
          <cell r="D8" t="str">
            <v>Unidade de Negócios:</v>
          </cell>
          <cell r="E8" t="str">
            <v>UGB:</v>
          </cell>
        </row>
        <row r="11">
          <cell r="B11" t="str">
            <v>PROJETO</v>
          </cell>
        </row>
        <row r="13">
          <cell r="B13" t="str">
            <v>NOME:</v>
          </cell>
          <cell r="E13" t="str">
            <v xml:space="preserve">Nº </v>
          </cell>
        </row>
        <row r="14">
          <cell r="B14" t="str">
            <v>GESTOR:</v>
          </cell>
          <cell r="D14" t="str">
            <v>PATROCINADOR:</v>
          </cell>
        </row>
        <row r="16">
          <cell r="B16" t="str">
            <v>DESCRIÇÃO SUSCINTA:</v>
          </cell>
        </row>
        <row r="18">
          <cell r="B18" t="str">
            <v>APROVADO</v>
          </cell>
          <cell r="D18" t="str">
            <v>FINAL</v>
          </cell>
        </row>
        <row r="19">
          <cell r="B19" t="str">
            <v>Valor Total:</v>
          </cell>
          <cell r="D19" t="str">
            <v>Valor Total:</v>
          </cell>
        </row>
        <row r="20">
          <cell r="B20" t="str">
            <v>VPL:</v>
          </cell>
          <cell r="D20" t="str">
            <v>VPL:</v>
          </cell>
        </row>
        <row r="21">
          <cell r="B21" t="str">
            <v>TIR</v>
          </cell>
          <cell r="D21" t="str">
            <v>TIR</v>
          </cell>
        </row>
        <row r="22">
          <cell r="B22" t="str">
            <v>Payback:</v>
          </cell>
          <cell r="D22" t="str">
            <v>Payback:</v>
          </cell>
        </row>
        <row r="24">
          <cell r="B24" t="str">
            <v>GASTOS TOTAIS ACUMULADOS</v>
          </cell>
        </row>
        <row r="25">
          <cell r="B25" t="str">
            <v>Aprovado:</v>
          </cell>
          <cell r="D25" t="str">
            <v>Final:</v>
          </cell>
        </row>
        <row r="27">
          <cell r="B27" t="str">
            <v>Justificativa da diferença:</v>
          </cell>
        </row>
        <row r="31">
          <cell r="B31" t="str">
            <v>CRONOGRAMA</v>
          </cell>
        </row>
        <row r="32">
          <cell r="B32" t="str">
            <v>Conclusão</v>
          </cell>
          <cell r="D32" t="str">
            <v>Operacionalização</v>
          </cell>
        </row>
        <row r="33">
          <cell r="B33" t="str">
            <v xml:space="preserve"> - Aprovado:</v>
          </cell>
          <cell r="D33" t="str">
            <v xml:space="preserve"> - Aprovado:</v>
          </cell>
        </row>
        <row r="34">
          <cell r="B34" t="str">
            <v xml:space="preserve"> - Final:</v>
          </cell>
          <cell r="D34" t="str">
            <v xml:space="preserve"> - Final:</v>
          </cell>
        </row>
        <row r="35">
          <cell r="B35" t="str">
            <v>Justificativa da diferença:</v>
          </cell>
        </row>
        <row r="42">
          <cell r="B42" t="str">
            <v>Próximos Passos:</v>
          </cell>
        </row>
        <row r="49">
          <cell r="B49" t="str">
            <v>Comentários:</v>
          </cell>
        </row>
        <row r="58">
          <cell r="B58" t="str">
            <v>APROVAÇÃO</v>
          </cell>
        </row>
        <row r="61">
          <cell r="B61" t="str">
            <v>Data: ___/___/___</v>
          </cell>
          <cell r="C61" t="str">
            <v>Data: ___/___/___</v>
          </cell>
          <cell r="D61" t="str">
            <v>Data: ___/___/___</v>
          </cell>
          <cell r="E61" t="str">
            <v>Data: ___/___/___</v>
          </cell>
        </row>
        <row r="62">
          <cell r="B62" t="str">
            <v>Assinatura:</v>
          </cell>
          <cell r="C62" t="str">
            <v>Assinatura:</v>
          </cell>
          <cell r="D62" t="str">
            <v>Assinatura:</v>
          </cell>
          <cell r="E62" t="str">
            <v>Assinatura:</v>
          </cell>
        </row>
      </sheetData>
      <sheetData sheetId="13" refreshError="1">
        <row r="2">
          <cell r="C2" t="str">
            <v>COMPANHIA MINEIRA DE METAIS</v>
          </cell>
        </row>
        <row r="3">
          <cell r="C3" t="str">
            <v>Grupo Votorantim</v>
          </cell>
        </row>
        <row r="4">
          <cell r="C4" t="str">
            <v>RESUMO DOS PROJETOS DE INVESTIMENTOS</v>
          </cell>
        </row>
        <row r="9">
          <cell r="B9" t="str">
            <v>Empresa:</v>
          </cell>
        </row>
        <row r="10">
          <cell r="B10" t="str">
            <v>Unidade de Negócios:</v>
          </cell>
          <cell r="J10" t="str">
            <v>Anexo 8</v>
          </cell>
          <cell r="K10" t="str">
            <v>Quadro 8</v>
          </cell>
        </row>
        <row r="11">
          <cell r="E11" t="str">
            <v>VALOR</v>
          </cell>
          <cell r="F11" t="str">
            <v>INVESTIDO</v>
          </cell>
          <cell r="G11" t="str">
            <v>INVESTIDO</v>
          </cell>
          <cell r="H11" t="str">
            <v xml:space="preserve">VALOR </v>
          </cell>
          <cell r="I11" t="str">
            <v>TOTAL</v>
          </cell>
          <cell r="J11" t="str">
            <v>CONCLUSÃO</v>
          </cell>
          <cell r="K11" t="str">
            <v xml:space="preserve">% </v>
          </cell>
        </row>
        <row r="12">
          <cell r="B12" t="str">
            <v>PROJETOS</v>
          </cell>
          <cell r="E12" t="str">
            <v>APROVADO</v>
          </cell>
          <cell r="F12" t="str">
            <v>ATÉ</v>
          </cell>
          <cell r="G12" t="str">
            <v>NO ANO</v>
          </cell>
          <cell r="H12" t="str">
            <v xml:space="preserve">A </v>
          </cell>
          <cell r="I12" t="str">
            <v>DO</v>
          </cell>
          <cell r="J12" t="str">
            <v>DA OBRA</v>
          </cell>
        </row>
        <row r="13">
          <cell r="F13" t="str">
            <v>ANO ANTERIOR</v>
          </cell>
          <cell r="G13" t="str">
            <v>ATIVADO</v>
          </cell>
          <cell r="H13" t="str">
            <v>INVESTIR</v>
          </cell>
          <cell r="I13" t="str">
            <v>PROJETO</v>
          </cell>
          <cell r="J13" t="str">
            <v>%</v>
          </cell>
        </row>
        <row r="14">
          <cell r="B14" t="str">
            <v xml:space="preserve">Nº </v>
          </cell>
          <cell r="C14" t="str">
            <v>NOME</v>
          </cell>
          <cell r="D14" t="str">
            <v>CATEGORIA</v>
          </cell>
          <cell r="E14" t="str">
            <v>(A)</v>
          </cell>
          <cell r="F14" t="str">
            <v>(B)</v>
          </cell>
          <cell r="G14" t="str">
            <v>(C)</v>
          </cell>
          <cell r="H14" t="str">
            <v>(D)</v>
          </cell>
          <cell r="I14" t="str">
            <v>(E)=(B+C+D)</v>
          </cell>
          <cell r="J14" t="str">
            <v>(F)=(E/A)</v>
          </cell>
          <cell r="K14" t="str">
            <v>TIR</v>
          </cell>
        </row>
        <row r="15">
          <cell r="I15">
            <v>0</v>
          </cell>
          <cell r="J15">
            <v>0</v>
          </cell>
        </row>
        <row r="16">
          <cell r="I16">
            <v>0</v>
          </cell>
          <cell r="J16">
            <v>0</v>
          </cell>
        </row>
        <row r="17">
          <cell r="I17">
            <v>0</v>
          </cell>
          <cell r="J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I21">
            <v>0</v>
          </cell>
          <cell r="J21">
            <v>0</v>
          </cell>
        </row>
        <row r="22">
          <cell r="I22">
            <v>0</v>
          </cell>
          <cell r="J22">
            <v>0</v>
          </cell>
        </row>
        <row r="23">
          <cell r="I23">
            <v>0</v>
          </cell>
          <cell r="J23">
            <v>0</v>
          </cell>
        </row>
        <row r="24">
          <cell r="I24">
            <v>0</v>
          </cell>
          <cell r="J24">
            <v>0</v>
          </cell>
        </row>
        <row r="25">
          <cell r="I25">
            <v>0</v>
          </cell>
          <cell r="J25">
            <v>0</v>
          </cell>
        </row>
        <row r="26">
          <cell r="I26">
            <v>0</v>
          </cell>
          <cell r="J26">
            <v>0</v>
          </cell>
        </row>
        <row r="27">
          <cell r="I27">
            <v>0</v>
          </cell>
          <cell r="J27">
            <v>0</v>
          </cell>
        </row>
        <row r="28">
          <cell r="I28">
            <v>0</v>
          </cell>
          <cell r="J28">
            <v>0</v>
          </cell>
        </row>
        <row r="30">
          <cell r="B30" t="str">
            <v>TOTAL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</sheetData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(2)"/>
      <sheetName val="DRE (2)"/>
      <sheetName val="Dados"/>
      <sheetName val="Entrada"/>
      <sheetName val="Balanço"/>
      <sheetName val="Balanço (Mês a Mês)"/>
      <sheetName val="DRE"/>
      <sheetName val="DRE (Mês a Mês)"/>
      <sheetName val="IR e CS LR"/>
      <sheetName val="IR e CS Est"/>
      <sheetName val="IR e CS LP"/>
      <sheetName val="IR e CS LP EFETIVO"/>
      <sheetName val="PIS &amp; Cofins"/>
      <sheetName val="PIS - E.E. dez 2002"/>
      <sheetName val="IR e CS Dif"/>
      <sheetName val="IR e CS Dif (2)"/>
      <sheetName val="PIS MP66"/>
      <sheetName val="A"/>
      <sheetName val="B"/>
      <sheetName val="E"/>
      <sheetName val="H"/>
      <sheetName val="I"/>
      <sheetName val="J"/>
      <sheetName val="Crédito Presumido IPI"/>
      <sheetName val="K 2"/>
      <sheetName val="K"/>
      <sheetName val="M"/>
      <sheetName val="O"/>
      <sheetName val="S"/>
      <sheetName val="T"/>
      <sheetName val="K."/>
      <sheetName val="K1"/>
      <sheetName val="K2"/>
      <sheetName val="Rec"/>
      <sheetName val="Perdas"/>
      <sheetName val="Mutações"/>
      <sheetName val="Pos. Acion."/>
      <sheetName val="DOAR "/>
      <sheetName val="LALUR B"/>
      <sheetName val="LALUR A"/>
      <sheetName val="O (2)"/>
      <sheetName val="Pos. Acion. Sint."/>
      <sheetName val="Balanço KGiro"/>
      <sheetName val="Balancete_Agro"/>
      <sheetName val="Dados Agro"/>
      <sheetName val="Balanço KGiro agro"/>
      <sheetName val="Balanço KGiro SEM AGRO"/>
      <sheetName val="Fat.Ativo"/>
      <sheetName val="EBITDA-DRE (Mês a Mês)"/>
      <sheetName val="IR e CS LP COM BASE AUDITORIA"/>
      <sheetName val="Acomp Vlrs (6a)"/>
      <sheetName val="Resumo Horas Proj (6b Subs) "/>
      <sheetName val="Acom Horas Proj (6c Subs)"/>
      <sheetName val="Rel Encerramento (7)"/>
      <sheetName val="Rel Projetos (Categ) (8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D4" t="str">
            <v xml:space="preserve">   Controladoria</v>
          </cell>
        </row>
        <row r="5">
          <cell r="D5" t="str">
            <v xml:space="preserve">   DEMONSTRAÇÕES FINANCEIRAS - 2.005</v>
          </cell>
        </row>
        <row r="8">
          <cell r="C8" t="str">
            <v>DEMONSTRAÇÃO DOS IMPOSTOS - LUCRO REAL</v>
          </cell>
          <cell r="M8" t="str">
            <v>Valores em Reais</v>
          </cell>
        </row>
        <row r="10">
          <cell r="I10" t="str">
            <v>Atividade Rural</v>
          </cell>
          <cell r="K10" t="str">
            <v>Contribuição Social</v>
          </cell>
          <cell r="M10" t="str">
            <v>Imposto de Renda</v>
          </cell>
        </row>
        <row r="13">
          <cell r="C13" t="str">
            <v>Lucro (Prejuízo) em:</v>
          </cell>
          <cell r="G13">
            <v>38443</v>
          </cell>
          <cell r="K13">
            <v>34613466.670000017</v>
          </cell>
          <cell r="M13">
            <v>33470448.470000017</v>
          </cell>
        </row>
        <row r="15">
          <cell r="C15" t="str">
            <v>Adições:</v>
          </cell>
          <cell r="I15">
            <v>0</v>
          </cell>
          <cell r="K15">
            <v>828382.6</v>
          </cell>
          <cell r="M15">
            <v>3704539.7413000022</v>
          </cell>
        </row>
        <row r="16">
          <cell r="C16" t="str">
            <v>RIR99-344§6º</v>
          </cell>
          <cell r="D16" t="str">
            <v xml:space="preserve">Contribuição Social </v>
          </cell>
          <cell r="M16">
            <v>2849324.0013000015</v>
          </cell>
        </row>
        <row r="17">
          <cell r="C17" t="str">
            <v>RIR99-353/4</v>
          </cell>
          <cell r="D17" t="str">
            <v>A - Assistência Técnica &amp; Royalties</v>
          </cell>
          <cell r="K17">
            <v>0</v>
          </cell>
          <cell r="M17">
            <v>0</v>
          </cell>
        </row>
        <row r="18">
          <cell r="C18" t="str">
            <v>RIR99-335</v>
          </cell>
          <cell r="D18" t="str">
            <v>B - Provisões Diversas</v>
          </cell>
          <cell r="K18">
            <v>-13812.51</v>
          </cell>
          <cell r="M18">
            <v>-13812.51</v>
          </cell>
        </row>
        <row r="19">
          <cell r="C19" t="str">
            <v>RIR99-344§5º</v>
          </cell>
          <cell r="D19" t="str">
            <v>Multas</v>
          </cell>
          <cell r="M19">
            <v>0</v>
          </cell>
        </row>
        <row r="20">
          <cell r="C20" t="str">
            <v>RIR99-365</v>
          </cell>
          <cell r="D20" t="str">
            <v>Contribuições e Doações</v>
          </cell>
          <cell r="K20">
            <v>64684.97</v>
          </cell>
          <cell r="M20">
            <v>64684.97</v>
          </cell>
        </row>
        <row r="21">
          <cell r="C21" t="str">
            <v>RIR99-344§2º</v>
          </cell>
          <cell r="D21" t="str">
            <v>Imposto de Renda</v>
          </cell>
          <cell r="M21">
            <v>26833.14</v>
          </cell>
        </row>
        <row r="22">
          <cell r="C22" t="str">
            <v>RIR99-361</v>
          </cell>
          <cell r="D22" t="str">
            <v>Benefícios Previdenciários (Excessos)</v>
          </cell>
          <cell r="K22">
            <v>557139.65</v>
          </cell>
          <cell r="M22">
            <v>557139.65</v>
          </cell>
        </row>
        <row r="23">
          <cell r="C23" t="str">
            <v>RIR99-389</v>
          </cell>
          <cell r="D23" t="str">
            <v>E - Equivalência Patrimonial Negativa</v>
          </cell>
          <cell r="K23">
            <v>0</v>
          </cell>
          <cell r="M23">
            <v>0</v>
          </cell>
        </row>
        <row r="24">
          <cell r="C24" t="str">
            <v>RIR99-429</v>
          </cell>
          <cell r="D24" t="str">
            <v>E - Prejuízo na alienação de partic. Incentivadas</v>
          </cell>
        </row>
        <row r="25">
          <cell r="C25" t="str">
            <v>RIR99-335</v>
          </cell>
          <cell r="D25" t="str">
            <v>E - Provisão de perdas em Investimentos</v>
          </cell>
          <cell r="K25">
            <v>0</v>
          </cell>
        </row>
        <row r="26">
          <cell r="C26" t="str">
            <v>RIR99-391</v>
          </cell>
          <cell r="D26" t="str">
            <v>E - Amortização de ágio em Investimentos</v>
          </cell>
          <cell r="K26">
            <v>0</v>
          </cell>
          <cell r="M26">
            <v>0</v>
          </cell>
        </row>
        <row r="27">
          <cell r="C27" t="str">
            <v>RIR99-303-463</v>
          </cell>
          <cell r="D27" t="str">
            <v>Gratificação e 13º a Dirigentes</v>
          </cell>
          <cell r="M27">
            <v>0</v>
          </cell>
        </row>
        <row r="28">
          <cell r="B28">
            <v>4</v>
          </cell>
          <cell r="C28" t="str">
            <v>RIR99-341</v>
          </cell>
          <cell r="D28" t="str">
            <v>Provisão para Devedores Duvidosos</v>
          </cell>
          <cell r="K28">
            <v>-10478</v>
          </cell>
          <cell r="M28">
            <v>-10478</v>
          </cell>
        </row>
        <row r="29">
          <cell r="C29" t="str">
            <v>RIR99-249</v>
          </cell>
          <cell r="D29" t="str">
            <v>H - Brindes e Outras Despesas</v>
          </cell>
          <cell r="K29">
            <v>0</v>
          </cell>
          <cell r="M29">
            <v>0</v>
          </cell>
        </row>
        <row r="30">
          <cell r="C30" t="str">
            <v>RIR99-301</v>
          </cell>
          <cell r="D30" t="str">
            <v>L - Dedução de Bens de Natureza Permamente</v>
          </cell>
          <cell r="M30">
            <v>0</v>
          </cell>
        </row>
        <row r="31">
          <cell r="C31" t="str">
            <v>RIR99-428</v>
          </cell>
          <cell r="D31" t="str">
            <v>M - Perda Variação Percentual em Participações</v>
          </cell>
          <cell r="M31">
            <v>0</v>
          </cell>
        </row>
        <row r="32">
          <cell r="C32" t="str">
            <v>MP00-2113-30</v>
          </cell>
          <cell r="D32" t="str">
            <v>N - Variação Cambial de Direitos e Obrigações (Reversão)</v>
          </cell>
          <cell r="K32">
            <v>0</v>
          </cell>
        </row>
        <row r="33">
          <cell r="C33" t="str">
            <v>MP00-2113-30</v>
          </cell>
          <cell r="D33" t="str">
            <v>N - Variações Cambiais Ativas (Operações Liquidadas)</v>
          </cell>
        </row>
        <row r="34">
          <cell r="C34" t="str">
            <v>RIR99-335</v>
          </cell>
          <cell r="D34" t="str">
            <v>O - Provisão de perdas em Investimentos</v>
          </cell>
        </row>
        <row r="35">
          <cell r="C35" t="str">
            <v>RIR99-335</v>
          </cell>
          <cell r="D35" t="str">
            <v>O - Provisão para Contingências</v>
          </cell>
          <cell r="K35">
            <v>-13812.51</v>
          </cell>
          <cell r="M35">
            <v>-13812.51</v>
          </cell>
        </row>
        <row r="36">
          <cell r="C36" t="str">
            <v>RIR99-303-463</v>
          </cell>
          <cell r="D36" t="str">
            <v>O - Provisão Participação nos Lucros ou Resultados</v>
          </cell>
          <cell r="K36">
            <v>244661</v>
          </cell>
          <cell r="M36">
            <v>244661</v>
          </cell>
        </row>
        <row r="37">
          <cell r="C37" t="str">
            <v>RIR99-314</v>
          </cell>
          <cell r="D37" t="str">
            <v>Q - Depreciação Incentivada - Rural - Devolução</v>
          </cell>
        </row>
        <row r="38">
          <cell r="C38" t="str">
            <v>RIR99-435</v>
          </cell>
          <cell r="D38" t="str">
            <v>Realização de Reserva de Reavaliação</v>
          </cell>
        </row>
        <row r="39">
          <cell r="C39" t="str">
            <v>RIR99-347</v>
          </cell>
          <cell r="D39" t="str">
            <v>S - Juros s/Capital Próprio (Excessos)</v>
          </cell>
          <cell r="K39">
            <v>0</v>
          </cell>
        </row>
        <row r="40">
          <cell r="C40" t="str">
            <v>Sentença</v>
          </cell>
          <cell r="D40" t="str">
            <v>U - Adições existentes parte B LALUR - Expurgo 1994</v>
          </cell>
        </row>
        <row r="42">
          <cell r="C42" t="str">
            <v>Exclusões:</v>
          </cell>
          <cell r="I42">
            <v>0</v>
          </cell>
          <cell r="K42">
            <v>3782693.7</v>
          </cell>
          <cell r="M42">
            <v>3782693.7</v>
          </cell>
        </row>
        <row r="43">
          <cell r="C43" t="str">
            <v>RIR99-335</v>
          </cell>
          <cell r="D43" t="str">
            <v>B - Reversões de Provisões Diversas</v>
          </cell>
          <cell r="K43">
            <v>0</v>
          </cell>
          <cell r="M43">
            <v>0</v>
          </cell>
        </row>
        <row r="44">
          <cell r="C44" t="str">
            <v>RIR99-389</v>
          </cell>
          <cell r="D44" t="str">
            <v>E - Equivalência Patrimonial Positiva</v>
          </cell>
          <cell r="K44">
            <v>0</v>
          </cell>
        </row>
        <row r="45">
          <cell r="C45" t="str">
            <v>RIR99-335</v>
          </cell>
          <cell r="D45" t="str">
            <v>E - Reversão Provisão de perdas em Investimentos</v>
          </cell>
          <cell r="K45">
            <v>0</v>
          </cell>
        </row>
        <row r="46">
          <cell r="C46" t="str">
            <v>RIR99-341</v>
          </cell>
          <cell r="D46" t="str">
            <v>Reversão da Provisão para Devedores Duvidosos</v>
          </cell>
          <cell r="K46">
            <v>0</v>
          </cell>
          <cell r="M46">
            <v>0</v>
          </cell>
        </row>
        <row r="47">
          <cell r="C47" t="str">
            <v>RIR99-383</v>
          </cell>
          <cell r="D47" t="str">
            <v>Dividendos Recebidos</v>
          </cell>
          <cell r="K47">
            <v>0</v>
          </cell>
        </row>
        <row r="48">
          <cell r="C48" t="str">
            <v>RIR99-428</v>
          </cell>
          <cell r="D48" t="str">
            <v>M - Ganho na Variação Percentual em Participações</v>
          </cell>
          <cell r="M48">
            <v>0</v>
          </cell>
        </row>
        <row r="49">
          <cell r="C49" t="str">
            <v>MP00-2113-30</v>
          </cell>
          <cell r="D49" t="str">
            <v>N - Variações Cambiais Ativas</v>
          </cell>
          <cell r="K49">
            <v>148694.76999999999</v>
          </cell>
          <cell r="M49">
            <v>148694.76999999999</v>
          </cell>
        </row>
        <row r="50">
          <cell r="C50" t="str">
            <v>MP00-2113-30</v>
          </cell>
          <cell r="D50" t="str">
            <v>N - Variações Cambiais Passivas (Operações Liquidadas)</v>
          </cell>
          <cell r="K50">
            <v>1846511.12</v>
          </cell>
          <cell r="M50">
            <v>1846511.12</v>
          </cell>
        </row>
        <row r="51">
          <cell r="C51" t="str">
            <v>RIR99-359</v>
          </cell>
          <cell r="D51" t="str">
            <v>O - Pagamento Participação nos Lucros ou Resultados</v>
          </cell>
          <cell r="K51">
            <v>0</v>
          </cell>
        </row>
        <row r="52">
          <cell r="C52" t="str">
            <v>RIR99-335</v>
          </cell>
          <cell r="D52" t="str">
            <v>O - Reversão Provisão para Contingências</v>
          </cell>
          <cell r="K52">
            <v>0</v>
          </cell>
          <cell r="M52">
            <v>0</v>
          </cell>
        </row>
        <row r="53">
          <cell r="C53" t="str">
            <v>RIR99-314</v>
          </cell>
          <cell r="D53" t="str">
            <v>Q - Depreciação Incentivada - Rural - Dedução</v>
          </cell>
          <cell r="K53">
            <v>0</v>
          </cell>
        </row>
        <row r="54">
          <cell r="C54" t="str">
            <v>Sentença</v>
          </cell>
          <cell r="D54" t="str">
            <v>U - Exclusões existentes parte B LALUR - Expurgo 1994</v>
          </cell>
        </row>
        <row r="55">
          <cell r="C55" t="str">
            <v>Sentença</v>
          </cell>
          <cell r="D55" t="str">
            <v>U - Depreciação/Amortização/Exaustão/Baixas - Expurgo 1994</v>
          </cell>
          <cell r="K55">
            <v>1787487.8099999998</v>
          </cell>
          <cell r="M55">
            <v>1787487.8099999998</v>
          </cell>
        </row>
        <row r="57">
          <cell r="C57" t="str">
            <v>Base de Cálculo / Lucro Real: antes das compensações</v>
          </cell>
          <cell r="I57">
            <v>0</v>
          </cell>
          <cell r="K57">
            <v>31659155.570000019</v>
          </cell>
          <cell r="M57">
            <v>33392294.511300024</v>
          </cell>
        </row>
        <row r="58">
          <cell r="C58" t="str">
            <v>T - Resultado Não Operacional:</v>
          </cell>
        </row>
        <row r="59">
          <cell r="C59" t="str">
            <v>P - Comp. de Base Neg/Prejuízos de anos anteriores: (30%)</v>
          </cell>
          <cell r="K59">
            <v>0</v>
          </cell>
          <cell r="M59">
            <v>0</v>
          </cell>
        </row>
        <row r="60">
          <cell r="C60" t="str">
            <v>P - Compensação de Prej. Não Oper.anos anteriores: (30%)</v>
          </cell>
          <cell r="M60">
            <v>0</v>
          </cell>
        </row>
        <row r="61">
          <cell r="C61" t="str">
            <v>Base de Cálculo:</v>
          </cell>
          <cell r="K61">
            <v>31659155.570000019</v>
          </cell>
          <cell r="M61">
            <v>33392294.511300024</v>
          </cell>
        </row>
        <row r="64">
          <cell r="C64" t="str">
            <v>CÁLCULO DA CONTRIBUIÇÃO SOCIAL (2484)</v>
          </cell>
        </row>
        <row r="65">
          <cell r="C65">
            <v>0.09</v>
          </cell>
          <cell r="D65" t="str">
            <v>Alíquota da Contribuição</v>
          </cell>
          <cell r="K65">
            <v>2849324.0013000015</v>
          </cell>
        </row>
        <row r="67">
          <cell r="C67" t="str">
            <v>CÁLCULO DO IMPOSTO DE RENDA (2362)</v>
          </cell>
        </row>
        <row r="68">
          <cell r="C68">
            <v>0.15</v>
          </cell>
          <cell r="D68" t="str">
            <v>Alíquota do Imposto</v>
          </cell>
          <cell r="M68">
            <v>5008844.1766950032</v>
          </cell>
        </row>
        <row r="69">
          <cell r="C69">
            <v>0.1</v>
          </cell>
          <cell r="D69" t="str">
            <v>Adicional s/excedente mensal de:</v>
          </cell>
          <cell r="H69">
            <v>20000</v>
          </cell>
          <cell r="K69" t="str">
            <v>RIR99-542-543</v>
          </cell>
          <cell r="M69">
            <v>3335229.4511300027</v>
          </cell>
        </row>
        <row r="70">
          <cell r="D70" t="str">
            <v>Imposto devido</v>
          </cell>
          <cell r="M70">
            <v>8344073.6278250059</v>
          </cell>
        </row>
        <row r="71">
          <cell r="B71" t="str">
            <v>Limites</v>
          </cell>
          <cell r="C71">
            <v>0.04</v>
          </cell>
          <cell r="D71" t="str">
            <v>Patrocínio de Caráter Cultural e Artístico</v>
          </cell>
          <cell r="K71" t="str">
            <v>RIR99-371-478</v>
          </cell>
          <cell r="M71">
            <v>333762.94511300023</v>
          </cell>
        </row>
        <row r="72">
          <cell r="C72">
            <v>0.03</v>
          </cell>
          <cell r="D72" t="str">
            <v>Atividade Audiovisual</v>
          </cell>
          <cell r="K72" t="str">
            <v>RIR99-484-489</v>
          </cell>
          <cell r="M72">
            <v>250322.20883475017</v>
          </cell>
        </row>
        <row r="73">
          <cell r="C73">
            <v>0.01</v>
          </cell>
          <cell r="D73" t="str">
            <v>Fundos dos Direitos da Criança e do Adolescente</v>
          </cell>
          <cell r="K73" t="str">
            <v>RIR99-591</v>
          </cell>
          <cell r="M73">
            <v>83440.736278250057</v>
          </cell>
        </row>
        <row r="74">
          <cell r="C74">
            <v>0.04</v>
          </cell>
          <cell r="D74" t="str">
            <v>J - Programa Alimentação ao Trabalhador</v>
          </cell>
          <cell r="K74" t="str">
            <v>RIR99-369-581</v>
          </cell>
          <cell r="M74">
            <v>333762.94511300023</v>
          </cell>
        </row>
        <row r="75">
          <cell r="D75" t="str">
            <v>(=) Total dos Deduções:</v>
          </cell>
          <cell r="M75">
            <v>1001288.8353390007</v>
          </cell>
        </row>
        <row r="76">
          <cell r="D76" t="str">
            <v>Total do imposto</v>
          </cell>
          <cell r="M76">
            <v>7342784.7924860055</v>
          </cell>
        </row>
        <row r="77">
          <cell r="D77" t="str">
            <v>K - (-) I.R. Retido na Fonte anos anteriores (02)</v>
          </cell>
        </row>
        <row r="78">
          <cell r="D78" t="str">
            <v>K - (-) Compensação de Impostos anos anteriores (02)</v>
          </cell>
        </row>
        <row r="79">
          <cell r="D79" t="str">
            <v>(-) Provisões de Contingências CSLL e IR até Nov-03</v>
          </cell>
        </row>
        <row r="80">
          <cell r="D80" t="str">
            <v>I - (-) I.R. Retido na Fonte em 2.003</v>
          </cell>
          <cell r="M80">
            <v>742310.67999999993</v>
          </cell>
        </row>
        <row r="81">
          <cell r="D81" t="str">
            <v>Impostos a Recolher (a compensar):</v>
          </cell>
          <cell r="K81">
            <v>2849324.0013000015</v>
          </cell>
          <cell r="M81">
            <v>6600474.1124860058</v>
          </cell>
        </row>
        <row r="83">
          <cell r="C83" t="str">
            <v>IRPJ - 2004 / Ano-Calendário 2003</v>
          </cell>
          <cell r="K83">
            <v>38476.442467824076</v>
          </cell>
          <cell r="M83">
            <v>38476.442467824076</v>
          </cell>
        </row>
      </sheetData>
      <sheetData sheetId="9" refreshError="1">
        <row r="4">
          <cell r="E4" t="str">
            <v>Controladoria</v>
          </cell>
        </row>
        <row r="5">
          <cell r="E5" t="str">
            <v>DEMONSTRAÇÕES FINANCEIRAS - 2.003</v>
          </cell>
        </row>
        <row r="8">
          <cell r="K8" t="str">
            <v>Valores em Reais</v>
          </cell>
        </row>
        <row r="9">
          <cell r="C9" t="str">
            <v>CÁLCULO DOS IMPOSTOS POR ESTIMATIVA</v>
          </cell>
          <cell r="J9">
            <v>38443</v>
          </cell>
        </row>
        <row r="11">
          <cell r="C11" t="str">
            <v>3110501 - Vendas Brutas</v>
          </cell>
          <cell r="J11">
            <v>100687367.66999999</v>
          </cell>
        </row>
        <row r="12">
          <cell r="C12" t="str">
            <v>31155 - Revendas de Mercadorias</v>
          </cell>
          <cell r="J12">
            <v>0</v>
          </cell>
        </row>
        <row r="13">
          <cell r="C13" t="str">
            <v>31165 - Serviços Prestados</v>
          </cell>
          <cell r="J13">
            <v>0</v>
          </cell>
        </row>
        <row r="14">
          <cell r="C14" t="str">
            <v>31170 - Vendas Diversas</v>
          </cell>
          <cell r="J14">
            <v>283125.87</v>
          </cell>
        </row>
        <row r="15">
          <cell r="C15" t="str">
            <v>31310 - Devolução de Vendas</v>
          </cell>
          <cell r="J15">
            <v>-14.78</v>
          </cell>
        </row>
        <row r="16">
          <cell r="C16" t="str">
            <v>3450205 - Juros Ativos (inlcui rendimento do mútuo)</v>
          </cell>
          <cell r="J16">
            <v>1169.02</v>
          </cell>
        </row>
        <row r="17">
          <cell r="C17" t="str">
            <v>3450210 - Variações Monetárias Ativas</v>
          </cell>
          <cell r="J17">
            <v>1309502.8799999999</v>
          </cell>
        </row>
        <row r="18">
          <cell r="C18" t="str">
            <v>3450215001 - Descontos Obtidos</v>
          </cell>
          <cell r="J18">
            <v>17644.68</v>
          </cell>
        </row>
        <row r="19">
          <cell r="C19" t="str">
            <v>3450215002 - Rendimento de Aplicações Financeiras</v>
          </cell>
          <cell r="J19">
            <v>3843521.01</v>
          </cell>
        </row>
        <row r="20">
          <cell r="C20" t="str">
            <v>3450215003 - Outras Receitas Financeiras</v>
          </cell>
          <cell r="J20">
            <v>0</v>
          </cell>
        </row>
        <row r="21">
          <cell r="C21" t="str">
            <v>3491001 - Outras Receitas Operacionais</v>
          </cell>
          <cell r="J21">
            <v>2504131.0499999998</v>
          </cell>
        </row>
        <row r="22">
          <cell r="C22" t="str">
            <v>T - 3522001&amp;2 - Ganhos de Capitais (Lucro em Perm.+Inv)</v>
          </cell>
          <cell r="J22">
            <v>0</v>
          </cell>
        </row>
        <row r="23">
          <cell r="C23" t="str">
            <v>3524005 - Outras Receitas ñ Operacionais</v>
          </cell>
          <cell r="J23">
            <v>16414.38</v>
          </cell>
        </row>
        <row r="24">
          <cell r="C24" t="str">
            <v>(-) Rendimentos de Aplic. Financ. De Renda Fixa</v>
          </cell>
          <cell r="J24">
            <v>-3843521.01</v>
          </cell>
        </row>
        <row r="25">
          <cell r="C25" t="str">
            <v>Realização de Valores cuja Tributação Tenha sido Diferida</v>
          </cell>
          <cell r="J25">
            <v>0</v>
          </cell>
        </row>
        <row r="26">
          <cell r="C26" t="str">
            <v>Ajuste de Métodos - Preço de Transferência</v>
          </cell>
          <cell r="J26">
            <v>0</v>
          </cell>
        </row>
        <row r="27">
          <cell r="C27" t="str">
            <v>3412013999 - Recuperação de Créditos Duvidosos</v>
          </cell>
          <cell r="J27">
            <v>0</v>
          </cell>
        </row>
        <row r="31">
          <cell r="C31" t="str">
            <v>IMPOSTO DE RENDA - BASE DE CÁLCULO</v>
          </cell>
          <cell r="J31">
            <v>11926500.309999999</v>
          </cell>
        </row>
        <row r="33">
          <cell r="C33">
            <v>0.08</v>
          </cell>
          <cell r="D33" t="str">
            <v>Vendas Brutas</v>
          </cell>
          <cell r="J33">
            <v>8054989.4100000001</v>
          </cell>
        </row>
        <row r="34">
          <cell r="C34">
            <v>0.08</v>
          </cell>
          <cell r="D34" t="str">
            <v>Revenda de Mercadorias</v>
          </cell>
          <cell r="J34">
            <v>0</v>
          </cell>
        </row>
        <row r="35">
          <cell r="C35">
            <v>0.32</v>
          </cell>
          <cell r="D35" t="str">
            <v>Serviços Prestados</v>
          </cell>
          <cell r="J35">
            <v>0</v>
          </cell>
        </row>
        <row r="36">
          <cell r="C36">
            <v>0.08</v>
          </cell>
          <cell r="D36" t="str">
            <v>Vendas Diversas</v>
          </cell>
          <cell r="J36">
            <v>22650.07</v>
          </cell>
        </row>
        <row r="37">
          <cell r="C37">
            <v>0.08</v>
          </cell>
          <cell r="D37" t="str">
            <v>Devolução de Vendas</v>
          </cell>
          <cell r="J37">
            <v>-1.18</v>
          </cell>
        </row>
        <row r="38">
          <cell r="C38">
            <v>1</v>
          </cell>
          <cell r="D38" t="str">
            <v>Juros Ativos</v>
          </cell>
          <cell r="J38">
            <v>1169.02</v>
          </cell>
        </row>
        <row r="39">
          <cell r="C39">
            <v>1</v>
          </cell>
          <cell r="D39" t="str">
            <v>Variações Monetárias Ativas</v>
          </cell>
          <cell r="J39">
            <v>1309502.8799999999</v>
          </cell>
        </row>
        <row r="40">
          <cell r="C40">
            <v>1</v>
          </cell>
          <cell r="D40" t="str">
            <v>Descontos Obtidos</v>
          </cell>
          <cell r="J40">
            <v>17644.68</v>
          </cell>
        </row>
        <row r="41">
          <cell r="C41">
            <v>1</v>
          </cell>
          <cell r="D41" t="str">
            <v>Rendimento de Aplicações Financeiras</v>
          </cell>
          <cell r="J41">
            <v>3843521.01</v>
          </cell>
        </row>
        <row r="42">
          <cell r="C42">
            <v>1</v>
          </cell>
          <cell r="D42" t="str">
            <v>Outras Receitas Financeiras</v>
          </cell>
          <cell r="J42">
            <v>0</v>
          </cell>
        </row>
        <row r="43">
          <cell r="C43">
            <v>1</v>
          </cell>
          <cell r="D43" t="str">
            <v>Outras Receitas Operacionais</v>
          </cell>
          <cell r="J43">
            <v>2504131.0499999998</v>
          </cell>
        </row>
        <row r="44">
          <cell r="C44">
            <v>1</v>
          </cell>
          <cell r="D44" t="str">
            <v>Ganhos de Capitais (Lucro em Perm.)</v>
          </cell>
          <cell r="J44">
            <v>0</v>
          </cell>
        </row>
        <row r="45">
          <cell r="C45">
            <v>1</v>
          </cell>
          <cell r="D45" t="str">
            <v>Outras Receitas ñ Operacionais</v>
          </cell>
          <cell r="J45">
            <v>16414.38</v>
          </cell>
        </row>
        <row r="46">
          <cell r="C46">
            <v>1</v>
          </cell>
          <cell r="D46" t="str">
            <v>(-) Rendimento de Aplic. Financ. De Renda Fixa</v>
          </cell>
          <cell r="J46">
            <v>-3843521.01</v>
          </cell>
        </row>
        <row r="47">
          <cell r="C47">
            <v>1</v>
          </cell>
          <cell r="D47" t="str">
            <v>Real. Valores cuja Tributação Diferida (VCA LalurB)</v>
          </cell>
          <cell r="J47">
            <v>0</v>
          </cell>
        </row>
        <row r="48">
          <cell r="C48">
            <v>1</v>
          </cell>
          <cell r="D48" t="str">
            <v>Ajuste de Métodos - Preço de Transferência</v>
          </cell>
          <cell r="J48">
            <v>0</v>
          </cell>
        </row>
        <row r="49">
          <cell r="C49">
            <v>1</v>
          </cell>
          <cell r="D49" t="str">
            <v>Recuperação de Créditos Duvidosos</v>
          </cell>
          <cell r="J49">
            <v>0</v>
          </cell>
        </row>
        <row r="51">
          <cell r="C51" t="str">
            <v>IMPOSTO DE RENDA - 2362</v>
          </cell>
        </row>
        <row r="53">
          <cell r="C53">
            <v>0.15</v>
          </cell>
          <cell r="D53" t="str">
            <v>Alíquota do Imposto</v>
          </cell>
          <cell r="J53">
            <v>1788975.05</v>
          </cell>
        </row>
        <row r="54">
          <cell r="C54">
            <v>0.1</v>
          </cell>
          <cell r="D54" t="str">
            <v>Adicional s/excedente de:</v>
          </cell>
          <cell r="H54">
            <v>20000</v>
          </cell>
          <cell r="J54">
            <v>1190650.031</v>
          </cell>
        </row>
        <row r="55">
          <cell r="D55" t="str">
            <v>Imposto devido</v>
          </cell>
          <cell r="J55">
            <v>2979625.08</v>
          </cell>
        </row>
        <row r="56">
          <cell r="D56" t="str">
            <v>Patrocínio de Caráter Cultural e Artístico (limite 4% al.15%)</v>
          </cell>
        </row>
        <row r="57">
          <cell r="D57" t="str">
            <v>J - (-) PAT (limitado a 4% da alíquota de 15%)</v>
          </cell>
          <cell r="J57">
            <v>0</v>
          </cell>
        </row>
        <row r="58">
          <cell r="D58" t="str">
            <v>Imposto de Renda a Recolher</v>
          </cell>
          <cell r="J58">
            <v>2979625.08</v>
          </cell>
        </row>
        <row r="62">
          <cell r="C62" t="str">
            <v>CONTRIBUIÇÃO SOCIAL - BASE DE CÁLCULO</v>
          </cell>
          <cell r="J62">
            <v>19808840.469999999</v>
          </cell>
        </row>
        <row r="64">
          <cell r="C64">
            <v>0.12</v>
          </cell>
          <cell r="D64" t="str">
            <v>Vendas Brutas</v>
          </cell>
          <cell r="J64">
            <v>12082484.119999999</v>
          </cell>
        </row>
        <row r="65">
          <cell r="C65">
            <v>0.12</v>
          </cell>
          <cell r="D65" t="str">
            <v>Revenda de Mercadoria</v>
          </cell>
          <cell r="J65">
            <v>0</v>
          </cell>
        </row>
        <row r="66">
          <cell r="C66">
            <v>0.12</v>
          </cell>
          <cell r="D66" t="str">
            <v>Serviços Prestados</v>
          </cell>
          <cell r="J66">
            <v>0</v>
          </cell>
        </row>
        <row r="67">
          <cell r="C67">
            <v>0.12</v>
          </cell>
          <cell r="D67" t="str">
            <v>Vendas Diversas</v>
          </cell>
          <cell r="J67">
            <v>33975.1</v>
          </cell>
        </row>
        <row r="68">
          <cell r="C68">
            <v>0.12</v>
          </cell>
          <cell r="D68" t="str">
            <v>Devolução de Vendas</v>
          </cell>
          <cell r="J68">
            <v>-1.77</v>
          </cell>
        </row>
        <row r="69">
          <cell r="C69">
            <v>1</v>
          </cell>
          <cell r="D69" t="str">
            <v>Juros Ativos</v>
          </cell>
          <cell r="J69">
            <v>1169.02</v>
          </cell>
        </row>
        <row r="70">
          <cell r="C70">
            <v>1</v>
          </cell>
          <cell r="D70" t="str">
            <v>Variações Monetárias Ativas</v>
          </cell>
          <cell r="J70">
            <v>1309502.8799999999</v>
          </cell>
        </row>
        <row r="71">
          <cell r="C71">
            <v>1</v>
          </cell>
          <cell r="D71" t="str">
            <v>Descontos Obtidos</v>
          </cell>
          <cell r="J71">
            <v>17644.68</v>
          </cell>
        </row>
        <row r="72">
          <cell r="C72">
            <v>1</v>
          </cell>
          <cell r="D72" t="str">
            <v>Rendimento de Aplicações Financeiras</v>
          </cell>
          <cell r="J72">
            <v>3843521.01</v>
          </cell>
        </row>
        <row r="73">
          <cell r="C73">
            <v>1</v>
          </cell>
          <cell r="D73" t="str">
            <v>Outras Receitas Financeiras</v>
          </cell>
          <cell r="J73">
            <v>0</v>
          </cell>
        </row>
        <row r="74">
          <cell r="C74">
            <v>1</v>
          </cell>
          <cell r="D74" t="str">
            <v>Outras Receitas Operacionais</v>
          </cell>
          <cell r="J74">
            <v>2504131.0499999998</v>
          </cell>
        </row>
        <row r="75">
          <cell r="C75">
            <v>1</v>
          </cell>
          <cell r="D75" t="str">
            <v>Ganhos de Capitais (Lucro em Imobilizados)</v>
          </cell>
          <cell r="J75">
            <v>0</v>
          </cell>
        </row>
        <row r="76">
          <cell r="C76">
            <v>1</v>
          </cell>
          <cell r="D76" t="str">
            <v>Outras Receitas ñ Operacionais</v>
          </cell>
          <cell r="J76">
            <v>16414.38</v>
          </cell>
        </row>
        <row r="77">
          <cell r="C77">
            <v>0</v>
          </cell>
          <cell r="D77" t="str">
            <v>(-) Rendimentos de Aplic. Financ. De Renda Fixa</v>
          </cell>
          <cell r="J77">
            <v>0</v>
          </cell>
        </row>
        <row r="78">
          <cell r="C78">
            <v>0</v>
          </cell>
          <cell r="D78" t="str">
            <v>Real. Valores cuja Tributação Diferida (VCA LalurB)</v>
          </cell>
          <cell r="J78">
            <v>0</v>
          </cell>
        </row>
        <row r="79">
          <cell r="C79">
            <v>1</v>
          </cell>
          <cell r="D79" t="str">
            <v>Ajuste de Métodos - Preço de Transferência</v>
          </cell>
          <cell r="J79">
            <v>0</v>
          </cell>
        </row>
        <row r="80">
          <cell r="C80">
            <v>1</v>
          </cell>
          <cell r="D80" t="str">
            <v>Recuperação de Créditos Duvidosos</v>
          </cell>
          <cell r="J80">
            <v>0</v>
          </cell>
        </row>
        <row r="82">
          <cell r="C82" t="str">
            <v>CONTRIBUIÇÃO SOCIAL - 2484</v>
          </cell>
        </row>
        <row r="84">
          <cell r="C84">
            <v>0.09</v>
          </cell>
          <cell r="D84" t="str">
            <v>Alíquota da Contribuição</v>
          </cell>
          <cell r="J84">
            <v>1782795.64</v>
          </cell>
        </row>
        <row r="85">
          <cell r="D85" t="str">
            <v>Compensação - IPI ano 1997</v>
          </cell>
        </row>
        <row r="86">
          <cell r="D86" t="str">
            <v>Contribuição Social a Recolher</v>
          </cell>
          <cell r="J86">
            <v>1782795.64</v>
          </cell>
        </row>
        <row r="89">
          <cell r="C89" t="str">
            <v>NOTA:</v>
          </cell>
        </row>
        <row r="90">
          <cell r="B90" t="str">
            <v>IRPJ - 2004 / Ano-Calendário 2003</v>
          </cell>
          <cell r="H90">
            <v>38476.442467824076</v>
          </cell>
          <cell r="J90">
            <v>38476.442467824076</v>
          </cell>
        </row>
        <row r="92">
          <cell r="D92" t="str">
            <v>Cálculo  CSLL pelo real</v>
          </cell>
          <cell r="H92">
            <v>2849324.0013000015</v>
          </cell>
        </row>
        <row r="93">
          <cell r="D93" t="str">
            <v>Cálculo  IRPJ pelo real</v>
          </cell>
          <cell r="H93">
            <v>6600474.1124860058</v>
          </cell>
        </row>
        <row r="94">
          <cell r="D94" t="str">
            <v>Total</v>
          </cell>
          <cell r="H94">
            <v>9449798.1137860082</v>
          </cell>
          <cell r="J94" t="str">
            <v>Conclusão:</v>
          </cell>
        </row>
        <row r="95">
          <cell r="J95" t="str">
            <v>recolher pelo estimado</v>
          </cell>
        </row>
        <row r="96">
          <cell r="D96" t="str">
            <v>Cálculo  CSLL pelo estimado</v>
          </cell>
          <cell r="H96">
            <v>1782795.64</v>
          </cell>
        </row>
        <row r="97">
          <cell r="D97" t="str">
            <v>Cálculo  IRPJ pelo estimado</v>
          </cell>
          <cell r="H97">
            <v>2979625.08</v>
          </cell>
        </row>
        <row r="98">
          <cell r="D98" t="str">
            <v>Total</v>
          </cell>
          <cell r="H98">
            <v>4762420.72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D4" t="str">
            <v>Controladoria</v>
          </cell>
        </row>
        <row r="5">
          <cell r="D5" t="str">
            <v>DEMONSTRAÇÕES FINANCEIRAS - 2.004</v>
          </cell>
          <cell r="H5" t="str">
            <v>Anexo O</v>
          </cell>
        </row>
        <row r="6">
          <cell r="B6">
            <v>38443</v>
          </cell>
        </row>
        <row r="8">
          <cell r="G8" t="str">
            <v>Valores em Reais</v>
          </cell>
        </row>
        <row r="11">
          <cell r="C11" t="str">
            <v>CONTINGÊNCIAS</v>
          </cell>
          <cell r="F11" t="str">
            <v>Valor</v>
          </cell>
          <cell r="G11" t="str">
            <v>Valor</v>
          </cell>
        </row>
        <row r="12">
          <cell r="F12" t="str">
            <v>da</v>
          </cell>
          <cell r="G12" t="str">
            <v>pago</v>
          </cell>
        </row>
        <row r="13">
          <cell r="C13" t="str">
            <v>Conta</v>
          </cell>
          <cell r="D13" t="str">
            <v>Histórico</v>
          </cell>
          <cell r="E13" t="str">
            <v>Data</v>
          </cell>
          <cell r="F13" t="str">
            <v>Provisão</v>
          </cell>
          <cell r="G13" t="str">
            <v>Reversão</v>
          </cell>
        </row>
        <row r="15">
          <cell r="C15">
            <v>3432013008</v>
          </cell>
          <cell r="D15" t="str">
            <v>Trabalhista</v>
          </cell>
        </row>
        <row r="16">
          <cell r="F16" t="e">
            <v>#REF!</v>
          </cell>
        </row>
        <row r="19">
          <cell r="C19">
            <v>3432013007</v>
          </cell>
          <cell r="D19" t="str">
            <v>Fiscais</v>
          </cell>
        </row>
        <row r="24">
          <cell r="C24">
            <v>3432013008</v>
          </cell>
        </row>
        <row r="29">
          <cell r="C29">
            <v>3432013007</v>
          </cell>
          <cell r="D29" t="str">
            <v>Cíveis</v>
          </cell>
        </row>
        <row r="33">
          <cell r="C33" t="str">
            <v>370100 e 370200</v>
          </cell>
          <cell r="D33" t="str">
            <v>Imposto de Renda e Contr. Social</v>
          </cell>
        </row>
        <row r="39">
          <cell r="C39">
            <v>3450105007</v>
          </cell>
          <cell r="D39" t="str">
            <v>Juros Selic s/ Contingências Fiscais</v>
          </cell>
        </row>
        <row r="43">
          <cell r="D43" t="str">
            <v xml:space="preserve">Total das contingências contas 343 e 345 </v>
          </cell>
          <cell r="F43" t="e">
            <v>#REF!</v>
          </cell>
          <cell r="G43">
            <v>0</v>
          </cell>
        </row>
        <row r="45">
          <cell r="C45" t="str">
            <v>PARTICIPAÇÃO NOS LUCROS E RESULTADOS</v>
          </cell>
          <cell r="F45" t="str">
            <v>Valor a</v>
          </cell>
          <cell r="G45" t="str">
            <v>Valor</v>
          </cell>
        </row>
        <row r="46">
          <cell r="F46" t="str">
            <v>pagar</v>
          </cell>
          <cell r="G46" t="str">
            <v>pago</v>
          </cell>
        </row>
        <row r="47">
          <cell r="C47" t="str">
            <v>Conta</v>
          </cell>
          <cell r="D47" t="str">
            <v>Histórico</v>
          </cell>
          <cell r="E47" t="str">
            <v>Mês</v>
          </cell>
          <cell r="F47" t="str">
            <v>Provisão</v>
          </cell>
          <cell r="G47" t="str">
            <v>Reversão</v>
          </cell>
        </row>
        <row r="49">
          <cell r="C49">
            <v>3810501057</v>
          </cell>
          <cell r="D49" t="str">
            <v>Vr. Ref. Provisão/Reversão do mês</v>
          </cell>
          <cell r="E49" t="str">
            <v>Janeiro</v>
          </cell>
        </row>
        <row r="50">
          <cell r="D50" t="str">
            <v>Vr. Ref. Provisão/Reversão do mês</v>
          </cell>
          <cell r="E50" t="str">
            <v>Fevereiro</v>
          </cell>
        </row>
        <row r="51">
          <cell r="D51" t="str">
            <v>Vr. Ref. Provisão do mês</v>
          </cell>
          <cell r="E51" t="str">
            <v>Março</v>
          </cell>
        </row>
        <row r="52">
          <cell r="D52" t="str">
            <v>Vr. Ref. Provisão do mês</v>
          </cell>
          <cell r="E52" t="str">
            <v>Abril</v>
          </cell>
        </row>
        <row r="53">
          <cell r="D53" t="str">
            <v>Vr. Ref. Provisão do mês</v>
          </cell>
          <cell r="E53" t="str">
            <v>Maio</v>
          </cell>
        </row>
        <row r="54">
          <cell r="D54" t="str">
            <v>Vr. Ref. Provisão do mês</v>
          </cell>
          <cell r="E54" t="str">
            <v>Junho</v>
          </cell>
        </row>
        <row r="55">
          <cell r="D55" t="str">
            <v>Vr. Ref. Provisão do mês</v>
          </cell>
          <cell r="E55" t="str">
            <v>Julho</v>
          </cell>
        </row>
        <row r="56">
          <cell r="D56" t="str">
            <v>Vr. Ref. Provisão do mês</v>
          </cell>
          <cell r="E56" t="str">
            <v>Agosto</v>
          </cell>
        </row>
        <row r="57">
          <cell r="D57" t="str">
            <v>Vr. Ref. Provisão do mês</v>
          </cell>
          <cell r="E57" t="str">
            <v>Setembro</v>
          </cell>
        </row>
        <row r="58">
          <cell r="D58" t="str">
            <v>Vr. Ref. Provisão do mês</v>
          </cell>
          <cell r="E58" t="str">
            <v>Outubro</v>
          </cell>
        </row>
        <row r="59">
          <cell r="D59" t="str">
            <v>Vr. Ref. Provisão do mês</v>
          </cell>
          <cell r="E59" t="str">
            <v>Novembro</v>
          </cell>
        </row>
        <row r="60">
          <cell r="D60" t="str">
            <v>Vr. Ref. Provisão do mês</v>
          </cell>
          <cell r="E60" t="str">
            <v>Dezembro</v>
          </cell>
        </row>
        <row r="61">
          <cell r="E61" t="str">
            <v>Totais</v>
          </cell>
          <cell r="F61">
            <v>0</v>
          </cell>
          <cell r="G61">
            <v>0</v>
          </cell>
        </row>
        <row r="63">
          <cell r="C63" t="str">
            <v>IRPJ - 2004 / Ano-Calendário 2003</v>
          </cell>
          <cell r="F63">
            <v>38476.442467824076</v>
          </cell>
          <cell r="G63">
            <v>38476.442467824076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Variáveis de Suporte"/>
      <sheetName val="Ent - Premissas"/>
      <sheetName val="Rel - Premissas"/>
      <sheetName val="CONS - Ent - Estratégia"/>
      <sheetName val="CONS - Rel - Estratégia"/>
      <sheetName val="CONS - Rel - Estratégia (DS)"/>
      <sheetName val="ADL - Ent - Balanco"/>
      <sheetName val="ADL - Ent - Fluxo Caixa"/>
      <sheetName val="ADL - Ent - DRE"/>
      <sheetName val="ADL - Rel - Des EF (2)"/>
      <sheetName val="ADL - Rel - VE e RR"/>
      <sheetName val="ADL - Rel - TIR"/>
      <sheetName val="ADL - Rel - CR VAL"/>
      <sheetName val="ADL Criação de Valor"/>
      <sheetName val="ADL TIR Tendência"/>
      <sheetName val="ADL - Rel - Alav Val"/>
      <sheetName val="ADL - Ent - Alav Val"/>
      <sheetName val="ADL - Rel - Partes Relacionadas"/>
      <sheetName val="ADL - Ent - Partes Relacionadas"/>
      <sheetName val="Plan1"/>
    </sheetNames>
    <sheetDataSet>
      <sheetData sheetId="0" refreshError="1"/>
      <sheetData sheetId="1">
        <row r="3">
          <cell r="D3">
            <v>39234</v>
          </cell>
          <cell r="F3" t="str">
            <v>Janeiro</v>
          </cell>
        </row>
        <row r="4">
          <cell r="F4" t="str">
            <v>Fevereiro</v>
          </cell>
        </row>
        <row r="5">
          <cell r="D5">
            <v>2007</v>
          </cell>
          <cell r="F5" t="str">
            <v>Março</v>
          </cell>
        </row>
        <row r="6">
          <cell r="F6" t="str">
            <v>Abril</v>
          </cell>
        </row>
        <row r="7">
          <cell r="F7" t="str">
            <v>Maio</v>
          </cell>
        </row>
        <row r="8">
          <cell r="D8" t="b">
            <v>1</v>
          </cell>
          <cell r="F8" t="str">
            <v>Junho</v>
          </cell>
        </row>
        <row r="9">
          <cell r="F9" t="str">
            <v>Julho</v>
          </cell>
        </row>
        <row r="10">
          <cell r="F10" t="str">
            <v>Agosto</v>
          </cell>
        </row>
        <row r="11">
          <cell r="F11" t="str">
            <v>Setembro</v>
          </cell>
        </row>
        <row r="12">
          <cell r="F12" t="str">
            <v>Outubro</v>
          </cell>
        </row>
        <row r="13">
          <cell r="F13" t="str">
            <v>Novembro</v>
          </cell>
        </row>
        <row r="14">
          <cell r="D14">
            <v>39234</v>
          </cell>
          <cell r="F14" t="str">
            <v>Dezembro</v>
          </cell>
        </row>
        <row r="17">
          <cell r="D17">
            <v>39083</v>
          </cell>
        </row>
        <row r="18">
          <cell r="D18">
            <v>39263</v>
          </cell>
        </row>
        <row r="20">
          <cell r="D20">
            <v>39173</v>
          </cell>
        </row>
        <row r="21">
          <cell r="D21">
            <v>39263</v>
          </cell>
        </row>
        <row r="23">
          <cell r="D23">
            <v>38808</v>
          </cell>
        </row>
        <row r="24">
          <cell r="D24">
            <v>38898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Gráfico de GOC"/>
      <sheetName val="Gráfico RL Gerencial"/>
      <sheetName val="14"/>
      <sheetName val="15"/>
      <sheetName val="16"/>
      <sheetName val="18"/>
      <sheetName val="19"/>
      <sheetName val="20"/>
      <sheetName val="21"/>
      <sheetName val="Teia Resultado - E&amp;C"/>
      <sheetName val="Teia GLCx - E&amp;C"/>
      <sheetName val="22"/>
      <sheetName val="23"/>
      <sheetName val="25"/>
      <sheetName val="24"/>
      <sheetName val="26 (2)"/>
      <sheetName val="27 (2)"/>
      <sheetName val="26"/>
      <sheetName val="27"/>
      <sheetName val="28"/>
      <sheetName val="OEA - Resultado"/>
      <sheetName val="29"/>
      <sheetName val="30"/>
      <sheetName val="31"/>
      <sheetName val="32"/>
      <sheetName val="33"/>
      <sheetName val="34"/>
      <sheetName val="BP Ger"/>
      <sheetName val="BP Ger (2)"/>
      <sheetName val="DRE Ger"/>
      <sheetName val="FCD Ger"/>
      <sheetName val="Mascara"/>
      <sheetName val="Variáveis de Suporte"/>
    </sheetNames>
    <sheetDataSet>
      <sheetData sheetId="0"/>
      <sheetData sheetId="1"/>
      <sheetData sheetId="2"/>
      <sheetData sheetId="3">
        <row r="6">
          <cell r="E6">
            <v>43042.761675901515</v>
          </cell>
        </row>
      </sheetData>
      <sheetData sheetId="4">
        <row r="10">
          <cell r="G10">
            <v>-195.10211477000001</v>
          </cell>
        </row>
      </sheetData>
      <sheetData sheetId="5">
        <row r="10">
          <cell r="E10">
            <v>1276.3551201237442</v>
          </cell>
        </row>
      </sheetData>
      <sheetData sheetId="6">
        <row r="11">
          <cell r="C11">
            <v>220.31528746000001</v>
          </cell>
        </row>
        <row r="40">
          <cell r="C40" t="str">
            <v>Total Prévia Real 2008*: R$ 37.662 MM</v>
          </cell>
          <cell r="D40" t="str">
            <v>Total PA 2008*: R$ 30.471 MM</v>
          </cell>
        </row>
      </sheetData>
      <sheetData sheetId="7"/>
      <sheetData sheetId="8"/>
      <sheetData sheetId="9">
        <row r="14">
          <cell r="B14" t="str">
            <v>Total 2008: R$ 1.688 MM</v>
          </cell>
        </row>
      </sheetData>
      <sheetData sheetId="10"/>
      <sheetData sheetId="11"/>
      <sheetData sheetId="12">
        <row r="18">
          <cell r="O18">
            <v>1198.4370200000001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">
          <cell r="D11">
            <v>371.64271480739677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-MES (2)"/>
      <sheetName val="Premissas"/>
      <sheetName val="Deprec"/>
      <sheetName val="Preços"/>
      <sheetName val="Fat."/>
      <sheetName val="C.Var.Total"/>
      <sheetName val="C.Fixo"/>
      <sheetName val="Vendas"/>
      <sheetName val="Prod"/>
      <sheetName val="C.Prod.Caxias"/>
      <sheetName val="C.Prod.Triunfo"/>
      <sheetName val="C.Prod.Cabo"/>
      <sheetName val="C.Var."/>
      <sheetName val="Preços-MP"/>
      <sheetName val="Util-Caxias"/>
      <sheetName val="Util-Cabo"/>
      <sheetName val="DRE-ANO GERENCIAL"/>
      <sheetName val="DRE-ANO CONVENCIONAL"/>
      <sheetName val="DRE-MES"/>
      <sheetName val="FLUXO-ANO"/>
      <sheetName val="FLUXO-MES"/>
      <sheetName val="BP-MES"/>
      <sheetName val="DIVIDA1"/>
      <sheetName val="PROD-ANO"/>
      <sheetName val="PROD-MES"/>
      <sheetName val="INV-ANO"/>
      <sheetName val="INV-MES"/>
      <sheetName val="CF-MES"/>
      <sheetName val="ÍNDICE"/>
      <sheetName val="PO-2001a"/>
      <sheetName val="#REF"/>
      <sheetName val="9"/>
      <sheetName val="6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-MES (2)"/>
      <sheetName val="Premissas"/>
      <sheetName val="Deprec"/>
      <sheetName val="Preços"/>
      <sheetName val="Fat."/>
      <sheetName val="C.Var.Total"/>
      <sheetName val="C.Fixo"/>
      <sheetName val="Vendas"/>
      <sheetName val="Prod"/>
      <sheetName val="C.Prod.Caxias"/>
      <sheetName val="C.Prod.Triunfo"/>
      <sheetName val="C.Prod.Cabo"/>
      <sheetName val="C.Var."/>
      <sheetName val="Preços-MP"/>
      <sheetName val="Util-Caxias"/>
      <sheetName val="Util-Cabo"/>
      <sheetName val="DRE-ANO GERENCIAL"/>
      <sheetName val="DRE-ANO CONVENCIONAL"/>
      <sheetName val="DRE-MES"/>
      <sheetName val="FLUXO-ANO"/>
      <sheetName val="FLUXO-MES"/>
      <sheetName val="BP-MES"/>
      <sheetName val="DIVIDA1"/>
      <sheetName val="PROD-ANO"/>
      <sheetName val="PROD-MES"/>
      <sheetName val="INV-ANO"/>
      <sheetName val="INV-MES"/>
      <sheetName val="CF-MES"/>
      <sheetName val="ÍNDICE"/>
      <sheetName val="PO-2001a"/>
      <sheetName val="#REF"/>
      <sheetName val="9"/>
      <sheetName val="6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-MES (2)"/>
      <sheetName val="Premissas"/>
      <sheetName val="Deprec"/>
      <sheetName val="Preços"/>
      <sheetName val="Fat."/>
      <sheetName val="C.Var.Total"/>
      <sheetName val="C.Fixo"/>
      <sheetName val="Vendas"/>
      <sheetName val="Prod"/>
      <sheetName val="C.Prod.Caxias"/>
      <sheetName val="C.Prod.Triunfo"/>
      <sheetName val="C.Prod.Cabo"/>
      <sheetName val="C.Var."/>
      <sheetName val="Preços-MP"/>
      <sheetName val="Util-Caxias"/>
      <sheetName val="Util-Cabo"/>
      <sheetName val="DRE-ANO GERENCIAL"/>
      <sheetName val="DRE-ANO CONVENCIONAL"/>
      <sheetName val="DRE-MES"/>
      <sheetName val="FLUXO-ANO"/>
      <sheetName val="FLUXO-MES"/>
      <sheetName val="BP-MES"/>
      <sheetName val="DIVIDA1"/>
      <sheetName val="PROD-ANO"/>
      <sheetName val="PROD-MES"/>
      <sheetName val="INV-ANO"/>
      <sheetName val="INV-MES"/>
      <sheetName val="CF-MES"/>
      <sheetName val="ÍNDICE"/>
      <sheetName val="PO-2001a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torio"/>
      <sheetName val="Controle"/>
      <sheetName val="Plan1"/>
      <sheetName val="destino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Equiv. Patrim."/>
      <sheetName val="BS"/>
      <sheetName val="MES"/>
      <sheetName val="Vivo"/>
      <sheetName val="ATIVO"/>
      <sheetName val="Movimentação Imobilizado"/>
      <sheetName val="Old Lead"/>
      <sheetName val="BP"/>
      <sheetName val="DadosBP"/>
      <sheetName val="Relatório"/>
      <sheetName val="BALCONS"/>
      <sheetName val="DRECONS"/>
      <sheetName val="Dados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ycle"/>
      <sheetName val="High Cycle"/>
      <sheetName val="Summary Current$"/>
      <sheetName val="Summary 2004$"/>
      <sheetName val="Supply Demand"/>
      <sheetName val="Presentation"/>
      <sheetName val="DS Angola"/>
      <sheetName val="DS Peru"/>
      <sheetName val="DS RDominicana"/>
      <sheetName val="DS Panamá"/>
      <sheetName val="DS México"/>
      <sheetName val="DS Equador"/>
      <sheetName val="Consolidado Total"/>
      <sheetName val="CONSOL DRE 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_12131415"/>
      <sheetName val="LT_011011"/>
      <sheetName val="Variações"/>
      <sheetName val="LT_02030405"/>
      <sheetName val="LT_0607"/>
      <sheetName val="LT_0809"/>
      <sheetName val="DIFERENCIAL"/>
      <sheetName val="#REF"/>
      <sheetName val="Movimentação Imobilizado"/>
      <sheetName val="Old Lead"/>
      <sheetName val="BS"/>
      <sheetName val="ATIVO"/>
      <sheetName val="CONSOL DRE GERAL"/>
      <sheetName val="Controle_Input_Filhas"/>
    </sheetNames>
    <sheetDataSet>
      <sheetData sheetId="0" refreshError="1">
        <row r="21">
          <cell r="C21">
            <v>0.16</v>
          </cell>
          <cell r="E21">
            <v>0.255</v>
          </cell>
        </row>
      </sheetData>
      <sheetData sheetId="1" refreshError="1">
        <row r="34">
          <cell r="E34">
            <v>0.3</v>
          </cell>
        </row>
        <row r="36">
          <cell r="E36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aixa Materiais"/>
      <sheetName val="Cronograma Pagamento"/>
      <sheetName val="TEND MAI APRES PA PP"/>
      <sheetName val="PRP-Custo Incorrido"/>
      <sheetName val="Detalhamento"/>
      <sheetName val="Contratos"/>
      <sheetName val="MemoCálculo"/>
      <sheetName val="Súmula"/>
      <sheetName val="Equação"/>
      <sheetName val="Crono"/>
      <sheetName val="OP_MTA"/>
      <sheetName val="OP_MTA _Aberto"/>
      <sheetName val="OPR-OP"/>
      <sheetName val="OPR_aberto"/>
      <sheetName val="OSE_aberto "/>
      <sheetName val="ATP"/>
      <sheetName val="BTS"/>
      <sheetName val="OP2"/>
      <sheetName val="ORP2"/>
      <sheetName val="OSE2"/>
      <sheetName val="ATP2"/>
      <sheetName val="BTS2"/>
      <sheetName val="RAM-MAR08"/>
      <sheetName val="RAM-ABR08"/>
      <sheetName val="RAM-MAI08"/>
      <sheetName val="RAM-JUN08"/>
      <sheetName val="RAM-JUL08"/>
      <sheetName val="RAM-AGO08"/>
      <sheetName val="RAM-SET08"/>
      <sheetName val="RAM-OUT08"/>
      <sheetName val="RAM-NOV08"/>
      <sheetName val="RAM-DEZ08"/>
      <sheetName val="RAM-Jan09"/>
      <sheetName val="RAM-Fev09"/>
      <sheetName val="RAM-Mar09"/>
      <sheetName val="RAM-Abr09"/>
      <sheetName val="RAM-Mai9"/>
    </sheetNames>
    <sheetDataSet>
      <sheetData sheetId="0">
        <row r="5">
          <cell r="B5" t="str">
            <v>11000005</v>
          </cell>
          <cell r="C5" t="str">
            <v>Projeto Executivo</v>
          </cell>
          <cell r="D5" t="str">
            <v>vb</v>
          </cell>
          <cell r="E5">
            <v>6506.4871749380245</v>
          </cell>
          <cell r="F5">
            <v>238802.73533556072</v>
          </cell>
          <cell r="G5">
            <v>270327.10521696659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B6" t="str">
            <v>11000010</v>
          </cell>
          <cell r="C6" t="str">
            <v>Estabelecimento Empreiteiro na Obra</v>
          </cell>
          <cell r="D6" t="str">
            <v>vb</v>
          </cell>
          <cell r="E6">
            <v>61811.628161911234</v>
          </cell>
          <cell r="F6">
            <v>469645.37949326937</v>
          </cell>
          <cell r="G6">
            <v>310876.17099951161</v>
          </cell>
          <cell r="H6">
            <v>315796.14754267089</v>
          </cell>
          <cell r="I6">
            <v>215014.42172561798</v>
          </cell>
          <cell r="J6">
            <v>426637.72664066509</v>
          </cell>
          <cell r="K6">
            <v>590990.30879409658</v>
          </cell>
          <cell r="L6">
            <v>293922.33473020955</v>
          </cell>
          <cell r="M6">
            <v>212081.65455901506</v>
          </cell>
          <cell r="N6">
            <v>31173.163293122914</v>
          </cell>
          <cell r="O6">
            <v>93403.57535946554</v>
          </cell>
          <cell r="P6">
            <v>4111.6229399789436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B7" t="str">
            <v>11000006</v>
          </cell>
          <cell r="C7" t="str">
            <v>Montagem de Central de Concreto</v>
          </cell>
          <cell r="D7" t="str">
            <v>vb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B8" t="str">
            <v>11000007</v>
          </cell>
          <cell r="C8" t="str">
            <v>Montagem Usina CBUQ</v>
          </cell>
          <cell r="D8" t="str">
            <v>vb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B9" t="str">
            <v>11000008</v>
          </cell>
          <cell r="C9" t="str">
            <v>Montagem de Central de Britagem</v>
          </cell>
          <cell r="D9" t="str">
            <v>vb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B10" t="str">
            <v>11000009</v>
          </cell>
          <cell r="C10" t="str">
            <v>Montagem de Usina de Solos</v>
          </cell>
          <cell r="D10" t="str">
            <v>vb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 t="str">
            <v>11000020</v>
          </cell>
          <cell r="C11" t="str">
            <v>Acomodação do Tráfego</v>
          </cell>
          <cell r="D11" t="str">
            <v>vb</v>
          </cell>
          <cell r="E11">
            <v>2777.8653031385206</v>
          </cell>
          <cell r="F11">
            <v>11328.212648009918</v>
          </cell>
          <cell r="G11">
            <v>11541.285887299709</v>
          </cell>
          <cell r="H11">
            <v>4200.1654720385122</v>
          </cell>
          <cell r="I11">
            <v>1973.7214279964501</v>
          </cell>
          <cell r="J11">
            <v>7021.8878677899766</v>
          </cell>
          <cell r="K11">
            <v>15154.120162672807</v>
          </cell>
          <cell r="L11">
            <v>18590.600620743353</v>
          </cell>
          <cell r="M11">
            <v>8748.3743441335173</v>
          </cell>
          <cell r="N11">
            <v>8872.667782454344</v>
          </cell>
          <cell r="O11">
            <v>39877.516731232914</v>
          </cell>
          <cell r="P11">
            <v>3510.8144832898083</v>
          </cell>
          <cell r="Q11">
            <v>9014.9270153485486</v>
          </cell>
          <cell r="R11">
            <v>7808.9085353224209</v>
          </cell>
          <cell r="S11">
            <v>10248.507546060115</v>
          </cell>
          <cell r="T11">
            <v>7351.7351302978268</v>
          </cell>
          <cell r="U11">
            <v>11481.477625664787</v>
          </cell>
          <cell r="V11">
            <v>6529.5063486197587</v>
          </cell>
          <cell r="W11">
            <v>7663.1338802878672</v>
          </cell>
          <cell r="X11">
            <v>10417.615107848065</v>
          </cell>
        </row>
        <row r="12">
          <cell r="B12" t="str">
            <v>11000030</v>
          </cell>
          <cell r="C12" t="str">
            <v>Desminagem</v>
          </cell>
          <cell r="D12" t="str">
            <v>m2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1251456.2238177645</v>
          </cell>
          <cell r="M12">
            <v>1059090.3581812745</v>
          </cell>
          <cell r="N12">
            <v>223318.61813590006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2075947.2460679908</v>
          </cell>
          <cell r="V12">
            <v>134051.6061394673</v>
          </cell>
          <cell r="W12">
            <v>338687.30531538912</v>
          </cell>
          <cell r="X12">
            <v>0</v>
          </cell>
        </row>
        <row r="13">
          <cell r="B13" t="str">
            <v>11000100</v>
          </cell>
          <cell r="C13" t="str">
            <v>Desmatamento e Limpeza</v>
          </cell>
          <cell r="D13" t="str">
            <v>m2</v>
          </cell>
          <cell r="E13">
            <v>0</v>
          </cell>
          <cell r="F13">
            <v>175589.88821361313</v>
          </cell>
          <cell r="G13">
            <v>92018.459363872811</v>
          </cell>
          <cell r="H13">
            <v>22494.982982513637</v>
          </cell>
          <cell r="I13">
            <v>15199.316648122531</v>
          </cell>
          <cell r="J13">
            <v>136536.46988718072</v>
          </cell>
          <cell r="K13">
            <v>294934.51645608625</v>
          </cell>
          <cell r="L13">
            <v>196476.18317415158</v>
          </cell>
          <cell r="M13">
            <v>266863.44235277805</v>
          </cell>
          <cell r="N13">
            <v>90019.906317405475</v>
          </cell>
          <cell r="O13">
            <v>268338.04886428709</v>
          </cell>
          <cell r="P13">
            <v>148417.2445164886</v>
          </cell>
          <cell r="Q13">
            <v>210526.32687321439</v>
          </cell>
          <cell r="R13">
            <v>49455.6084115595</v>
          </cell>
          <cell r="S13">
            <v>66853.332821029457</v>
          </cell>
          <cell r="T13">
            <v>174303.53119947552</v>
          </cell>
          <cell r="U13">
            <v>162584.6895003455</v>
          </cell>
          <cell r="V13">
            <v>20676.430492010975</v>
          </cell>
          <cell r="W13">
            <v>241946.06780313788</v>
          </cell>
          <cell r="X13">
            <v>54048.889816995128</v>
          </cell>
        </row>
        <row r="14">
          <cell r="B14" t="str">
            <v>11000101</v>
          </cell>
          <cell r="C14" t="str">
            <v>Desmatamento e Limpeza (Pontes)</v>
          </cell>
          <cell r="D14" t="str">
            <v>m2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B15" t="str">
            <v>11000105</v>
          </cell>
          <cell r="C15" t="str">
            <v>Remoção Árvores grande porte dn&lt;2-00m</v>
          </cell>
          <cell r="D15" t="str">
            <v>Un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57917.469424970448</v>
          </cell>
          <cell r="N15">
            <v>0</v>
          </cell>
          <cell r="O15">
            <v>12136.728660391864</v>
          </cell>
          <cell r="P15">
            <v>5522.4341647670626</v>
          </cell>
          <cell r="Q15">
            <v>4563.769058853095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184.73473541722743</v>
          </cell>
          <cell r="X15">
            <v>0</v>
          </cell>
        </row>
        <row r="16">
          <cell r="B16" t="str">
            <v>11000204</v>
          </cell>
          <cell r="C16" t="str">
            <v>Escavação- carga- transp mat 1a cat até 25 km</v>
          </cell>
          <cell r="D16" t="str">
            <v>m3</v>
          </cell>
          <cell r="E16">
            <v>0</v>
          </cell>
          <cell r="F16">
            <v>752.84776054671238</v>
          </cell>
          <cell r="G16">
            <v>32328.606133568195</v>
          </cell>
          <cell r="H16">
            <v>28499.383050321456</v>
          </cell>
          <cell r="I16">
            <v>18209.158787088545</v>
          </cell>
          <cell r="J16">
            <v>51972.981148529543</v>
          </cell>
          <cell r="K16">
            <v>31900.243575507211</v>
          </cell>
          <cell r="L16">
            <v>1583.9613800251543</v>
          </cell>
          <cell r="M16">
            <v>34107.458239322797</v>
          </cell>
          <cell r="N16">
            <v>317855.75128860894</v>
          </cell>
          <cell r="O16">
            <v>485864.65947331768</v>
          </cell>
          <cell r="P16">
            <v>105742.23043836646</v>
          </cell>
          <cell r="Q16">
            <v>467576.15641535143</v>
          </cell>
          <cell r="R16">
            <v>8107.1281300047658</v>
          </cell>
          <cell r="S16">
            <v>0</v>
          </cell>
          <cell r="T16">
            <v>46487.221413793901</v>
          </cell>
          <cell r="U16">
            <v>122318.90219090304</v>
          </cell>
          <cell r="V16">
            <v>59649.097320554276</v>
          </cell>
          <cell r="W16">
            <v>8445.4084016434626</v>
          </cell>
          <cell r="X16">
            <v>51994.227128431892</v>
          </cell>
        </row>
        <row r="17">
          <cell r="B17" t="str">
            <v>11000205</v>
          </cell>
          <cell r="C17" t="str">
            <v>Escav/Carga/Transp mat 1a cat - dmt de 200m - 5000m</v>
          </cell>
          <cell r="D17" t="str">
            <v>m3</v>
          </cell>
          <cell r="E17">
            <v>0</v>
          </cell>
          <cell r="F17">
            <v>49894.646493329717</v>
          </cell>
          <cell r="G17">
            <v>86908.235382430197</v>
          </cell>
          <cell r="H17">
            <v>72472.779240263684</v>
          </cell>
          <cell r="I17">
            <v>44494.099069179712</v>
          </cell>
          <cell r="J17">
            <v>404830.3022234547</v>
          </cell>
          <cell r="K17">
            <v>84890.517836462692</v>
          </cell>
          <cell r="L17">
            <v>304521.65214694955</v>
          </cell>
          <cell r="M17">
            <v>30824.42150632112</v>
          </cell>
          <cell r="N17">
            <v>445032.09655673301</v>
          </cell>
          <cell r="O17">
            <v>296629.71309903357</v>
          </cell>
          <cell r="P17">
            <v>322180.86323301931</v>
          </cell>
          <cell r="Q17">
            <v>481544.57714217022</v>
          </cell>
          <cell r="R17">
            <v>280780.15624167793</v>
          </cell>
          <cell r="S17">
            <v>242216.794510192</v>
          </cell>
          <cell r="T17">
            <v>830467.04538501927</v>
          </cell>
          <cell r="U17">
            <v>831214.10349672451</v>
          </cell>
          <cell r="V17">
            <v>1033347.2244720517</v>
          </cell>
          <cell r="W17">
            <v>873494.21540871146</v>
          </cell>
          <cell r="X17">
            <v>754857.34704639064</v>
          </cell>
        </row>
        <row r="18">
          <cell r="B18" t="str">
            <v>11000207</v>
          </cell>
          <cell r="C18" t="str">
            <v>Escav/Carga/Transp mat 1a cat - 200 a 5000 m (Pontes)</v>
          </cell>
          <cell r="D18" t="str">
            <v>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B19" t="str">
            <v>11000210</v>
          </cell>
          <cell r="C19" t="str">
            <v>Compactação de Aterro 93_ (AASHTO Modificado)</v>
          </cell>
          <cell r="D19" t="str">
            <v>m3</v>
          </cell>
          <cell r="E19">
            <v>0</v>
          </cell>
          <cell r="F19">
            <v>26552.784930607126</v>
          </cell>
          <cell r="G19">
            <v>50453.990801060289</v>
          </cell>
          <cell r="H19">
            <v>52902.6829531041</v>
          </cell>
          <cell r="I19">
            <v>22468.269946381748</v>
          </cell>
          <cell r="J19">
            <v>164324.20298217784</v>
          </cell>
          <cell r="K19">
            <v>109044.20126070868</v>
          </cell>
          <cell r="L19">
            <v>142632.48163168135</v>
          </cell>
          <cell r="M19">
            <v>3496.7790513486957</v>
          </cell>
          <cell r="N19">
            <v>177626.89553278842</v>
          </cell>
          <cell r="O19">
            <v>36968.326226558071</v>
          </cell>
          <cell r="P19">
            <v>144519.98870973053</v>
          </cell>
          <cell r="Q19">
            <v>103642.83705111896</v>
          </cell>
          <cell r="R19">
            <v>92182.144387622626</v>
          </cell>
          <cell r="S19">
            <v>83004.085286261383</v>
          </cell>
          <cell r="T19">
            <v>110004.71334527509</v>
          </cell>
          <cell r="U19">
            <v>233622.69260665867</v>
          </cell>
          <cell r="V19">
            <v>252073.76555042304</v>
          </cell>
          <cell r="W19">
            <v>0</v>
          </cell>
          <cell r="X19">
            <v>105721.52363014515</v>
          </cell>
        </row>
        <row r="20">
          <cell r="B20" t="str">
            <v>11000212</v>
          </cell>
          <cell r="C20" t="str">
            <v>Compactação de Aterro 93 % - AASHTO (Pontes)</v>
          </cell>
          <cell r="D20" t="str">
            <v>m3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 t="str">
            <v>11000215</v>
          </cell>
          <cell r="C21" t="str">
            <v>Execução de Ensecadeira</v>
          </cell>
          <cell r="D21" t="str">
            <v>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B22" t="str">
            <v>11000220</v>
          </cell>
          <cell r="C22" t="str">
            <v>Remoção de Ensecadeira</v>
          </cell>
          <cell r="D22" t="str">
            <v>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B23" t="str">
            <v>11000230</v>
          </cell>
          <cell r="C23" t="str">
            <v>Remoção de Desvio</v>
          </cell>
          <cell r="D23" t="str">
            <v>m3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 t="str">
            <v>11000300</v>
          </cell>
          <cell r="C24" t="str">
            <v>Lancil com canal betão - in situ</v>
          </cell>
          <cell r="D24" t="str">
            <v>m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4721.9612111785618</v>
          </cell>
          <cell r="Q24">
            <v>24660.100799310509</v>
          </cell>
          <cell r="R24">
            <v>75219.07555756958</v>
          </cell>
          <cell r="S24">
            <v>5514.8710321726403</v>
          </cell>
          <cell r="T24">
            <v>11088.755598988781</v>
          </cell>
          <cell r="U24">
            <v>6805.5456063729825</v>
          </cell>
          <cell r="V24">
            <v>30551.193791907266</v>
          </cell>
          <cell r="W24">
            <v>6976.8641518926124</v>
          </cell>
          <cell r="X24">
            <v>0</v>
          </cell>
        </row>
        <row r="25">
          <cell r="B25" t="str">
            <v>11000302</v>
          </cell>
          <cell r="C25" t="str">
            <v>Lancil com Canal betão in sito (Pontes)</v>
          </cell>
          <cell r="D25" t="str">
            <v>m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B26" t="str">
            <v>11000305</v>
          </cell>
          <cell r="C26" t="str">
            <v>Valeta berma trapeizoidal betão - in situ</v>
          </cell>
          <cell r="D26" t="str">
            <v>m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5861.6011679979465</v>
          </cell>
          <cell r="O26">
            <v>13338.993177003351</v>
          </cell>
          <cell r="P26">
            <v>23692.798951376484</v>
          </cell>
          <cell r="Q26">
            <v>0</v>
          </cell>
          <cell r="R26">
            <v>3789.7911559832733</v>
          </cell>
          <cell r="S26">
            <v>59494.961485831649</v>
          </cell>
          <cell r="T26">
            <v>5024.3482549764312</v>
          </cell>
          <cell r="U26">
            <v>15506.195801993936</v>
          </cell>
          <cell r="V26">
            <v>35940.687124607837</v>
          </cell>
          <cell r="W26">
            <v>61351.575084417389</v>
          </cell>
          <cell r="X26">
            <v>21909.94313404174</v>
          </cell>
        </row>
        <row r="27">
          <cell r="B27" t="str">
            <v>11000310</v>
          </cell>
          <cell r="C27" t="str">
            <v>Valeta aterro trapeizoidal betão - in situ</v>
          </cell>
          <cell r="D27" t="str">
            <v>m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825.9766693506881</v>
          </cell>
          <cell r="Q27">
            <v>0</v>
          </cell>
          <cell r="R27">
            <v>49498.212546606199</v>
          </cell>
          <cell r="S27">
            <v>43057.783100464549</v>
          </cell>
          <cell r="T27">
            <v>96519.444235322648</v>
          </cell>
          <cell r="U27">
            <v>114744.89622037463</v>
          </cell>
          <cell r="V27">
            <v>77977.752154578935</v>
          </cell>
          <cell r="W27">
            <v>1568.8146031873405</v>
          </cell>
          <cell r="X27">
            <v>10141.716239602356</v>
          </cell>
        </row>
        <row r="28">
          <cell r="B28" t="str">
            <v>11000315</v>
          </cell>
          <cell r="C28" t="str">
            <v>Descida d_água</v>
          </cell>
          <cell r="D28" t="str">
            <v>m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2569.4394576304371</v>
          </cell>
          <cell r="R28">
            <v>2957.0733997034026</v>
          </cell>
          <cell r="S28">
            <v>1270.0153300735687</v>
          </cell>
          <cell r="T28">
            <v>2496.2538785932829</v>
          </cell>
          <cell r="U28">
            <v>0</v>
          </cell>
          <cell r="V28">
            <v>1677.920219154051</v>
          </cell>
          <cell r="W28">
            <v>0</v>
          </cell>
          <cell r="X28">
            <v>-2239.4957775021994</v>
          </cell>
        </row>
        <row r="29">
          <cell r="B29" t="str">
            <v>11000320</v>
          </cell>
          <cell r="C29" t="str">
            <v>Entrada para descida d_água</v>
          </cell>
          <cell r="D29" t="str">
            <v>un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757.36500209933445</v>
          </cell>
          <cell r="S29">
            <v>0</v>
          </cell>
          <cell r="T29">
            <v>713.02498514433796</v>
          </cell>
          <cell r="U29">
            <v>0</v>
          </cell>
          <cell r="V29">
            <v>158.31980766137372</v>
          </cell>
          <cell r="W29">
            <v>0</v>
          </cell>
          <cell r="X29">
            <v>0</v>
          </cell>
        </row>
        <row r="30">
          <cell r="B30" t="str">
            <v>11000325</v>
          </cell>
          <cell r="C30" t="str">
            <v>Dissipadores energia e enrocamento de pedra</v>
          </cell>
          <cell r="D30" t="str">
            <v>Un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B31" t="str">
            <v>11000331</v>
          </cell>
          <cell r="C31" t="str">
            <v>Demolição de concreto armado</v>
          </cell>
          <cell r="D31" t="str">
            <v>m3</v>
          </cell>
          <cell r="E31">
            <v>0</v>
          </cell>
          <cell r="F31">
            <v>0</v>
          </cell>
          <cell r="G31">
            <v>6259.8239406697949</v>
          </cell>
          <cell r="H31">
            <v>0</v>
          </cell>
          <cell r="I31">
            <v>0</v>
          </cell>
          <cell r="J31">
            <v>0</v>
          </cell>
          <cell r="K31">
            <v>83257.718243105322</v>
          </cell>
          <cell r="L31">
            <v>0</v>
          </cell>
          <cell r="M31">
            <v>0</v>
          </cell>
          <cell r="N31">
            <v>96248.093573933947</v>
          </cell>
          <cell r="O31">
            <v>0</v>
          </cell>
          <cell r="P31">
            <v>38084.28414017865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58057.92068784716</v>
          </cell>
        </row>
        <row r="32">
          <cell r="B32" t="str">
            <v>11000335</v>
          </cell>
          <cell r="C32" t="str">
            <v>Estrutura entrada e saída de aquedutos</v>
          </cell>
          <cell r="D32" t="str">
            <v>m3</v>
          </cell>
          <cell r="E32">
            <v>0</v>
          </cell>
          <cell r="F32">
            <v>0</v>
          </cell>
          <cell r="G32">
            <v>0</v>
          </cell>
          <cell r="H32">
            <v>1854.7597092743254</v>
          </cell>
          <cell r="I32">
            <v>2476.6454771676276</v>
          </cell>
          <cell r="J32">
            <v>16026.396260240956</v>
          </cell>
          <cell r="K32">
            <v>12229.063941656388</v>
          </cell>
          <cell r="L32">
            <v>0</v>
          </cell>
          <cell r="M32">
            <v>1571.6753771701333</v>
          </cell>
          <cell r="N32">
            <v>605.3716142517128</v>
          </cell>
          <cell r="O32">
            <v>0</v>
          </cell>
          <cell r="P32">
            <v>1133.6478812844791</v>
          </cell>
          <cell r="Q32">
            <v>0</v>
          </cell>
          <cell r="R32">
            <v>9086.9086326580946</v>
          </cell>
          <cell r="S32">
            <v>30448.056942058873</v>
          </cell>
          <cell r="T32">
            <v>15526.842684580577</v>
          </cell>
          <cell r="U32">
            <v>52695.866957762082</v>
          </cell>
          <cell r="V32">
            <v>18021.045093888821</v>
          </cell>
          <cell r="W32">
            <v>177239.71385632368</v>
          </cell>
          <cell r="X32">
            <v>113015.59418709332</v>
          </cell>
        </row>
        <row r="33">
          <cell r="B33" t="str">
            <v>11000352</v>
          </cell>
          <cell r="C33" t="str">
            <v>Barbaca dn 4 pol</v>
          </cell>
          <cell r="D33" t="str">
            <v>un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 t="str">
            <v>11000360</v>
          </cell>
          <cell r="C34" t="str">
            <v>Dreno pofundo</v>
          </cell>
          <cell r="D34" t="str">
            <v>m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5965.0646405877214</v>
          </cell>
          <cell r="Q34">
            <v>6856.4961343341429</v>
          </cell>
          <cell r="R34">
            <v>73137.65903153854</v>
          </cell>
          <cell r="S34">
            <v>32928.371191032245</v>
          </cell>
          <cell r="T34">
            <v>34424.796988732902</v>
          </cell>
          <cell r="U34">
            <v>10890.071564106567</v>
          </cell>
          <cell r="V34">
            <v>14470.391533384873</v>
          </cell>
          <cell r="W34">
            <v>46838.889294872293</v>
          </cell>
          <cell r="X34">
            <v>56992.450320150347</v>
          </cell>
        </row>
        <row r="35">
          <cell r="B35" t="str">
            <v>11000375</v>
          </cell>
          <cell r="C35" t="str">
            <v>Aqueduto Armco dn 1.20 m</v>
          </cell>
          <cell r="D35" t="str">
            <v>m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51346.636829868541</v>
          </cell>
          <cell r="U35">
            <v>0</v>
          </cell>
          <cell r="V35">
            <v>154431.57171124709</v>
          </cell>
          <cell r="W35">
            <v>200705.7579041186</v>
          </cell>
          <cell r="X35">
            <v>72759.626142074674</v>
          </cell>
        </row>
        <row r="36">
          <cell r="B36" t="str">
            <v>11000376</v>
          </cell>
          <cell r="C36" t="str">
            <v>Aqueduto Armco dn 1.50 m</v>
          </cell>
          <cell r="D36" t="str">
            <v>m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45220.1322427169</v>
          </cell>
          <cell r="U36">
            <v>0</v>
          </cell>
          <cell r="V36">
            <v>0</v>
          </cell>
          <cell r="W36">
            <v>0</v>
          </cell>
          <cell r="X36">
            <v>64078.197116920739</v>
          </cell>
        </row>
        <row r="37">
          <cell r="B37" t="str">
            <v>11000378</v>
          </cell>
          <cell r="C37" t="str">
            <v>Aqueduto Armco dn 2.40 m</v>
          </cell>
          <cell r="D37" t="str">
            <v>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162441.05655008412</v>
          </cell>
          <cell r="W37">
            <v>0</v>
          </cell>
          <cell r="X37">
            <v>0</v>
          </cell>
        </row>
        <row r="38">
          <cell r="B38" t="str">
            <v>11000379</v>
          </cell>
          <cell r="C38" t="str">
            <v>Aqueduto Armco dn 3.40 m</v>
          </cell>
          <cell r="D38" t="str">
            <v>m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396443.99780110968</v>
          </cell>
          <cell r="W38">
            <v>0</v>
          </cell>
          <cell r="X38">
            <v>0</v>
          </cell>
        </row>
        <row r="39">
          <cell r="B39" t="str">
            <v>11000380</v>
          </cell>
          <cell r="C39" t="str">
            <v>Aqueduto Armco diam 3.40 m (Pontes)</v>
          </cell>
          <cell r="D39" t="str">
            <v>m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B40" t="str">
            <v>11000400</v>
          </cell>
          <cell r="C40" t="str">
            <v>Regularização sub-leito - e=15cm - 95_ AASHTO</v>
          </cell>
          <cell r="D40" t="str">
            <v>m2</v>
          </cell>
          <cell r="E40">
            <v>0</v>
          </cell>
          <cell r="F40">
            <v>0</v>
          </cell>
          <cell r="G40">
            <v>0</v>
          </cell>
          <cell r="H40">
            <v>15525.321513676397</v>
          </cell>
          <cell r="I40">
            <v>4882.384639265867</v>
          </cell>
          <cell r="J40">
            <v>35434.212335619261</v>
          </cell>
          <cell r="K40">
            <v>78697.907259111074</v>
          </cell>
          <cell r="L40">
            <v>210195.04506924577</v>
          </cell>
          <cell r="M40">
            <v>44960.768984612972</v>
          </cell>
          <cell r="N40">
            <v>29107.715166640199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6446.0094435623214</v>
          </cell>
          <cell r="U40">
            <v>28401.672698322309</v>
          </cell>
          <cell r="V40">
            <v>0</v>
          </cell>
          <cell r="W40">
            <v>27427.698407011128</v>
          </cell>
          <cell r="X40">
            <v>485520.04929304781</v>
          </cell>
        </row>
        <row r="41">
          <cell r="B41" t="str">
            <v>11000410</v>
          </cell>
          <cell r="C41" t="str">
            <v>Sub-base estabiliz granulom sem mistura e=15cm</v>
          </cell>
          <cell r="D41" t="str">
            <v>m3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314551.54421982198</v>
          </cell>
          <cell r="L41">
            <v>0</v>
          </cell>
          <cell r="M41">
            <v>0</v>
          </cell>
          <cell r="N41">
            <v>159128.35839795991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108284.18542749602</v>
          </cell>
          <cell r="T41">
            <v>140036.36043180287</v>
          </cell>
          <cell r="U41">
            <v>190471.67757593532</v>
          </cell>
          <cell r="V41">
            <v>176734.38964223527</v>
          </cell>
          <cell r="W41">
            <v>0</v>
          </cell>
          <cell r="X41">
            <v>49781.969707357021</v>
          </cell>
        </row>
        <row r="42">
          <cell r="B42" t="str">
            <v>11000421</v>
          </cell>
          <cell r="C42" t="str">
            <v>Base de Brita com Mistura Solo Laterita e Areia</v>
          </cell>
          <cell r="D42" t="str">
            <v>m3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46960.724837508744</v>
          </cell>
          <cell r="Q42">
            <v>69145.98064409045</v>
          </cell>
          <cell r="R42">
            <v>50448.668141357804</v>
          </cell>
          <cell r="S42">
            <v>879896.01803263312</v>
          </cell>
          <cell r="T42">
            <v>565356.7886650759</v>
          </cell>
          <cell r="U42">
            <v>781174.32033137791</v>
          </cell>
          <cell r="V42">
            <v>302744.18646483228</v>
          </cell>
          <cell r="W42">
            <v>345702.94911654864</v>
          </cell>
          <cell r="X42">
            <v>156909.56156019427</v>
          </cell>
        </row>
        <row r="43">
          <cell r="B43" t="str">
            <v>11000435</v>
          </cell>
          <cell r="C43" t="str">
            <v>Rega impregnação asfalto diluído CM-30 (taxa 1-0kg/m2)</v>
          </cell>
          <cell r="D43" t="str">
            <v>m2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33458.108990122841</v>
          </cell>
          <cell r="Q43">
            <v>49162.519813216095</v>
          </cell>
          <cell r="R43">
            <v>35940.995671347773</v>
          </cell>
          <cell r="S43">
            <v>49547.69379506827</v>
          </cell>
          <cell r="T43">
            <v>77590.862620221422</v>
          </cell>
          <cell r="U43">
            <v>108796.93856916029</v>
          </cell>
          <cell r="V43">
            <v>150514.8724730899</v>
          </cell>
          <cell r="W43">
            <v>84470.30840487103</v>
          </cell>
          <cell r="X43">
            <v>32115.404702065345</v>
          </cell>
        </row>
        <row r="44">
          <cell r="B44" t="str">
            <v>11000440</v>
          </cell>
          <cell r="C44" t="str">
            <v>Camada desgaste TSS e=1.2cm - Emulsão RR2C (taxa 1.5kg/m2)</v>
          </cell>
          <cell r="D44" t="str">
            <v>m2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241865.58554868886</v>
          </cell>
          <cell r="R44">
            <v>304013.54946963425</v>
          </cell>
          <cell r="S44">
            <v>120381.32052052293</v>
          </cell>
          <cell r="T44">
            <v>198245.72862728967</v>
          </cell>
          <cell r="U44">
            <v>283521.05604835466</v>
          </cell>
          <cell r="V44">
            <v>586558.34556914365</v>
          </cell>
          <cell r="W44">
            <v>191788.90991911589</v>
          </cell>
          <cell r="X44">
            <v>354936.38377029757</v>
          </cell>
        </row>
        <row r="45">
          <cell r="B45" t="str">
            <v>11000500</v>
          </cell>
          <cell r="C45" t="str">
            <v>Passagem superior caminho ferro (Km 1+100)</v>
          </cell>
          <cell r="D45" t="str">
            <v>vb</v>
          </cell>
          <cell r="E45">
            <v>0</v>
          </cell>
          <cell r="F45">
            <v>0</v>
          </cell>
          <cell r="G45">
            <v>0</v>
          </cell>
          <cell r="H45">
            <v>24404.230341749259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120353.46770398691</v>
          </cell>
          <cell r="Q45">
            <v>0</v>
          </cell>
          <cell r="R45">
            <v>95281.447398417382</v>
          </cell>
          <cell r="S45">
            <v>59546.925110028911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B46" t="str">
            <v>11000501</v>
          </cell>
          <cell r="C46" t="str">
            <v>Ponte sobre o rio Chicanda I (km 27+600)</v>
          </cell>
          <cell r="D46" t="str">
            <v>vb</v>
          </cell>
          <cell r="E46">
            <v>0</v>
          </cell>
          <cell r="F46">
            <v>0</v>
          </cell>
          <cell r="G46">
            <v>0</v>
          </cell>
          <cell r="H46">
            <v>9700.6815608453308</v>
          </cell>
          <cell r="I46">
            <v>18233.989294253141</v>
          </cell>
          <cell r="J46">
            <v>81088.588788781388</v>
          </cell>
          <cell r="K46">
            <v>0</v>
          </cell>
          <cell r="L46">
            <v>0</v>
          </cell>
          <cell r="M46">
            <v>0</v>
          </cell>
          <cell r="N46">
            <v>204922.69965494372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53035.128751957607</v>
          </cell>
          <cell r="V46">
            <v>0</v>
          </cell>
          <cell r="W46">
            <v>0</v>
          </cell>
          <cell r="X46">
            <v>0</v>
          </cell>
        </row>
        <row r="47">
          <cell r="B47" t="str">
            <v>11000502</v>
          </cell>
          <cell r="C47" t="str">
            <v>Ponte sobre o rio Malanga (Km 44+600)</v>
          </cell>
          <cell r="D47" t="str">
            <v>vb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12915.742416762641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15026.619813054655</v>
          </cell>
          <cell r="V47">
            <v>0</v>
          </cell>
          <cell r="W47">
            <v>0</v>
          </cell>
          <cell r="X47">
            <v>531736.44724468386</v>
          </cell>
        </row>
        <row r="48">
          <cell r="B48" t="str">
            <v>11000503</v>
          </cell>
          <cell r="C48" t="str">
            <v>Passagem superior caminho ferro (Km 48+800)</v>
          </cell>
          <cell r="D48" t="str">
            <v>vb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39506.976804215134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156306.94585121327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184066.85857190122</v>
          </cell>
          <cell r="X48">
            <v>0</v>
          </cell>
        </row>
        <row r="49">
          <cell r="B49" t="str">
            <v>11000504</v>
          </cell>
          <cell r="C49" t="str">
            <v>Ponte sobre o rio Chicanda II (Km 49+000)</v>
          </cell>
          <cell r="D49" t="str">
            <v>vb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30389.982157088569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120236.112193241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B50" t="str">
            <v>11000505</v>
          </cell>
          <cell r="C50" t="str">
            <v>Ponte sobre o rio Casseque (Km 49+600)</v>
          </cell>
          <cell r="D50" t="str">
            <v>vb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3038.9982157088566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68307.566551647906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625572.29087609868</v>
          </cell>
        </row>
        <row r="51">
          <cell r="B51" t="str">
            <v>11000506</v>
          </cell>
          <cell r="C51" t="str">
            <v>Ponte sobre o rio Cuiva (Km 51+800)</v>
          </cell>
          <cell r="D51" t="str">
            <v>vb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15194.991078544284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78899.675770788308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B52" t="str">
            <v>11000507</v>
          </cell>
          <cell r="C52" t="str">
            <v>Ponte sobre o rio Tonga (Km 67+500)</v>
          </cell>
          <cell r="D52" t="str">
            <v>vb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22792.486617816423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118349.51365618246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B53" t="str">
            <v>11000508</v>
          </cell>
          <cell r="C53" t="str">
            <v>Ponte sobre o rio Chissipa (Km 67+800)</v>
          </cell>
          <cell r="D53" t="str">
            <v>vb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2279.2486617816426</v>
          </cell>
          <cell r="J53">
            <v>0</v>
          </cell>
          <cell r="K53">
            <v>0</v>
          </cell>
          <cell r="L53">
            <v>121654.15320751166</v>
          </cell>
          <cell r="M53">
            <v>0</v>
          </cell>
          <cell r="N53">
            <v>68307.566551647906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B54" t="str">
            <v>11000509</v>
          </cell>
          <cell r="C54" t="str">
            <v>Ponte sobre o rio Cambua Combolo (km 79+000)</v>
          </cell>
          <cell r="D54" t="str">
            <v>vb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27029.529596260465</v>
          </cell>
          <cell r="K54">
            <v>0</v>
          </cell>
          <cell r="L54">
            <v>71561.266592653905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78899.675770788308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B55" t="str">
            <v>11000510</v>
          </cell>
          <cell r="C55" t="str">
            <v>Ponte sobre o rio Quati (Km 103+600)</v>
          </cell>
          <cell r="D55" t="str">
            <v>vb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67350.674834500285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17678.376250652531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>11000511</v>
          </cell>
          <cell r="C56" t="str">
            <v>Ponte sobre o rio Catumbela (km 106+600)</v>
          </cell>
          <cell r="D56" t="str">
            <v>vb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28379.959651385048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37124.59012637032</v>
          </cell>
          <cell r="V56">
            <v>0</v>
          </cell>
          <cell r="W56">
            <v>61945.57740400522</v>
          </cell>
          <cell r="X56">
            <v>218950.30180663452</v>
          </cell>
        </row>
        <row r="57">
          <cell r="B57" t="str">
            <v>11000560</v>
          </cell>
          <cell r="C57" t="str">
            <v>Concreto 28 MPa</v>
          </cell>
          <cell r="D57" t="str">
            <v>m3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B58" t="str">
            <v>11000570</v>
          </cell>
          <cell r="C58" t="str">
            <v>Armação CA-50</v>
          </cell>
          <cell r="D58" t="str">
            <v>kg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B59" t="str">
            <v>11000580</v>
          </cell>
          <cell r="C59" t="str">
            <v>Forma de Madeira</v>
          </cell>
          <cell r="D59" t="str">
            <v>m2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B60" t="str">
            <v>11000600</v>
          </cell>
          <cell r="C60" t="str">
            <v>Pintura faixa com termoplástico</v>
          </cell>
          <cell r="D60" t="str">
            <v>m2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B61" t="str">
            <v>11000605</v>
          </cell>
          <cell r="C61" t="str">
            <v>Confecção placa sinalização totalmente refletiva</v>
          </cell>
          <cell r="D61" t="str">
            <v>m2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B62" t="str">
            <v>11000610</v>
          </cell>
          <cell r="C62" t="str">
            <v>Forn/Coloc tacha reflectiva bidirecional cor branca</v>
          </cell>
          <cell r="D62" t="str">
            <v>Un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B63" t="str">
            <v>11000616</v>
          </cell>
          <cell r="C63" t="str">
            <v>Redutor de Velocidade</v>
          </cell>
          <cell r="D63" t="str">
            <v>un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 t="str">
            <v>11000620</v>
          </cell>
          <cell r="C64" t="str">
            <v>Forn/Coloc guarda lateral</v>
          </cell>
          <cell r="D64" t="str">
            <v>m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B65" t="str">
            <v>11000621</v>
          </cell>
          <cell r="C65" t="str">
            <v>Guarda Corpo Metálico</v>
          </cell>
          <cell r="D65" t="str">
            <v>m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 t="str">
            <v>11000625</v>
          </cell>
          <cell r="C66" t="str">
            <v>Sinalização provisório obra</v>
          </cell>
          <cell r="D66" t="str">
            <v>m2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7221.9106137067347</v>
          </cell>
          <cell r="M66">
            <v>0</v>
          </cell>
          <cell r="N66">
            <v>2518.0604747060447</v>
          </cell>
          <cell r="O66">
            <v>0</v>
          </cell>
          <cell r="P66">
            <v>5807.7273951064426</v>
          </cell>
          <cell r="Q66">
            <v>6203.9582892959606</v>
          </cell>
          <cell r="R66">
            <v>5371.8850652585461</v>
          </cell>
          <cell r="S66">
            <v>19781.829710114947</v>
          </cell>
          <cell r="T66">
            <v>0</v>
          </cell>
          <cell r="U66">
            <v>12798.359122196531</v>
          </cell>
          <cell r="V66">
            <v>4655.5790719098759</v>
          </cell>
          <cell r="W66">
            <v>21162.906441199175</v>
          </cell>
          <cell r="X66">
            <v>59637.03219331352</v>
          </cell>
        </row>
        <row r="67">
          <cell r="B67" t="str">
            <v>11000700</v>
          </cell>
          <cell r="C67" t="str">
            <v>Reparação de taludes com ravinas</v>
          </cell>
          <cell r="D67" t="str">
            <v>m2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B68" t="str">
            <v>11000705</v>
          </cell>
          <cell r="C68" t="str">
            <v>Remoção entulhos faixa domínio estrada</v>
          </cell>
          <cell r="D68" t="str">
            <v>m3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 t="str">
            <v>11000710</v>
          </cell>
          <cell r="C69" t="str">
            <v>Reparação área empréstimo</v>
          </cell>
          <cell r="D69" t="str">
            <v>m2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7197.1257060687658</v>
          </cell>
          <cell r="O69">
            <v>426934.02635292627</v>
          </cell>
          <cell r="P69">
            <v>3166.9281120413493</v>
          </cell>
          <cell r="Q69">
            <v>0</v>
          </cell>
          <cell r="R69">
            <v>133053.73547421856</v>
          </cell>
          <cell r="S69">
            <v>0</v>
          </cell>
          <cell r="T69">
            <v>25144.806046045946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B70" t="str">
            <v>15000120</v>
          </cell>
          <cell r="C70" t="str">
            <v>CEF Escavação- Carga e Transporte</v>
          </cell>
          <cell r="D70" t="str">
            <v>m3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164803.42844847945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30256.423997705773</v>
          </cell>
          <cell r="X70">
            <v>0</v>
          </cell>
        </row>
        <row r="71">
          <cell r="B71" t="str">
            <v>15000140</v>
          </cell>
          <cell r="C71" t="str">
            <v>CEF Escavação de Valas</v>
          </cell>
          <cell r="D71" t="str">
            <v>m3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2852.1948694798111</v>
          </cell>
          <cell r="Q71">
            <v>36618.751438296364</v>
          </cell>
          <cell r="R71">
            <v>4307.5608718103476</v>
          </cell>
          <cell r="S71">
            <v>1640.2051244859576</v>
          </cell>
          <cell r="T71">
            <v>0</v>
          </cell>
          <cell r="U71">
            <v>0</v>
          </cell>
          <cell r="V71">
            <v>19945.251018674127</v>
          </cell>
          <cell r="W71">
            <v>2322.6252142275321</v>
          </cell>
          <cell r="X71">
            <v>0</v>
          </cell>
        </row>
        <row r="72">
          <cell r="B72" t="str">
            <v>15000150</v>
          </cell>
          <cell r="C72" t="str">
            <v>CEF Reaterro Compactado</v>
          </cell>
          <cell r="D72" t="str">
            <v>m3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235.84406884456388</v>
          </cell>
          <cell r="Q72">
            <v>605.59083305487104</v>
          </cell>
          <cell r="R72">
            <v>2640.8593597633862</v>
          </cell>
          <cell r="S72">
            <v>5142.7842424349828</v>
          </cell>
          <cell r="T72">
            <v>0</v>
          </cell>
          <cell r="U72">
            <v>603.80593816830128</v>
          </cell>
          <cell r="V72">
            <v>0</v>
          </cell>
          <cell r="W72">
            <v>1100.71113186098</v>
          </cell>
          <cell r="X72">
            <v>0</v>
          </cell>
        </row>
        <row r="73">
          <cell r="B73" t="str">
            <v>15000160</v>
          </cell>
          <cell r="C73" t="str">
            <v>CEF Reaterro Manual</v>
          </cell>
          <cell r="D73" t="str">
            <v>m3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2852.1948694798111</v>
          </cell>
          <cell r="Q73">
            <v>36618.751438296364</v>
          </cell>
          <cell r="R73">
            <v>4307.5608718103476</v>
          </cell>
          <cell r="S73">
            <v>1640.2051244859576</v>
          </cell>
          <cell r="T73">
            <v>0</v>
          </cell>
          <cell r="U73">
            <v>0</v>
          </cell>
          <cell r="V73">
            <v>19945.251018674127</v>
          </cell>
          <cell r="W73">
            <v>2322.6252142275321</v>
          </cell>
          <cell r="X73">
            <v>0</v>
          </cell>
        </row>
        <row r="74">
          <cell r="B74" t="str">
            <v>15000170</v>
          </cell>
          <cell r="C74" t="str">
            <v>CEF Concreto de Regularização</v>
          </cell>
          <cell r="D74" t="str">
            <v>m3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B75" t="str">
            <v>15000180</v>
          </cell>
          <cell r="C75" t="str">
            <v>CEF Placa de Concreto</v>
          </cell>
          <cell r="D75" t="str">
            <v>m2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2596.668393416142</v>
          </cell>
          <cell r="Q75">
            <v>6667.6197677564842</v>
          </cell>
          <cell r="R75">
            <v>13416.775605056164</v>
          </cell>
          <cell r="S75">
            <v>6071.5804200748053</v>
          </cell>
          <cell r="T75">
            <v>0</v>
          </cell>
          <cell r="U75">
            <v>1982.8656034686717</v>
          </cell>
          <cell r="V75">
            <v>1868.9596443725918</v>
          </cell>
          <cell r="W75">
            <v>49508.241214971626</v>
          </cell>
          <cell r="X75">
            <v>0</v>
          </cell>
        </row>
        <row r="76">
          <cell r="B76" t="str">
            <v>15000200</v>
          </cell>
          <cell r="C76" t="str">
            <v>CEF Alvenaria Bloco Concreto</v>
          </cell>
          <cell r="D76" t="str">
            <v>m2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9243.4727019514921</v>
          </cell>
          <cell r="Q76">
            <v>51920.343663444408</v>
          </cell>
          <cell r="R76">
            <v>0</v>
          </cell>
          <cell r="S76">
            <v>5809.7460655116884</v>
          </cell>
          <cell r="T76">
            <v>8353.3529874555152</v>
          </cell>
          <cell r="U76">
            <v>0</v>
          </cell>
          <cell r="V76">
            <v>0</v>
          </cell>
          <cell r="W76">
            <v>13032.865275089836</v>
          </cell>
          <cell r="X76">
            <v>0</v>
          </cell>
        </row>
        <row r="77">
          <cell r="B77" t="str">
            <v>15000210</v>
          </cell>
          <cell r="C77" t="str">
            <v>CEF Envelopamento</v>
          </cell>
          <cell r="D77" t="str">
            <v>m3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B78" t="str">
            <v>15000280</v>
          </cell>
          <cell r="C78" t="str">
            <v>CBUQ</v>
          </cell>
          <cell r="D78" t="str">
            <v>ton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437.8643612995092</v>
          </cell>
          <cell r="U78">
            <v>31414.063484268187</v>
          </cell>
          <cell r="V78">
            <v>6074.9923586668092</v>
          </cell>
          <cell r="W78">
            <v>7390.3578381148209</v>
          </cell>
          <cell r="X78">
            <v>0</v>
          </cell>
        </row>
        <row r="79">
          <cell r="B79" t="str">
            <v>15000330</v>
          </cell>
          <cell r="C79" t="str">
            <v>CEF Relva</v>
          </cell>
          <cell r="D79" t="str">
            <v>m2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161318.42844847945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30256.423997705773</v>
          </cell>
          <cell r="X79">
            <v>0</v>
          </cell>
        </row>
        <row r="80">
          <cell r="B80" t="str">
            <v>15000340</v>
          </cell>
          <cell r="C80" t="str">
            <v>CEF Plantio de Arvores</v>
          </cell>
          <cell r="D80" t="str">
            <v>un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140947.42844847945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30256.423997705773</v>
          </cell>
          <cell r="X80">
            <v>0</v>
          </cell>
        </row>
        <row r="81">
          <cell r="B81" t="str">
            <v>15000350</v>
          </cell>
          <cell r="C81" t="str">
            <v>CEF Passeio</v>
          </cell>
          <cell r="D81" t="str">
            <v>m2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170881.36844847945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30256.423997705773</v>
          </cell>
          <cell r="X81">
            <v>0</v>
          </cell>
        </row>
        <row r="82">
          <cell r="B82" t="str">
            <v>15000380</v>
          </cell>
          <cell r="C82" t="str">
            <v>CEF Boca de Lobo</v>
          </cell>
          <cell r="D82" t="str">
            <v>un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13452.349231276732</v>
          </cell>
          <cell r="Q82">
            <v>34542.396666685163</v>
          </cell>
          <cell r="R82">
            <v>47155.982865520011</v>
          </cell>
          <cell r="S82">
            <v>66757.459145388741</v>
          </cell>
          <cell r="T82">
            <v>0</v>
          </cell>
          <cell r="U82">
            <v>25538.198598300456</v>
          </cell>
          <cell r="V82">
            <v>3752.8556462130564</v>
          </cell>
          <cell r="W82">
            <v>0</v>
          </cell>
          <cell r="X82">
            <v>0</v>
          </cell>
        </row>
        <row r="83">
          <cell r="B83" t="str">
            <v>15000390</v>
          </cell>
          <cell r="C83" t="str">
            <v>CEF Tubo PVC Drenagem 150mm</v>
          </cell>
          <cell r="D83" t="str">
            <v>m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2852.1948694798111</v>
          </cell>
          <cell r="Q83">
            <v>36618.751438296364</v>
          </cell>
          <cell r="R83">
            <v>4307.5608718103476</v>
          </cell>
          <cell r="S83">
            <v>1640.2051244859576</v>
          </cell>
          <cell r="T83">
            <v>0</v>
          </cell>
          <cell r="U83">
            <v>0</v>
          </cell>
          <cell r="V83">
            <v>19945.251018674127</v>
          </cell>
          <cell r="W83">
            <v>2322.6252142275321</v>
          </cell>
          <cell r="X83">
            <v>0</v>
          </cell>
        </row>
        <row r="84">
          <cell r="B84" t="str">
            <v>15000400</v>
          </cell>
          <cell r="C84" t="str">
            <v>CEF Caixa Coletora</v>
          </cell>
          <cell r="D84" t="str">
            <v>un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2852.1948694798111</v>
          </cell>
          <cell r="Q84">
            <v>36618.751438296364</v>
          </cell>
          <cell r="R84">
            <v>4307.5608718103476</v>
          </cell>
          <cell r="S84">
            <v>1640.2051244859576</v>
          </cell>
          <cell r="T84">
            <v>0</v>
          </cell>
          <cell r="U84">
            <v>0</v>
          </cell>
          <cell r="V84">
            <v>19945.251018674127</v>
          </cell>
          <cell r="W84">
            <v>2322.6252142275321</v>
          </cell>
          <cell r="X84">
            <v>0</v>
          </cell>
        </row>
        <row r="85">
          <cell r="B85" t="str">
            <v>15000411</v>
          </cell>
          <cell r="C85" t="str">
            <v>Tubo de PVC dn 110mm</v>
          </cell>
          <cell r="D85" t="str">
            <v>m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84067.688362293309</v>
          </cell>
          <cell r="Q85">
            <v>215865.60000316059</v>
          </cell>
          <cell r="R85">
            <v>206219.30036291693</v>
          </cell>
          <cell r="S85">
            <v>37511.772620116288</v>
          </cell>
          <cell r="T85">
            <v>0</v>
          </cell>
          <cell r="U85">
            <v>6676.8234016193683</v>
          </cell>
          <cell r="V85">
            <v>558.39759801774346</v>
          </cell>
          <cell r="W85">
            <v>75082.069337287787</v>
          </cell>
          <cell r="X85">
            <v>0</v>
          </cell>
        </row>
        <row r="86">
          <cell r="B86" t="str">
            <v>15000444</v>
          </cell>
          <cell r="C86" t="str">
            <v>CEF Tubo PVC Agua 63mm</v>
          </cell>
          <cell r="D86" t="str">
            <v>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2852.1948694798111</v>
          </cell>
          <cell r="Q86">
            <v>36618.751438296364</v>
          </cell>
          <cell r="R86">
            <v>4307.5608718103476</v>
          </cell>
          <cell r="S86">
            <v>1640.2051244859576</v>
          </cell>
          <cell r="T86">
            <v>0</v>
          </cell>
          <cell r="U86">
            <v>0</v>
          </cell>
          <cell r="V86">
            <v>19945.251018674127</v>
          </cell>
          <cell r="W86">
            <v>2322.6252142275321</v>
          </cell>
          <cell r="X86">
            <v>0</v>
          </cell>
        </row>
        <row r="87">
          <cell r="B87" t="str">
            <v>15000445</v>
          </cell>
          <cell r="C87" t="str">
            <v>CEF - dificações e instalações</v>
          </cell>
          <cell r="D87" t="str">
            <v>vb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796762.28920287243</v>
          </cell>
          <cell r="Q87">
            <v>1093256.536265468</v>
          </cell>
          <cell r="R87">
            <v>0</v>
          </cell>
          <cell r="S87">
            <v>151303.05128326779</v>
          </cell>
          <cell r="T87">
            <v>58729.8751171166</v>
          </cell>
          <cell r="U87">
            <v>117757.7115325129</v>
          </cell>
          <cell r="V87">
            <v>25026.368469851317</v>
          </cell>
          <cell r="W87">
            <v>2140910.0753221405</v>
          </cell>
          <cell r="X87">
            <v>0</v>
          </cell>
        </row>
        <row r="88">
          <cell r="B88" t="str">
            <v>12000004</v>
          </cell>
          <cell r="C88" t="str">
            <v>Estaleiro de Apoio (Rio Chicanda II km 49.00)</v>
          </cell>
          <cell r="D88" t="str">
            <v>vb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B89" t="str">
            <v>12000007</v>
          </cell>
          <cell r="C89" t="str">
            <v>Estaleiro de Apoio (Rio Tonga km 67.50)</v>
          </cell>
          <cell r="D89" t="str">
            <v>vb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B90" t="str">
            <v>12000008</v>
          </cell>
          <cell r="C90" t="str">
            <v>Estaleiro de Apoio (Rio Chissipa km 67.80)</v>
          </cell>
          <cell r="D90" t="str">
            <v>vb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 t="str">
            <v>12000009</v>
          </cell>
          <cell r="C91" t="str">
            <v>Estaleiro de Apoio (Rio C.Combolo km 79.00)</v>
          </cell>
          <cell r="D91" t="str">
            <v>vb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 t="str">
            <v>12000010</v>
          </cell>
          <cell r="C92" t="str">
            <v>Estaleiro de Apoio (Rio Quati km 103.60)</v>
          </cell>
          <cell r="D92" t="str">
            <v>vb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B93" t="str">
            <v>12000100</v>
          </cell>
          <cell r="C93" t="str">
            <v>Aparelho de Apoio 650x200x30</v>
          </cell>
          <cell r="D93" t="str">
            <v>un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B94" t="str">
            <v>12000101</v>
          </cell>
          <cell r="C94" t="str">
            <v>Aparelho de Apoio 650x200x30</v>
          </cell>
          <cell r="D94" t="str">
            <v>un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 t="str">
            <v>12000160</v>
          </cell>
          <cell r="C95" t="str">
            <v>Escoramento</v>
          </cell>
          <cell r="D95" t="str">
            <v>m3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B96" t="str">
            <v>12000210</v>
          </cell>
          <cell r="C96" t="str">
            <v>Estaca Raiz dn 310mm</v>
          </cell>
          <cell r="D96" t="str">
            <v>m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B97" t="str">
            <v>12000220</v>
          </cell>
          <cell r="C97" t="str">
            <v>Junta Estruturais (Jeene JJ3550)</v>
          </cell>
          <cell r="D97" t="str">
            <v>m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 t="str">
            <v>13001000</v>
          </cell>
          <cell r="C98" t="str">
            <v>Plantio de Grama c/ Hidrossemeadura</v>
          </cell>
          <cell r="D98" t="str">
            <v>m2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61182.379903664536</v>
          </cell>
          <cell r="W98">
            <v>71804.627070394534</v>
          </cell>
          <cell r="X98">
            <v>0</v>
          </cell>
        </row>
        <row r="99">
          <cell r="B99" t="str">
            <v>13001020</v>
          </cell>
          <cell r="C99" t="str">
            <v>Aqueduto em Betão diam 0.40 m</v>
          </cell>
          <cell r="D99" t="str">
            <v>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1018.2501491082623</v>
          </cell>
          <cell r="U99">
            <v>0</v>
          </cell>
          <cell r="V99">
            <v>80396.296340205881</v>
          </cell>
          <cell r="W99">
            <v>1620.735543940413</v>
          </cell>
          <cell r="X99">
            <v>1442.8890525724164</v>
          </cell>
        </row>
        <row r="100">
          <cell r="B100" t="str">
            <v>13002000</v>
          </cell>
          <cell r="C100" t="str">
            <v>Escav/Carga/Transp mat 1a Cat (DMT acima de 5 km)</v>
          </cell>
          <cell r="D100" t="str">
            <v>m3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 t="str">
            <v>16000020</v>
          </cell>
          <cell r="C101" t="str">
            <v>Passeio de concreto e=0-07m</v>
          </cell>
          <cell r="D101" t="str">
            <v>m2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151273.31856233106</v>
          </cell>
          <cell r="W101">
            <v>36424.126410155681</v>
          </cell>
          <cell r="X101">
            <v>0</v>
          </cell>
        </row>
        <row r="102">
          <cell r="B102" t="str">
            <v>16002000</v>
          </cell>
          <cell r="C102" t="str">
            <v>Escav Mecânica p/ Estrut Hidráulica</v>
          </cell>
          <cell r="D102" t="str">
            <v>m3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 t="str">
            <v>16002005</v>
          </cell>
          <cell r="C103" t="str">
            <v>Aterro Manual c/Material Prov de Jazida</v>
          </cell>
          <cell r="D103" t="str">
            <v>m3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3347.1931744526687</v>
          </cell>
          <cell r="U103">
            <v>0</v>
          </cell>
          <cell r="V103">
            <v>82339.837355125914</v>
          </cell>
          <cell r="W103">
            <v>0</v>
          </cell>
          <cell r="X103">
            <v>4743.0667135108606</v>
          </cell>
        </row>
        <row r="104">
          <cell r="B104" t="str">
            <v>16002010</v>
          </cell>
          <cell r="C104" t="str">
            <v>Escav/Carga/Transp Solo Mole</v>
          </cell>
          <cell r="D104" t="str">
            <v>m3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B105" t="str">
            <v>16002015</v>
          </cell>
          <cell r="C105" t="str">
            <v>Escav Manual Mat 1a cat</v>
          </cell>
          <cell r="D105" t="str">
            <v>m3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237.09096324246664</v>
          </cell>
          <cell r="U105">
            <v>0</v>
          </cell>
          <cell r="V105">
            <v>21017.496654271712</v>
          </cell>
          <cell r="W105">
            <v>28584.737604130078</v>
          </cell>
          <cell r="X105">
            <v>335.96455215449419</v>
          </cell>
        </row>
        <row r="106">
          <cell r="B106" t="str">
            <v>16002020</v>
          </cell>
          <cell r="C106" t="str">
            <v>Esec Enrocamento Pedra Argamassada e= 20cm</v>
          </cell>
          <cell r="D106" t="str">
            <v>m3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35238.192025354139</v>
          </cell>
          <cell r="W106">
            <v>31908.503530733138</v>
          </cell>
          <cell r="X106">
            <v>0</v>
          </cell>
        </row>
        <row r="107">
          <cell r="B107" t="str">
            <v>16002025</v>
          </cell>
          <cell r="C107" t="str">
            <v>Exec Prolongamento Aqueduto betão diam. 100 cm</v>
          </cell>
          <cell r="D107" t="str">
            <v>m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 t="str">
            <v>16002030</v>
          </cell>
          <cell r="C108" t="str">
            <v>Fornec/Assentamento Aqueduto Betão diam 60 cm</v>
          </cell>
          <cell r="D108" t="str">
            <v>m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 t="str">
            <v>16002035</v>
          </cell>
          <cell r="C109" t="str">
            <v>Fornec/Assentamento Aqueduto Betão diam 80 cm</v>
          </cell>
          <cell r="D109" t="str">
            <v>m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B110" t="str">
            <v>16002040</v>
          </cell>
          <cell r="C110" t="str">
            <v>Fornec/Assentamento Aqueduto Betão diam 100 cm</v>
          </cell>
          <cell r="D110" t="str">
            <v>m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25560.586315944256</v>
          </cell>
          <cell r="X110">
            <v>0</v>
          </cell>
        </row>
        <row r="111">
          <cell r="B111" t="str">
            <v>16003000</v>
          </cell>
          <cell r="C111" t="str">
            <v>Envoltório de Areia</v>
          </cell>
          <cell r="D111" t="str">
            <v>m3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115967.35357431162</v>
          </cell>
          <cell r="U111">
            <v>0</v>
          </cell>
          <cell r="V111">
            <v>143581.6510417407</v>
          </cell>
          <cell r="W111">
            <v>58891.166431747835</v>
          </cell>
          <cell r="X111">
            <v>164328.99624390653</v>
          </cell>
        </row>
        <row r="112">
          <cell r="B112" t="str">
            <v>16003005</v>
          </cell>
          <cell r="C112" t="str">
            <v>Lastro de Brita (Obras Diversas)</v>
          </cell>
          <cell r="D112" t="str">
            <v>m3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B113" t="str">
            <v>16003006</v>
          </cell>
          <cell r="C113" t="str">
            <v>Valeta de Terra</v>
          </cell>
          <cell r="D113" t="str">
            <v>m3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 t="str">
            <v>16003010</v>
          </cell>
          <cell r="C114" t="str">
            <v>Alvenaria de Blocos de Concreto p/ Cx de Passagem</v>
          </cell>
          <cell r="D114" t="str">
            <v>m2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3253.7777835590796</v>
          </cell>
          <cell r="W114">
            <v>0</v>
          </cell>
          <cell r="X114">
            <v>0</v>
          </cell>
        </row>
        <row r="115">
          <cell r="B115" t="str">
            <v>16003015</v>
          </cell>
          <cell r="C115" t="str">
            <v>Forma de Madeira p/ Estrut Diversas Exceto Pontes</v>
          </cell>
          <cell r="D115" t="str">
            <v>m2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5429.2852497443864</v>
          </cell>
          <cell r="U115">
            <v>0</v>
          </cell>
          <cell r="V115">
            <v>12666.566269128214</v>
          </cell>
          <cell r="W115">
            <v>23811.395743386747</v>
          </cell>
          <cell r="X115">
            <v>7693.44964693559</v>
          </cell>
        </row>
        <row r="116">
          <cell r="B116" t="str">
            <v>16003020</v>
          </cell>
          <cell r="C116" t="str">
            <v>Armadura p/ Estrut Diversas Exceto Pontes</v>
          </cell>
          <cell r="D116" t="str">
            <v>kg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1043.306125743673</v>
          </cell>
          <cell r="W116">
            <v>0</v>
          </cell>
          <cell r="X116">
            <v>0</v>
          </cell>
        </row>
        <row r="117">
          <cell r="B117" t="str">
            <v>16003025</v>
          </cell>
          <cell r="C117" t="str">
            <v>Concreto fck 20 MPa p/ Estrut Diversas Exceto Pontes</v>
          </cell>
          <cell r="D117" t="str">
            <v>m3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9847.8078298160581</v>
          </cell>
          <cell r="U117">
            <v>0</v>
          </cell>
          <cell r="V117">
            <v>41805.679554097558</v>
          </cell>
          <cell r="W117">
            <v>22061.725377843428</v>
          </cell>
          <cell r="X117">
            <v>13954.620209898694</v>
          </cell>
        </row>
        <row r="118">
          <cell r="B118" t="str">
            <v>16003030</v>
          </cell>
          <cell r="C118" t="str">
            <v>Demolição de Alvenaria de Pedra</v>
          </cell>
          <cell r="D118" t="str">
            <v>m3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408227.01844760578</v>
          </cell>
          <cell r="U118">
            <v>0</v>
          </cell>
          <cell r="V118">
            <v>133481.89934490385</v>
          </cell>
          <cell r="W118">
            <v>40996.509805093548</v>
          </cell>
          <cell r="X118">
            <v>578469.14768259157</v>
          </cell>
        </row>
        <row r="119">
          <cell r="B119" t="str">
            <v>16003035</v>
          </cell>
          <cell r="C119" t="str">
            <v>Execução enrec c/ Pedra Arrumada</v>
          </cell>
          <cell r="D119" t="str">
            <v>m3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124608.05533604127</v>
          </cell>
          <cell r="U119">
            <v>0</v>
          </cell>
          <cell r="V119">
            <v>101782.32488998787</v>
          </cell>
          <cell r="W119">
            <v>12103.244154696069</v>
          </cell>
          <cell r="X119">
            <v>176573.11326118509</v>
          </cell>
        </row>
        <row r="120">
          <cell r="B120" t="str">
            <v>17001000</v>
          </cell>
          <cell r="C120" t="str">
            <v>Fornecimento de Vigas Metálicas</v>
          </cell>
          <cell r="D120" t="str">
            <v>kg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B121" t="str">
            <v>17001000</v>
          </cell>
          <cell r="C121" t="str">
            <v>Montagem de Vigas Metálicas</v>
          </cell>
          <cell r="D121" t="str">
            <v>kg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2101</v>
          </cell>
          <cell r="C122" t="str">
            <v>Diretor de Contrato</v>
          </cell>
          <cell r="D122" t="str">
            <v>vb</v>
          </cell>
          <cell r="E122">
            <v>685.15947932795984</v>
          </cell>
          <cell r="F122">
            <v>9372.7260984643635</v>
          </cell>
          <cell r="G122">
            <v>8294.7886782376572</v>
          </cell>
          <cell r="H122">
            <v>5279.6992824743566</v>
          </cell>
          <cell r="I122">
            <v>4520.4813370144348</v>
          </cell>
          <cell r="J122">
            <v>13018.788215652216</v>
          </cell>
          <cell r="K122">
            <v>15570.191168787804</v>
          </cell>
          <cell r="L122">
            <v>25247.441869451126</v>
          </cell>
          <cell r="M122">
            <v>17221.633885191524</v>
          </cell>
          <cell r="N122">
            <v>18658.431715485272</v>
          </cell>
          <cell r="O122">
            <v>16127.615298841134</v>
          </cell>
          <cell r="P122">
            <v>16926.873778236473</v>
          </cell>
          <cell r="Q122">
            <v>50128.802803442748</v>
          </cell>
          <cell r="R122">
            <v>25288.206575865323</v>
          </cell>
          <cell r="S122">
            <v>14548.207008256713</v>
          </cell>
          <cell r="T122">
            <v>24546.566323849504</v>
          </cell>
          <cell r="U122">
            <v>66029.602537286293</v>
          </cell>
          <cell r="V122">
            <v>9233.9421041138103</v>
          </cell>
          <cell r="W122">
            <v>15542.312339876242</v>
          </cell>
          <cell r="X122">
            <v>17833.705612564321</v>
          </cell>
        </row>
        <row r="123">
          <cell r="B123">
            <v>2102</v>
          </cell>
          <cell r="C123" t="str">
            <v>Segurança do Trabalho</v>
          </cell>
          <cell r="D123" t="str">
            <v>vb</v>
          </cell>
          <cell r="E123">
            <v>1102.7602775348737</v>
          </cell>
          <cell r="F123">
            <v>15085.349244148056</v>
          </cell>
          <cell r="G123">
            <v>13350.415109017395</v>
          </cell>
          <cell r="H123">
            <v>8497.6459082969341</v>
          </cell>
          <cell r="I123">
            <v>7275.6889515515577</v>
          </cell>
          <cell r="J123">
            <v>20953.665444346014</v>
          </cell>
          <cell r="K123">
            <v>25060.133958016453</v>
          </cell>
          <cell r="L123">
            <v>40635.613814042648</v>
          </cell>
          <cell r="M123">
            <v>27718.121599172038</v>
          </cell>
          <cell r="N123">
            <v>30030.639519306984</v>
          </cell>
          <cell r="O123">
            <v>25957.30491880529</v>
          </cell>
          <cell r="P123">
            <v>16173.917495636611</v>
          </cell>
          <cell r="Q123">
            <v>74572.910395149433</v>
          </cell>
          <cell r="R123">
            <v>45259.53256994245</v>
          </cell>
          <cell r="S123">
            <v>64478.489797156923</v>
          </cell>
          <cell r="T123">
            <v>31743.831929477048</v>
          </cell>
          <cell r="U123">
            <v>33233.029149058049</v>
          </cell>
          <cell r="V123">
            <v>29281.069310278486</v>
          </cell>
          <cell r="W123">
            <v>36935.131228923587</v>
          </cell>
          <cell r="X123">
            <v>58853.444657456443</v>
          </cell>
        </row>
        <row r="124">
          <cell r="B124">
            <v>2103</v>
          </cell>
          <cell r="C124" t="str">
            <v>Medicina do Trabalho</v>
          </cell>
          <cell r="D124" t="str">
            <v>vb</v>
          </cell>
          <cell r="E124">
            <v>294.07806470050519</v>
          </cell>
          <cell r="F124">
            <v>4022.8782278657986</v>
          </cell>
          <cell r="G124">
            <v>3560.2155048462578</v>
          </cell>
          <cell r="H124">
            <v>2266.1056207142005</v>
          </cell>
          <cell r="I124">
            <v>1940.2408391224144</v>
          </cell>
          <cell r="J124">
            <v>5587.8086178709509</v>
          </cell>
          <cell r="K124">
            <v>6682.8991265291852</v>
          </cell>
          <cell r="L124">
            <v>10836.482698727667</v>
          </cell>
          <cell r="M124">
            <v>7391.7166977026973</v>
          </cell>
          <cell r="N124">
            <v>8008.4062977839949</v>
          </cell>
          <cell r="O124">
            <v>6922.1517594260304</v>
          </cell>
          <cell r="P124">
            <v>3595.8071842321865</v>
          </cell>
          <cell r="Q124">
            <v>10206.260143798738</v>
          </cell>
          <cell r="R124">
            <v>6820.1325744841952</v>
          </cell>
          <cell r="S124">
            <v>13838.095039588341</v>
          </cell>
          <cell r="T124">
            <v>15026.709065461328</v>
          </cell>
          <cell r="U124">
            <v>9827.8846725708972</v>
          </cell>
          <cell r="V124">
            <v>12764.001576671528</v>
          </cell>
          <cell r="W124">
            <v>13040.968847479795</v>
          </cell>
          <cell r="X124">
            <v>17006.683609005882</v>
          </cell>
        </row>
        <row r="125">
          <cell r="B125">
            <v>2201</v>
          </cell>
          <cell r="C125" t="str">
            <v>Gerência Comercial</v>
          </cell>
          <cell r="D125" t="str">
            <v>vb</v>
          </cell>
          <cell r="E125">
            <v>380.86375548797645</v>
          </cell>
          <cell r="F125">
            <v>5210.0741049699636</v>
          </cell>
          <cell r="G125">
            <v>4610.8744931492956</v>
          </cell>
          <cell r="H125">
            <v>2934.8584632335537</v>
          </cell>
          <cell r="I125">
            <v>2512.8273789882433</v>
          </cell>
          <cell r="J125">
            <v>7236.8327685976947</v>
          </cell>
          <cell r="K125">
            <v>8655.0966032416582</v>
          </cell>
          <cell r="L125">
            <v>14034.448645876208</v>
          </cell>
          <cell r="M125">
            <v>9573.0940825434391</v>
          </cell>
          <cell r="N125">
            <v>10371.775607112577</v>
          </cell>
          <cell r="O125">
            <v>8964.9553353721203</v>
          </cell>
          <cell r="P125">
            <v>22729.002262335103</v>
          </cell>
          <cell r="Q125">
            <v>11267.664214387571</v>
          </cell>
          <cell r="R125">
            <v>13156.439570714569</v>
          </cell>
          <cell r="S125">
            <v>12537.426441141255</v>
          </cell>
          <cell r="T125">
            <v>7745.4001189957025</v>
          </cell>
          <cell r="U125">
            <v>9796.9641918457</v>
          </cell>
          <cell r="V125">
            <v>8947.0471464360162</v>
          </cell>
          <cell r="W125">
            <v>9594.7966789215025</v>
          </cell>
          <cell r="X125">
            <v>11637.626951130094</v>
          </cell>
        </row>
        <row r="126">
          <cell r="B126">
            <v>2202</v>
          </cell>
          <cell r="C126" t="str">
            <v>Orçam/Custo/Med Cliente/Med Subemp</v>
          </cell>
          <cell r="D126" t="str">
            <v>vb</v>
          </cell>
          <cell r="E126">
            <v>547.34858778508931</v>
          </cell>
          <cell r="F126">
            <v>7487.5245084879161</v>
          </cell>
          <cell r="G126">
            <v>6626.4001389316481</v>
          </cell>
          <cell r="H126">
            <v>4217.7566440834917</v>
          </cell>
          <cell r="I126">
            <v>3611.2454845558082</v>
          </cell>
          <cell r="J126">
            <v>10400.228792718119</v>
          </cell>
          <cell r="K126">
            <v>12438.450324206289</v>
          </cell>
          <cell r="L126">
            <v>20169.248283603629</v>
          </cell>
          <cell r="M126">
            <v>13757.726880838265</v>
          </cell>
          <cell r="N126">
            <v>14905.531570215595</v>
          </cell>
          <cell r="O126">
            <v>12883.755861949538</v>
          </cell>
          <cell r="P126">
            <v>12727.440406375108</v>
          </cell>
          <cell r="Q126">
            <v>39576.740081221018</v>
          </cell>
          <cell r="R126">
            <v>14852.647837421811</v>
          </cell>
          <cell r="S126">
            <v>27210.138626437405</v>
          </cell>
          <cell r="T126">
            <v>16822.299847994658</v>
          </cell>
          <cell r="U126">
            <v>21342.511588585541</v>
          </cell>
          <cell r="V126">
            <v>13468.783318414808</v>
          </cell>
          <cell r="W126">
            <v>18712.862865649164</v>
          </cell>
          <cell r="X126">
            <v>22603.853220408804</v>
          </cell>
        </row>
        <row r="127">
          <cell r="B127">
            <v>2301</v>
          </cell>
          <cell r="C127" t="str">
            <v>Gerencia Administrativa&amp;Financeira</v>
          </cell>
          <cell r="D127" t="str">
            <v>vb</v>
          </cell>
          <cell r="E127">
            <v>332.26646101505315</v>
          </cell>
          <cell r="F127">
            <v>4545.2812443823914</v>
          </cell>
          <cell r="G127">
            <v>4022.5380544819486</v>
          </cell>
          <cell r="H127">
            <v>2560.37761826217</v>
          </cell>
          <cell r="I127">
            <v>2192.1966801183667</v>
          </cell>
          <cell r="J127">
            <v>6313.4304021628941</v>
          </cell>
          <cell r="K127">
            <v>7550.7272001189413</v>
          </cell>
          <cell r="L127">
            <v>12243.686926544538</v>
          </cell>
          <cell r="M127">
            <v>8351.5904202947204</v>
          </cell>
          <cell r="N127">
            <v>9048.3621131188047</v>
          </cell>
          <cell r="O127">
            <v>7821.0487071042653</v>
          </cell>
          <cell r="P127">
            <v>4679.9241927766998</v>
          </cell>
          <cell r="Q127">
            <v>19967.373535693256</v>
          </cell>
          <cell r="R127">
            <v>8130.592767096</v>
          </cell>
          <cell r="S127">
            <v>13247.672390391128</v>
          </cell>
          <cell r="T127">
            <v>6050.9123008060214</v>
          </cell>
          <cell r="U127">
            <v>11262.051284761807</v>
          </cell>
          <cell r="V127">
            <v>8617.1584917764376</v>
          </cell>
          <cell r="W127">
            <v>17078.957819962387</v>
          </cell>
          <cell r="X127">
            <v>30909.732692457892</v>
          </cell>
        </row>
        <row r="128">
          <cell r="B128">
            <v>2302</v>
          </cell>
          <cell r="C128" t="str">
            <v>Recursos Humanos</v>
          </cell>
          <cell r="D128" t="str">
            <v>vb</v>
          </cell>
          <cell r="E128">
            <v>668.40030381380757</v>
          </cell>
          <cell r="F128">
            <v>9143.4668289519432</v>
          </cell>
          <cell r="G128">
            <v>8091.8960327943796</v>
          </cell>
          <cell r="H128">
            <v>5150.5564922093517</v>
          </cell>
          <cell r="I128">
            <v>4409.9092112229582</v>
          </cell>
          <cell r="J128">
            <v>12700.345337358103</v>
          </cell>
          <cell r="K128">
            <v>15189.340323897555</v>
          </cell>
          <cell r="L128">
            <v>24629.883005654177</v>
          </cell>
          <cell r="M128">
            <v>16800.388330498932</v>
          </cell>
          <cell r="N128">
            <v>18202.041719618392</v>
          </cell>
          <cell r="O128">
            <v>15733.129717640222</v>
          </cell>
          <cell r="P128">
            <v>-8059.6586545561722</v>
          </cell>
          <cell r="Q128">
            <v>7584.210374205808</v>
          </cell>
          <cell r="R128">
            <v>15589.40028640062</v>
          </cell>
          <cell r="S128">
            <v>20465.53382375306</v>
          </cell>
          <cell r="T128">
            <v>-16718.591219716513</v>
          </cell>
          <cell r="U128">
            <v>12424.48791180943</v>
          </cell>
          <cell r="V128">
            <v>22113.779114546316</v>
          </cell>
          <cell r="W128">
            <v>150232.49586969474</v>
          </cell>
          <cell r="X128">
            <v>44060.892003222289</v>
          </cell>
        </row>
        <row r="129">
          <cell r="B129">
            <v>2303</v>
          </cell>
          <cell r="C129" t="str">
            <v>Suprimentos - Canteiro</v>
          </cell>
          <cell r="D129" t="str">
            <v>vb</v>
          </cell>
          <cell r="E129">
            <v>741.18853550708423</v>
          </cell>
          <cell r="F129">
            <v>10139.182686991015</v>
          </cell>
          <cell r="G129">
            <v>8973.0967143503494</v>
          </cell>
          <cell r="H129">
            <v>5711.4477682382721</v>
          </cell>
          <cell r="I129">
            <v>4890.1446204250269</v>
          </cell>
          <cell r="J129">
            <v>14083.402277526342</v>
          </cell>
          <cell r="K129">
            <v>16843.44672758325</v>
          </cell>
          <cell r="L129">
            <v>27312.056578234198</v>
          </cell>
          <cell r="M129">
            <v>18629.936508977957</v>
          </cell>
          <cell r="N129">
            <v>20184.228774918323</v>
          </cell>
          <cell r="O129">
            <v>17446.45432957364</v>
          </cell>
          <cell r="P129">
            <v>4105.1139911331747</v>
          </cell>
          <cell r="Q129">
            <v>33271.243018877525</v>
          </cell>
          <cell r="R129">
            <v>28153.030451884701</v>
          </cell>
          <cell r="S129">
            <v>45663.232012537563</v>
          </cell>
          <cell r="T129">
            <v>18642.21194040839</v>
          </cell>
          <cell r="U129">
            <v>23823.563290227237</v>
          </cell>
          <cell r="V129">
            <v>19932.913639199174</v>
          </cell>
          <cell r="W129">
            <v>42985.889518885</v>
          </cell>
          <cell r="X129">
            <v>57140.966992835485</v>
          </cell>
        </row>
        <row r="130">
          <cell r="B130">
            <v>2305</v>
          </cell>
          <cell r="C130" t="str">
            <v>Refeitório</v>
          </cell>
          <cell r="D130" t="str">
            <v>vb</v>
          </cell>
          <cell r="E130">
            <v>2617.3492621318301</v>
          </cell>
          <cell r="F130">
            <v>35804.361580228615</v>
          </cell>
          <cell r="G130">
            <v>31686.577623970759</v>
          </cell>
          <cell r="H130">
            <v>20168.759884656967</v>
          </cell>
          <cell r="I130">
            <v>17268.502952802413</v>
          </cell>
          <cell r="J130">
            <v>49732.531998988248</v>
          </cell>
          <cell r="K130">
            <v>59479.040422604376</v>
          </cell>
          <cell r="L130">
            <v>96446.703784263838</v>
          </cell>
          <cell r="M130">
            <v>65787.648134595627</v>
          </cell>
          <cell r="N130">
            <v>71276.299834548088</v>
          </cell>
          <cell r="O130">
            <v>61608.433183718327</v>
          </cell>
          <cell r="P130">
            <v>10235.404563930279</v>
          </cell>
          <cell r="Q130">
            <v>32342.450619658175</v>
          </cell>
          <cell r="R130">
            <v>61495.553593294761</v>
          </cell>
          <cell r="S130">
            <v>99234.265906224391</v>
          </cell>
          <cell r="T130">
            <v>67574.18854533897</v>
          </cell>
          <cell r="U130">
            <v>118492.00193186309</v>
          </cell>
          <cell r="V130">
            <v>94893.970316923209</v>
          </cell>
          <cell r="W130">
            <v>215671.64243571489</v>
          </cell>
          <cell r="X130">
            <v>266865.65127581707</v>
          </cell>
        </row>
        <row r="131">
          <cell r="B131">
            <v>2306</v>
          </cell>
          <cell r="C131" t="str">
            <v>Comunicação/Informática</v>
          </cell>
          <cell r="D131" t="str">
            <v>vb</v>
          </cell>
          <cell r="E131">
            <v>590.50763523662658</v>
          </cell>
          <cell r="F131">
            <v>8077.9241784022233</v>
          </cell>
          <cell r="G131">
            <v>7148.8991905621888</v>
          </cell>
          <cell r="H131">
            <v>4550.331466058753</v>
          </cell>
          <cell r="I131">
            <v>3895.9962242220813</v>
          </cell>
          <cell r="J131">
            <v>11220.298448489313</v>
          </cell>
          <cell r="K131">
            <v>13419.236024117128</v>
          </cell>
          <cell r="L131">
            <v>21759.616036732234</v>
          </cell>
          <cell r="M131">
            <v>14842.539010669734</v>
          </cell>
          <cell r="N131">
            <v>16080.849381726806</v>
          </cell>
          <cell r="O131">
            <v>13899.654400849633</v>
          </cell>
          <cell r="P131">
            <v>4643.3923255776526</v>
          </cell>
          <cell r="Q131">
            <v>12311.586643692877</v>
          </cell>
          <cell r="R131">
            <v>23196.466872160123</v>
          </cell>
          <cell r="S131">
            <v>12428.924500225146</v>
          </cell>
          <cell r="T131">
            <v>18860.87947137039</v>
          </cell>
          <cell r="U131">
            <v>29338.966514729171</v>
          </cell>
          <cell r="V131">
            <v>27864.681656269448</v>
          </cell>
          <cell r="W131">
            <v>35150.358369518006</v>
          </cell>
          <cell r="X131">
            <v>45751.405028747766</v>
          </cell>
        </row>
        <row r="132">
          <cell r="B132">
            <v>2307</v>
          </cell>
          <cell r="C132" t="str">
            <v>Financeiro</v>
          </cell>
          <cell r="D132" t="str">
            <v>vb</v>
          </cell>
          <cell r="E132">
            <v>439.11367545746384</v>
          </cell>
          <cell r="F132">
            <v>6006.9112817203768</v>
          </cell>
          <cell r="G132">
            <v>5316.0691102405935</v>
          </cell>
          <cell r="H132">
            <v>3383.7204726576151</v>
          </cell>
          <cell r="I132">
            <v>2897.1432704693443</v>
          </cell>
          <cell r="J132">
            <v>8343.6456998079138</v>
          </cell>
          <cell r="K132">
            <v>9978.8211036763678</v>
          </cell>
          <cell r="L132">
            <v>16180.899965169509</v>
          </cell>
          <cell r="M132">
            <v>11037.218605114695</v>
          </cell>
          <cell r="N132">
            <v>11958.051776347227</v>
          </cell>
          <cell r="O132">
            <v>10336.070132437497</v>
          </cell>
          <cell r="P132">
            <v>-2414.5225995479318</v>
          </cell>
          <cell r="Q132">
            <v>21999.257499903015</v>
          </cell>
          <cell r="R132">
            <v>20885.591182468019</v>
          </cell>
          <cell r="S132">
            <v>26127.612744765269</v>
          </cell>
          <cell r="T132">
            <v>11329.149134478715</v>
          </cell>
          <cell r="U132">
            <v>18389.347174770755</v>
          </cell>
          <cell r="V132">
            <v>13791.966360066199</v>
          </cell>
          <cell r="W132">
            <v>25153.160325647084</v>
          </cell>
          <cell r="X132">
            <v>33899.62473798346</v>
          </cell>
        </row>
        <row r="133">
          <cell r="B133">
            <v>2308</v>
          </cell>
          <cell r="C133" t="str">
            <v>Transporte de Pessoal</v>
          </cell>
          <cell r="D133" t="str">
            <v>vb</v>
          </cell>
          <cell r="E133">
            <v>1143.3185151125647</v>
          </cell>
          <cell r="F133">
            <v>15640.170805144346</v>
          </cell>
          <cell r="G133">
            <v>13841.427814845656</v>
          </cell>
          <cell r="H133">
            <v>8810.1794195422208</v>
          </cell>
          <cell r="I133">
            <v>7543.2803102991338</v>
          </cell>
          <cell r="J133">
            <v>21724.316834795984</v>
          </cell>
          <cell r="K133">
            <v>25981.816473703417</v>
          </cell>
          <cell r="L133">
            <v>42130.144323311135</v>
          </cell>
          <cell r="M133">
            <v>28737.561802023385</v>
          </cell>
          <cell r="N133">
            <v>31135.13143567957</v>
          </cell>
          <cell r="O133">
            <v>26911.984336644749</v>
          </cell>
          <cell r="P133">
            <v>8237.9169294230778</v>
          </cell>
          <cell r="Q133">
            <v>33079.789583382561</v>
          </cell>
          <cell r="R133">
            <v>30310.38958097083</v>
          </cell>
          <cell r="S133">
            <v>42185.66925601496</v>
          </cell>
          <cell r="T133">
            <v>23274.409642059363</v>
          </cell>
          <cell r="U133">
            <v>62470.453405483349</v>
          </cell>
          <cell r="V133">
            <v>47850.728031072395</v>
          </cell>
          <cell r="W133">
            <v>74258.12637012999</v>
          </cell>
          <cell r="X133">
            <v>96120.937848355461</v>
          </cell>
        </row>
        <row r="134">
          <cell r="B134">
            <v>2309</v>
          </cell>
          <cell r="C134" t="str">
            <v>Assistência Social e Lazer</v>
          </cell>
          <cell r="D134" t="str">
            <v>vb</v>
          </cell>
          <cell r="E134">
            <v>98.628082917424251</v>
          </cell>
          <cell r="F134">
            <v>1349.195383983249</v>
          </cell>
          <cell r="G134">
            <v>1194.0272742663797</v>
          </cell>
          <cell r="H134">
            <v>760.00790227948414</v>
          </cell>
          <cell r="I134">
            <v>650.71917062438945</v>
          </cell>
          <cell r="J134">
            <v>1874.0427044476778</v>
          </cell>
          <cell r="K134">
            <v>2241.3148354038744</v>
          </cell>
          <cell r="L134">
            <v>3634.3462584732847</v>
          </cell>
          <cell r="M134">
            <v>2479.0385100826552</v>
          </cell>
          <cell r="N134">
            <v>2685.8642489322178</v>
          </cell>
          <cell r="O134">
            <v>2321.5555311510861</v>
          </cell>
          <cell r="P134">
            <v>352.11293874388258</v>
          </cell>
          <cell r="Q134">
            <v>2506.9590240941293</v>
          </cell>
          <cell r="R134">
            <v>576.63424523166032</v>
          </cell>
          <cell r="S134">
            <v>110.83171436104132</v>
          </cell>
          <cell r="T134">
            <v>917.9038551546073</v>
          </cell>
          <cell r="U134">
            <v>4397.4043649258756</v>
          </cell>
          <cell r="V134">
            <v>1791.1526989773092</v>
          </cell>
          <cell r="W134">
            <v>12769.838676479247</v>
          </cell>
          <cell r="X134">
            <v>13582.454633657599</v>
          </cell>
        </row>
        <row r="135">
          <cell r="B135">
            <v>2310</v>
          </cell>
          <cell r="C135" t="str">
            <v>Instalação/Operação Canteiro</v>
          </cell>
          <cell r="D135" t="str">
            <v>vb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2311</v>
          </cell>
          <cell r="C136" t="str">
            <v>Instalação/Operação Alojamento</v>
          </cell>
          <cell r="D136" t="str">
            <v>vb</v>
          </cell>
          <cell r="E136">
            <v>787.18566583947575</v>
          </cell>
          <cell r="F136">
            <v>10768.406272051439</v>
          </cell>
          <cell r="G136">
            <v>9529.9546246966711</v>
          </cell>
          <cell r="H136">
            <v>6065.8922783689759</v>
          </cell>
          <cell r="I136">
            <v>5193.6201987352679</v>
          </cell>
          <cell r="J136">
            <v>14957.398648287375</v>
          </cell>
          <cell r="K136">
            <v>17888.727620716996</v>
          </cell>
          <cell r="L136">
            <v>29007.004848332854</v>
          </cell>
          <cell r="M136">
            <v>19786.084474895117</v>
          </cell>
          <cell r="N136">
            <v>21436.833958542145</v>
          </cell>
          <cell r="O136">
            <v>18529.157036364013</v>
          </cell>
          <cell r="P136">
            <v>8475.6354270312841</v>
          </cell>
          <cell r="Q136">
            <v>34054.505664984928</v>
          </cell>
          <cell r="R136">
            <v>19139.660746157093</v>
          </cell>
          <cell r="S136">
            <v>38558.643717466184</v>
          </cell>
          <cell r="T136">
            <v>13924.31566058389</v>
          </cell>
          <cell r="U136">
            <v>69249.33518393345</v>
          </cell>
          <cell r="V136">
            <v>27451.494492070378</v>
          </cell>
          <cell r="W136">
            <v>30246.940146502089</v>
          </cell>
          <cell r="X136">
            <v>53784.856393572809</v>
          </cell>
        </row>
        <row r="137">
          <cell r="B137">
            <v>2312</v>
          </cell>
          <cell r="C137" t="str">
            <v>Manutenção Canteiro/Acampamento</v>
          </cell>
          <cell r="D137" t="str">
            <v>vb</v>
          </cell>
          <cell r="E137">
            <v>276.30316767608599</v>
          </cell>
          <cell r="F137">
            <v>3779.7242669781831</v>
          </cell>
          <cell r="G137">
            <v>3345.0261671177509</v>
          </cell>
          <cell r="H137">
            <v>2129.1358875391875</v>
          </cell>
          <cell r="I137">
            <v>1822.9672806436602</v>
          </cell>
          <cell r="J137">
            <v>5250.0659070163665</v>
          </cell>
          <cell r="K137">
            <v>6278.9660962992266</v>
          </cell>
          <cell r="L137">
            <v>10181.495512679128</v>
          </cell>
          <cell r="M137">
            <v>6944.9407599286487</v>
          </cell>
          <cell r="N137">
            <v>7524.3559235481916</v>
          </cell>
          <cell r="O137">
            <v>6503.7576339188927</v>
          </cell>
          <cell r="P137">
            <v>6456.2062334225393</v>
          </cell>
          <cell r="Q137">
            <v>14365.65985221345</v>
          </cell>
          <cell r="R137">
            <v>20773.085344846451</v>
          </cell>
          <cell r="S137">
            <v>16528.015730949315</v>
          </cell>
          <cell r="T137">
            <v>12448.538089158415</v>
          </cell>
          <cell r="U137">
            <v>6725.037780596108</v>
          </cell>
          <cell r="V137">
            <v>3871.1115027627534</v>
          </cell>
          <cell r="W137">
            <v>4783.3395318666353</v>
          </cell>
          <cell r="X137">
            <v>6332.4213402149189</v>
          </cell>
        </row>
        <row r="138">
          <cell r="B138">
            <v>2315</v>
          </cell>
          <cell r="C138" t="str">
            <v>Republicas Huambo/Caala</v>
          </cell>
          <cell r="D138" t="str">
            <v>vb</v>
          </cell>
          <cell r="E138">
            <v>339.20168778859266</v>
          </cell>
          <cell r="F138">
            <v>4640.1525596605215</v>
          </cell>
          <cell r="G138">
            <v>4106.4984202913665</v>
          </cell>
          <cell r="H138">
            <v>2613.8190620789701</v>
          </cell>
          <cell r="I138">
            <v>2237.9532727710703</v>
          </cell>
          <cell r="J138">
            <v>6445.2073844806337</v>
          </cell>
          <cell r="K138">
            <v>7708.3296414787546</v>
          </cell>
          <cell r="L138">
            <v>12499.243100105976</v>
          </cell>
          <cell r="M138">
            <v>8525.9088673252227</v>
          </cell>
          <cell r="N138">
            <v>9237.2239169610511</v>
          </cell>
          <cell r="O138">
            <v>7984.293430104487</v>
          </cell>
          <cell r="P138">
            <v>4541.1505248461535</v>
          </cell>
          <cell r="Q138">
            <v>12466.348274786016</v>
          </cell>
          <cell r="R138">
            <v>14306.112320841545</v>
          </cell>
          <cell r="S138">
            <v>34996.613647675003</v>
          </cell>
          <cell r="T138">
            <v>47618.609852963302</v>
          </cell>
          <cell r="U138">
            <v>268.61959158597642</v>
          </cell>
          <cell r="V138">
            <v>241.22660317365188</v>
          </cell>
          <cell r="W138">
            <v>0</v>
          </cell>
          <cell r="X138">
            <v>384.86920319296701</v>
          </cell>
        </row>
        <row r="139">
          <cell r="B139">
            <v>2316</v>
          </cell>
          <cell r="C139" t="str">
            <v>Estrutura em Luanda</v>
          </cell>
          <cell r="D139" t="str">
            <v>vb</v>
          </cell>
          <cell r="E139">
            <v>243.62938484381996</v>
          </cell>
          <cell r="F139">
            <v>3332.7591058336338</v>
          </cell>
          <cell r="G139">
            <v>2949.4655245384361</v>
          </cell>
          <cell r="H139">
            <v>1877.3583773682085</v>
          </cell>
          <cell r="I139">
            <v>1607.3952423675578</v>
          </cell>
          <cell r="J139">
            <v>4629.2278806422546</v>
          </cell>
          <cell r="K139">
            <v>5536.4571472807647</v>
          </cell>
          <cell r="L139">
            <v>8977.4992788069176</v>
          </cell>
          <cell r="M139">
            <v>6123.6780575086768</v>
          </cell>
          <cell r="N139">
            <v>6634.57542097031</v>
          </cell>
          <cell r="O139">
            <v>5734.6663263104401</v>
          </cell>
          <cell r="P139">
            <v>4154.7062494673874</v>
          </cell>
          <cell r="Q139">
            <v>13023.501932097448</v>
          </cell>
          <cell r="R139">
            <v>13566.580829646948</v>
          </cell>
          <cell r="S139">
            <v>8124.0316529550764</v>
          </cell>
          <cell r="T139">
            <v>4896.7420041810074</v>
          </cell>
          <cell r="U139">
            <v>7720.3220246511246</v>
          </cell>
          <cell r="V139">
            <v>7080.8238294108778</v>
          </cell>
          <cell r="W139">
            <v>11081.997009892002</v>
          </cell>
          <cell r="X139">
            <v>14435.511884590313</v>
          </cell>
        </row>
        <row r="140">
          <cell r="B140">
            <v>2401</v>
          </cell>
          <cell r="C140" t="str">
            <v>Gerência Produção</v>
          </cell>
          <cell r="D140" t="str">
            <v>vb</v>
          </cell>
          <cell r="E140">
            <v>295.94309544877541</v>
          </cell>
          <cell r="F140">
            <v>4048.3911528068597</v>
          </cell>
          <cell r="G140">
            <v>3582.7942422089668</v>
          </cell>
          <cell r="H140">
            <v>2280.4771674861913</v>
          </cell>
          <cell r="I140">
            <v>1952.5457651212239</v>
          </cell>
          <cell r="J140">
            <v>5623.2462656886873</v>
          </cell>
          <cell r="K140">
            <v>6725.2817924082547</v>
          </cell>
          <cell r="L140">
            <v>10905.207217357805</v>
          </cell>
          <cell r="M140">
            <v>7438.594654879671</v>
          </cell>
          <cell r="N140">
            <v>8059.1952745314411</v>
          </cell>
          <cell r="O140">
            <v>6966.0517554650751</v>
          </cell>
          <cell r="P140">
            <v>6165.805045216197</v>
          </cell>
          <cell r="Q140">
            <v>12184.952777001998</v>
          </cell>
          <cell r="R140">
            <v>13089.719871476771</v>
          </cell>
          <cell r="S140">
            <v>14979.818008185481</v>
          </cell>
          <cell r="T140">
            <v>9335.60264557747</v>
          </cell>
          <cell r="U140">
            <v>10806.416153471404</v>
          </cell>
          <cell r="V140">
            <v>7828.6609180433716</v>
          </cell>
          <cell r="W140">
            <v>11207.69699782277</v>
          </cell>
          <cell r="X140">
            <v>15942.976162738365</v>
          </cell>
        </row>
        <row r="141">
          <cell r="B141">
            <v>2402</v>
          </cell>
          <cell r="C141" t="str">
            <v>Terraplenagem/Obras Civis</v>
          </cell>
          <cell r="D141" t="str">
            <v>vb</v>
          </cell>
          <cell r="E141">
            <v>1579.2585982534981</v>
          </cell>
          <cell r="F141">
            <v>21603.668527790553</v>
          </cell>
          <cell r="G141">
            <v>19119.076267690809</v>
          </cell>
          <cell r="H141">
            <v>12169.444836724449</v>
          </cell>
          <cell r="I141">
            <v>10419.485149248505</v>
          </cell>
          <cell r="J141">
            <v>30007.66076910507</v>
          </cell>
          <cell r="K141">
            <v>35888.517960632096</v>
          </cell>
          <cell r="L141">
            <v>58194.100584209737</v>
          </cell>
          <cell r="M141">
            <v>39695.011467752236</v>
          </cell>
          <cell r="N141">
            <v>43006.759164316245</v>
          </cell>
          <cell r="O141">
            <v>37173.352917778357</v>
          </cell>
          <cell r="P141">
            <v>18771.698648656697</v>
          </cell>
          <cell r="Q141">
            <v>53023.317374673345</v>
          </cell>
          <cell r="R141">
            <v>51868.077944540171</v>
          </cell>
          <cell r="S141">
            <v>79616.978030663711</v>
          </cell>
          <cell r="T141">
            <v>51787.875048219008</v>
          </cell>
          <cell r="U141">
            <v>75992.735127031425</v>
          </cell>
          <cell r="V141">
            <v>53595.892389103945</v>
          </cell>
          <cell r="W141">
            <v>71526.710435799425</v>
          </cell>
          <cell r="X141">
            <v>110986.26208330618</v>
          </cell>
        </row>
        <row r="142">
          <cell r="B142">
            <v>2403</v>
          </cell>
          <cell r="C142" t="str">
            <v>Topografia</v>
          </cell>
          <cell r="D142" t="str">
            <v>vb</v>
          </cell>
          <cell r="E142">
            <v>822.55609896380179</v>
          </cell>
          <cell r="F142">
            <v>11252.260603284702</v>
          </cell>
          <cell r="G142">
            <v>9958.1618918745207</v>
          </cell>
          <cell r="H142">
            <v>6338.449625996248</v>
          </cell>
          <cell r="I142">
            <v>5426.9839449063984</v>
          </cell>
          <cell r="J142">
            <v>15629.476013973326</v>
          </cell>
          <cell r="K142">
            <v>18692.51771935033</v>
          </cell>
          <cell r="L142">
            <v>30310.369949666121</v>
          </cell>
          <cell r="M142">
            <v>20675.128074241173</v>
          </cell>
          <cell r="N142">
            <v>22400.050306135701</v>
          </cell>
          <cell r="O142">
            <v>19361.723403163811</v>
          </cell>
          <cell r="P142">
            <v>11181.074286829546</v>
          </cell>
          <cell r="Q142">
            <v>31271.25159200561</v>
          </cell>
          <cell r="R142">
            <v>24216.726999267041</v>
          </cell>
          <cell r="S142">
            <v>29905.344107401892</v>
          </cell>
          <cell r="T142">
            <v>31904.774393234446</v>
          </cell>
          <cell r="U142">
            <v>46886.639525120976</v>
          </cell>
          <cell r="V142">
            <v>27411.142256506959</v>
          </cell>
          <cell r="W142">
            <v>41425.456491824494</v>
          </cell>
          <cell r="X142">
            <v>46424.659426265142</v>
          </cell>
        </row>
        <row r="143">
          <cell r="B143">
            <v>2404</v>
          </cell>
          <cell r="C143" t="str">
            <v>Projeto e Planejamento</v>
          </cell>
          <cell r="D143" t="str">
            <v>vb</v>
          </cell>
          <cell r="E143">
            <v>321.34495256308838</v>
          </cell>
          <cell r="F143">
            <v>4395.8790827094126</v>
          </cell>
          <cell r="G143">
            <v>3890.3183196758409</v>
          </cell>
          <cell r="H143">
            <v>2476.2187004085713</v>
          </cell>
          <cell r="I143">
            <v>2120.1397698387668</v>
          </cell>
          <cell r="J143">
            <v>6105.9096572539165</v>
          </cell>
          <cell r="K143">
            <v>7302.5368450567639</v>
          </cell>
          <cell r="L143">
            <v>11841.240258159885</v>
          </cell>
          <cell r="M143">
            <v>8077.0759084058309</v>
          </cell>
          <cell r="N143">
            <v>8750.9449046742011</v>
          </cell>
          <cell r="O143">
            <v>7563.9729574275698</v>
          </cell>
          <cell r="P143">
            <v>2555.8537786671877</v>
          </cell>
          <cell r="Q143">
            <v>20112.097954768546</v>
          </cell>
          <cell r="R143">
            <v>19472.448215740242</v>
          </cell>
          <cell r="S143">
            <v>18989.990792989098</v>
          </cell>
          <cell r="T143">
            <v>10679.463140843756</v>
          </cell>
          <cell r="U143">
            <v>10755.690888031442</v>
          </cell>
          <cell r="V143">
            <v>6808.6394881060678</v>
          </cell>
          <cell r="W143">
            <v>11666.862328984533</v>
          </cell>
          <cell r="X143">
            <v>15358.049425159154</v>
          </cell>
        </row>
        <row r="144">
          <cell r="B144">
            <v>2405</v>
          </cell>
          <cell r="C144" t="str">
            <v>Controle de Qualidade</v>
          </cell>
          <cell r="D144" t="str">
            <v>vb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B145">
            <v>2406</v>
          </cell>
          <cell r="C145" t="str">
            <v>Laboratório de Concreto/Solos</v>
          </cell>
          <cell r="D145" t="str">
            <v>vb</v>
          </cell>
          <cell r="E145">
            <v>882.60870243077431</v>
          </cell>
          <cell r="F145">
            <v>12073.757817842255</v>
          </cell>
          <cell r="G145">
            <v>10685.180447941384</v>
          </cell>
          <cell r="H145">
            <v>6801.2027469868244</v>
          </cell>
          <cell r="I145">
            <v>5823.1934135075571</v>
          </cell>
          <cell r="J145">
            <v>16770.541926251004</v>
          </cell>
          <cell r="K145">
            <v>20057.20804966773</v>
          </cell>
          <cell r="L145">
            <v>32523.248353725754</v>
          </cell>
          <cell r="M145">
            <v>22184.563442157538</v>
          </cell>
          <cell r="N145">
            <v>24035.417596426501</v>
          </cell>
          <cell r="O145">
            <v>20775.270636516179</v>
          </cell>
          <cell r="P145">
            <v>13704.373982399766</v>
          </cell>
          <cell r="Q145">
            <v>31456.89745603297</v>
          </cell>
          <cell r="R145">
            <v>28157.987355755307</v>
          </cell>
          <cell r="S145">
            <v>44774.218750741747</v>
          </cell>
          <cell r="T145">
            <v>29558.790499291372</v>
          </cell>
          <cell r="U145">
            <v>35901.530010953713</v>
          </cell>
          <cell r="V145">
            <v>27539.68231349915</v>
          </cell>
          <cell r="W145">
            <v>44814.441705501718</v>
          </cell>
          <cell r="X145">
            <v>53568.607220308048</v>
          </cell>
        </row>
        <row r="146">
          <cell r="B146">
            <v>2407</v>
          </cell>
          <cell r="C146" t="str">
            <v>Gerência de Engenharia</v>
          </cell>
          <cell r="D146" t="str">
            <v>vb</v>
          </cell>
          <cell r="E146">
            <v>243.62167003001338</v>
          </cell>
          <cell r="F146">
            <v>3332.6535700585455</v>
          </cell>
          <cell r="G146">
            <v>2949.3721262098006</v>
          </cell>
          <cell r="H146">
            <v>1877.2989285856288</v>
          </cell>
          <cell r="I146">
            <v>1607.3443422882569</v>
          </cell>
          <cell r="J146">
            <v>4629.0812906437186</v>
          </cell>
          <cell r="K146">
            <v>5536.2818287900718</v>
          </cell>
          <cell r="L146">
            <v>8977.2149956305293</v>
          </cell>
          <cell r="M146">
            <v>6123.4841439704733</v>
          </cell>
          <cell r="N146">
            <v>6634.3653292603494</v>
          </cell>
          <cell r="O146">
            <v>5734.4847312906968</v>
          </cell>
          <cell r="P146">
            <v>4031.9176639316784</v>
          </cell>
          <cell r="Q146">
            <v>11025.736631830929</v>
          </cell>
          <cell r="R146">
            <v>9828.1678688522315</v>
          </cell>
          <cell r="S146">
            <v>13103.442294408998</v>
          </cell>
          <cell r="T146">
            <v>7534.149119191522</v>
          </cell>
          <cell r="U146">
            <v>9224.6517773009909</v>
          </cell>
          <cell r="V146">
            <v>6624.8658563568906</v>
          </cell>
          <cell r="W146">
            <v>10626.722061354261</v>
          </cell>
          <cell r="X146">
            <v>13274.92698776187</v>
          </cell>
        </row>
        <row r="147">
          <cell r="B147">
            <v>2501</v>
          </cell>
          <cell r="C147" t="str">
            <v>Gerência Equipamentos</v>
          </cell>
          <cell r="D147" t="str">
            <v>vb</v>
          </cell>
          <cell r="E147">
            <v>357.69934731441208</v>
          </cell>
          <cell r="F147">
            <v>4893.1936419618414</v>
          </cell>
          <cell r="G147">
            <v>4330.4377824952699</v>
          </cell>
          <cell r="H147">
            <v>2756.3582557594191</v>
          </cell>
          <cell r="I147">
            <v>2359.9954063002324</v>
          </cell>
          <cell r="J147">
            <v>6796.6833825768581</v>
          </cell>
          <cell r="K147">
            <v>8128.6873883709886</v>
          </cell>
          <cell r="L147">
            <v>13180.863361796142</v>
          </cell>
          <cell r="M147">
            <v>8990.8515991969998</v>
          </cell>
          <cell r="N147">
            <v>9740.9567376721152</v>
          </cell>
          <cell r="O147">
            <v>8419.7002890360309</v>
          </cell>
          <cell r="P147">
            <v>5540.2372984854774</v>
          </cell>
          <cell r="Q147">
            <v>17822.749353782743</v>
          </cell>
          <cell r="R147">
            <v>10042.171134012022</v>
          </cell>
          <cell r="S147">
            <v>19182.059399931499</v>
          </cell>
          <cell r="T147">
            <v>10723.754088254931</v>
          </cell>
          <cell r="U147">
            <v>13780.669535936138</v>
          </cell>
          <cell r="V147">
            <v>10233.481537882537</v>
          </cell>
          <cell r="W147">
            <v>14874.42992890966</v>
          </cell>
          <cell r="X147">
            <v>25088.20295597818</v>
          </cell>
        </row>
        <row r="148">
          <cell r="B148">
            <v>2502</v>
          </cell>
          <cell r="C148" t="str">
            <v>Controle de Manutenão</v>
          </cell>
          <cell r="D148" t="str">
            <v>vb</v>
          </cell>
          <cell r="E148">
            <v>499.69435283160283</v>
          </cell>
          <cell r="F148">
            <v>6835.632350345415</v>
          </cell>
          <cell r="G148">
            <v>6049.4807201855629</v>
          </cell>
          <cell r="H148">
            <v>3850.5428235324439</v>
          </cell>
          <cell r="I148">
            <v>3296.8368158642033</v>
          </cell>
          <cell r="J148">
            <v>9494.7456006197026</v>
          </cell>
          <cell r="K148">
            <v>11355.511868832524</v>
          </cell>
          <cell r="L148">
            <v>18413.237364800571</v>
          </cell>
          <cell r="M148">
            <v>12559.927226584325</v>
          </cell>
          <cell r="N148">
            <v>13607.799705357729</v>
          </cell>
          <cell r="O148">
            <v>11762.047424894485</v>
          </cell>
          <cell r="P148">
            <v>2027.6320983884843</v>
          </cell>
          <cell r="Q148">
            <v>6743.8803178260441</v>
          </cell>
          <cell r="R148">
            <v>18865.703898827738</v>
          </cell>
          <cell r="S148">
            <v>26309.848665698875</v>
          </cell>
          <cell r="T148">
            <v>17140.009305843923</v>
          </cell>
          <cell r="U148">
            <v>33627.698898853865</v>
          </cell>
          <cell r="V148">
            <v>20105.225130466883</v>
          </cell>
          <cell r="W148">
            <v>25035.485991140988</v>
          </cell>
          <cell r="X148">
            <v>35857.534356782431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ços e Spread"/>
      <sheetName val="comparativo CMAI atual vs PN-05"/>
      <sheetName val="comparativo longo prazo"/>
      <sheetName val="Pertróleo"/>
      <sheetName val="PE's"/>
      <sheetName val="preços mercados"/>
      <sheetName val="Summary CMAI T1"/>
      <sheetName val="Summary"/>
      <sheetName val="dados premissas"/>
      <sheetName val="Plan1"/>
      <sheetName val="eteno n-1"/>
      <sheetName val="Spread "/>
      <sheetName val="Energy&amp;Base Feed"/>
      <sheetName val="Olefins"/>
      <sheetName val="Polyolefins"/>
      <sheetName val="Aromatics"/>
      <sheetName val="ChlorAlkaliVinyls"/>
      <sheetName val="Others"/>
      <sheetName val="LT_011011"/>
      <sheetName val="LT_121314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C4" t="str">
            <v>Benzene - North America, Contract-Market, FOB  US Gulf Coast</v>
          </cell>
        </row>
        <row r="92">
          <cell r="C92" t="str">
            <v>Benzene - média Europa e USG</v>
          </cell>
        </row>
        <row r="93">
          <cell r="C93" t="str">
            <v>Ethylene - West Europe, Contract-Market, Delivered  W. Europe</v>
          </cell>
        </row>
        <row r="94">
          <cell r="C94" t="str">
            <v>Mtbe (Methyl Tertiary Butyl Ether) - North America, Spot, Delivered  US Gulf Coast</v>
          </cell>
        </row>
        <row r="95">
          <cell r="C95" t="str">
            <v>Naphtha - West Europe, Spot, Avg., CIF  NW Europe</v>
          </cell>
        </row>
        <row r="96">
          <cell r="C96" t="str">
            <v>Paraxylene - North America, Contract-Market, Delivered  North America</v>
          </cell>
        </row>
        <row r="97">
          <cell r="C97" t="str">
            <v>Polyethylene, High Density -Média Blow Molding/ HMW Film</v>
          </cell>
        </row>
        <row r="98">
          <cell r="C98" t="str">
            <v>Polyethylene, Low Density - Northeast Asia, Spot,  - GP- Film</v>
          </cell>
        </row>
        <row r="99">
          <cell r="C99" t="str">
            <v>Polyethylene, Linear Low Density - Northeast Asia, Spot,  - Butene, Film</v>
          </cell>
        </row>
        <row r="100">
          <cell r="C100" t="str">
            <v>Polypropylene - Northeast Asia, Spot,  - GP- Homopolymer</v>
          </cell>
        </row>
        <row r="101">
          <cell r="C101" t="str">
            <v>Polyvinyl Chloride - Cesta Asia, Colômbia, Venezuela e Europa</v>
          </cell>
        </row>
        <row r="102">
          <cell r="C102" t="str">
            <v xml:space="preserve">Propylene, Contained Value - West Europe, Contract, </v>
          </cell>
        </row>
        <row r="103">
          <cell r="C103" t="str">
            <v>Caustic Soda - North America, Contract-Market, FOB  US Gulf Coast</v>
          </cell>
        </row>
        <row r="104">
          <cell r="C104" t="str">
            <v>Crude Oil, Brent - West Europe, Spot, Avg., FOB  North Sea</v>
          </cell>
        </row>
      </sheetData>
      <sheetData sheetId="8" refreshError="1">
        <row r="111">
          <cell r="B111" t="str">
            <v>North America</v>
          </cell>
        </row>
        <row r="112">
          <cell r="B112" t="str">
            <v>Northeast Asia</v>
          </cell>
        </row>
        <row r="113">
          <cell r="B113" t="str">
            <v>Southeast Asia</v>
          </cell>
        </row>
        <row r="114">
          <cell r="B114" t="str">
            <v>West Europe</v>
          </cell>
        </row>
      </sheetData>
      <sheetData sheetId="9" refreshError="1">
        <row r="1">
          <cell r="A1" t="str">
            <v>Crude Oil, Brent - West Europe, Spot, Avg., FOB  North Sea</v>
          </cell>
        </row>
        <row r="2">
          <cell r="A2" t="str">
            <v>Naphtha - West Europe, Spot, Avg., CIF  NW Europe</v>
          </cell>
        </row>
        <row r="3">
          <cell r="A3" t="str">
            <v>Ethylene - West Europe, Contract-Market, Delivered  W. Europe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ços e Spread"/>
      <sheetName val="comparativo CMAI atual vs PN-05"/>
      <sheetName val="comparativo longo prazo"/>
      <sheetName val="Pertróleo"/>
      <sheetName val="PE's"/>
      <sheetName val="preços mercados"/>
      <sheetName val="Summary CMAI T1"/>
      <sheetName val="Summary"/>
      <sheetName val="dados premissas"/>
      <sheetName val="Plan1"/>
      <sheetName val="eteno n-1"/>
      <sheetName val="Spread "/>
      <sheetName val="Energy&amp;Base Feed"/>
      <sheetName val="Olefins"/>
      <sheetName val="Polyolefins"/>
      <sheetName val="Aromatics"/>
      <sheetName val="ChlorAlkaliVinyls"/>
      <sheetName val="Oth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9">
          <cell r="C89" t="str">
            <v>Benzene - média Europa e USG</v>
          </cell>
        </row>
        <row r="90">
          <cell r="C90" t="str">
            <v>Ethylene - West Europe</v>
          </cell>
        </row>
        <row r="91">
          <cell r="C91" t="str">
            <v>Mtbe (Methyl Tertiary Butyl Ether) - North America</v>
          </cell>
        </row>
        <row r="92">
          <cell r="C92" t="str">
            <v>Naphtha - West Europe</v>
          </cell>
        </row>
        <row r="93">
          <cell r="C93" t="str">
            <v>Paraxylene - North America</v>
          </cell>
        </row>
        <row r="94">
          <cell r="C94" t="str">
            <v>Propylene - West Europe</v>
          </cell>
        </row>
        <row r="95">
          <cell r="C95" t="str">
            <v>Polyethylene, High Density -Média Blow Molding/ HMW Film</v>
          </cell>
        </row>
        <row r="96">
          <cell r="C96" t="str">
            <v>Polyethylene , Low Density - Northeast Asia</v>
          </cell>
        </row>
        <row r="97">
          <cell r="C97" t="str">
            <v>Polyethylene , Linear Low Density - Northeast Asia</v>
          </cell>
        </row>
        <row r="98">
          <cell r="C98" t="str">
            <v>Polypropylene - Northeast Asia</v>
          </cell>
        </row>
        <row r="99">
          <cell r="C99" t="str">
            <v>Polyvinyl Chloride - Cesta Asia, Colômbia, Venezuela e Europa</v>
          </cell>
        </row>
        <row r="100">
          <cell r="C100" t="str">
            <v>Caustic Soda - North America</v>
          </cell>
        </row>
        <row r="101">
          <cell r="C101" t="str">
            <v>Crude Oil , Brent - West Europe</v>
          </cell>
        </row>
      </sheetData>
      <sheetData sheetId="7" refreshError="1">
        <row r="4">
          <cell r="C4" t="str">
            <v>Benzene - North America, Contract-Market, FOB  US Gulf Coast</v>
          </cell>
        </row>
        <row r="5">
          <cell r="C5" t="str">
            <v>Benzene - West Europe, Contract-Market, FOB/CIF  W. Europe</v>
          </cell>
        </row>
        <row r="6">
          <cell r="C6" t="str">
            <v>Benzene - média Europa e USG</v>
          </cell>
        </row>
        <row r="8">
          <cell r="C8" t="str">
            <v>Butadiene - North America, Contract-Market, FOB  US Gulf Coast</v>
          </cell>
        </row>
        <row r="9">
          <cell r="C9" t="str">
            <v>Butadieno Braskem</v>
          </cell>
        </row>
        <row r="11">
          <cell r="C11" t="str">
            <v>Butene-1 - North America, Contract-Market, FOB  United States</v>
          </cell>
        </row>
        <row r="12">
          <cell r="C12" t="str">
            <v>Butene-1 - Ref. Braskem</v>
          </cell>
        </row>
        <row r="14">
          <cell r="C14" t="str">
            <v xml:space="preserve">Diesel - North America, 15 ppm S Diesel, </v>
          </cell>
        </row>
        <row r="15">
          <cell r="C15" t="str">
            <v xml:space="preserve">Diesel - West Europe, Diesel, EN 590, </v>
          </cell>
        </row>
        <row r="22">
          <cell r="C22" t="str">
            <v>Ethylene - West Europe, Contract-Market, Delivered  W. Europe</v>
          </cell>
        </row>
        <row r="25">
          <cell r="C25" t="str">
            <v>ButaneNorth AmericaSpot, low</v>
          </cell>
        </row>
        <row r="26">
          <cell r="C26" t="str">
            <v>PropaneNorth AmericaSpot, low</v>
          </cell>
        </row>
        <row r="27">
          <cell r="C27" t="str">
            <v>GLP - Média Butano Propano</v>
          </cell>
        </row>
        <row r="29">
          <cell r="C29" t="str">
            <v>Mtbe (Methyl Tertiary Butyl Ether) - North America, Spot, Delivered  US Gulf Coast</v>
          </cell>
        </row>
        <row r="33">
          <cell r="C33" t="str">
            <v>Naphtha - West Europe, Spot, Avg., CIF  NW Europe</v>
          </cell>
        </row>
        <row r="36">
          <cell r="C36" t="str">
            <v>Orthoxylene - North America, Spot, FOB  United States</v>
          </cell>
        </row>
        <row r="37">
          <cell r="C37" t="str">
            <v>Orthoxylene - West Europe, Contract - Market, Delivered W. Europe</v>
          </cell>
        </row>
        <row r="38">
          <cell r="C38" t="str">
            <v>Orthoxylene - média Europa e USG</v>
          </cell>
        </row>
        <row r="40">
          <cell r="C40" t="str">
            <v>Paraxylene - North America, Contract-Market, Delivered  North America</v>
          </cell>
        </row>
        <row r="43">
          <cell r="C43" t="str">
            <v xml:space="preserve">Propylene, Contained Value - West Europe, Contract, </v>
          </cell>
        </row>
        <row r="49">
          <cell r="C49" t="str">
            <v>Toluene, Nitration Grade - North America, Spot, FOB  US Gulf Coast</v>
          </cell>
        </row>
        <row r="51">
          <cell r="C51" t="str">
            <v xml:space="preserve">Mixed Xylenes - North America, Spot, </v>
          </cell>
        </row>
        <row r="54">
          <cell r="C54" t="str">
            <v>Polyethylene, High Density - Northeast Asia, Spot,  - Blow Molding</v>
          </cell>
        </row>
        <row r="55">
          <cell r="C55" t="str">
            <v>Polyethylene, High Density - Northeast Asia, Spot,  - HMW Film</v>
          </cell>
        </row>
        <row r="56">
          <cell r="C56" t="str">
            <v>Polyethylene, High Density -Média Blow Molding/ HMW Film</v>
          </cell>
        </row>
        <row r="58">
          <cell r="C58" t="str">
            <v>Polyethylene, Low Density - Northeast Asia, Spot,  - GP- Film</v>
          </cell>
        </row>
        <row r="61">
          <cell r="C61" t="str">
            <v>Polyethylene, Linear Low Density - Northeast Asia, Spot,  - Butene, Film</v>
          </cell>
        </row>
        <row r="64">
          <cell r="C64" t="str">
            <v>Polypropylene - Northeast Asia, Spot,  - GP- Homopolymer</v>
          </cell>
        </row>
        <row r="67">
          <cell r="C67" t="str">
            <v>Polyvinyl Chloride - Northeast Asia, Spot, CFR  NE Asia</v>
          </cell>
        </row>
        <row r="68">
          <cell r="C68" t="str">
            <v>Polyvinyl Chloride - West Europe, Contract-Market, Delivered  Continental Europe</v>
          </cell>
        </row>
        <row r="69">
          <cell r="C69" t="str">
            <v>Polyvinyl Chloride - Cesta Asia, Colômbia, Venezuela e Europa</v>
          </cell>
        </row>
        <row r="71">
          <cell r="C71" t="str">
            <v>Caustic Soda - North America, Contract-Market, FOB  US Gulf Coast</v>
          </cell>
        </row>
        <row r="74">
          <cell r="C74" t="str">
            <v>Caprolactam - Northeast Asia, Contract-Market, CFR  Far East</v>
          </cell>
        </row>
        <row r="77">
          <cell r="C77" t="str">
            <v>Dmt - Northeast Asia, Contract-Market, FOB  NE Asia</v>
          </cell>
        </row>
        <row r="80">
          <cell r="C80" t="str">
            <v>Pet, Polyethylene Terephthalate,  Bottle Resin, (n - Northeast Asia, Spot, FOB  NE Asia</v>
          </cell>
        </row>
        <row r="83">
          <cell r="C83" t="str">
            <v>Crude Oil, Brent - West Europe, Spot, Avg., FOB  North Sea</v>
          </cell>
        </row>
        <row r="92">
          <cell r="C92" t="str">
            <v>Benzene - média Europa e USG</v>
          </cell>
        </row>
        <row r="93">
          <cell r="C93" t="str">
            <v>Ethylene - West Europe, Contract-Market, Delivered  W. Europe</v>
          </cell>
        </row>
        <row r="94">
          <cell r="C94" t="str">
            <v>Mtbe (Methyl Tertiary Butyl Ether) - North America, Spot, Delivered  US Gulf Coast</v>
          </cell>
        </row>
        <row r="95">
          <cell r="C95" t="str">
            <v>Naphtha - West Europe, Spot, Avg., CIF  NW Europe</v>
          </cell>
        </row>
        <row r="96">
          <cell r="C96" t="str">
            <v>Paraxylene - North America, Contract-Market, Delivered  North America</v>
          </cell>
        </row>
        <row r="97">
          <cell r="C97" t="str">
            <v>Polyethylene, High Density -Média Blow Molding/ HMW Film</v>
          </cell>
        </row>
        <row r="98">
          <cell r="C98" t="str">
            <v>Polyethylene, Low Density - Northeast Asia, Spot,  - GP- Film</v>
          </cell>
        </row>
        <row r="99">
          <cell r="C99" t="str">
            <v>Polyethylene, Linear Low Density - Northeast Asia, Spot,  - Butene, Film</v>
          </cell>
        </row>
        <row r="100">
          <cell r="C100" t="str">
            <v>Polypropylene - Northeast Asia, Spot,  - GP- Homopolymer</v>
          </cell>
        </row>
        <row r="101">
          <cell r="C101" t="str">
            <v>Polyvinyl Chloride - Cesta Asia, Colômbia, Venezuela e Europa</v>
          </cell>
        </row>
        <row r="102">
          <cell r="C102" t="str">
            <v xml:space="preserve">Propylene, Contained Value - West Europe, Contract, </v>
          </cell>
        </row>
        <row r="103">
          <cell r="C103" t="str">
            <v>Caustic Soda - North America, Contract-Market, FOB  US Gulf Coast</v>
          </cell>
        </row>
        <row r="104">
          <cell r="C104" t="str">
            <v>Crude Oil, Brent - West Europe, Spot, Avg., FOB  North Sea</v>
          </cell>
        </row>
      </sheetData>
      <sheetData sheetId="8" refreshError="1">
        <row r="111">
          <cell r="B111" t="str">
            <v>North America</v>
          </cell>
        </row>
        <row r="118">
          <cell r="B118" t="str">
            <v>Benzene</v>
          </cell>
        </row>
        <row r="119">
          <cell r="B119" t="str">
            <v>Caustic Soda</v>
          </cell>
        </row>
        <row r="120">
          <cell r="B120" t="str">
            <v>Crude Oil , Brent</v>
          </cell>
        </row>
        <row r="121">
          <cell r="B121" t="str">
            <v>Crude Oil , WTI</v>
          </cell>
        </row>
        <row r="122">
          <cell r="B122" t="str">
            <v>Ethylene</v>
          </cell>
        </row>
        <row r="123">
          <cell r="B123" t="str">
            <v>Mtbe (Methyl Tertiary Butyl Ether)</v>
          </cell>
        </row>
        <row r="124">
          <cell r="B124" t="str">
            <v>Naphtha</v>
          </cell>
        </row>
        <row r="125">
          <cell r="B125" t="str">
            <v>Paraxylene</v>
          </cell>
        </row>
        <row r="126">
          <cell r="B126" t="str">
            <v>Polyethylene , High Density -Blow Mld</v>
          </cell>
        </row>
        <row r="127">
          <cell r="B127" t="str">
            <v>Polyethylene , High Density HMV Film</v>
          </cell>
        </row>
        <row r="128">
          <cell r="B128" t="str">
            <v>Polyethylene , Linear Low Density</v>
          </cell>
        </row>
        <row r="129">
          <cell r="B129" t="str">
            <v>Polyethylene , Low Density</v>
          </cell>
        </row>
        <row r="130">
          <cell r="B130" t="str">
            <v>Polypropylene</v>
          </cell>
        </row>
        <row r="131">
          <cell r="B131" t="str">
            <v>Polyvinyl Chloride , Suspension, Pipe Grade Resin</v>
          </cell>
        </row>
        <row r="132">
          <cell r="B132" t="str">
            <v>Propylene</v>
          </cell>
        </row>
      </sheetData>
      <sheetData sheetId="9" refreshError="1">
        <row r="1">
          <cell r="A1" t="str">
            <v>Crude Oil, Brent - West Europe, Spot, Avg., FOB  North Sea</v>
          </cell>
          <cell r="B1" t="str">
            <v>Naphtha - West Europe, Spot, Avg., CIF  NW Europe</v>
          </cell>
        </row>
        <row r="2">
          <cell r="B2" t="str">
            <v>Ethylene - West Europe, Contract-Market, Delivered  W. Europe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ValCombos"/>
      <sheetName val="Indices"/>
      <sheetName val="Resultado"/>
      <sheetName val="ResultTon"/>
      <sheetName val="Volume"/>
      <sheetName val="Margem"/>
      <sheetName val="Resultado AVP"/>
      <sheetName val="Calculos"/>
      <sheetName val="ModuloVen"/>
      <sheetName val="Plan1"/>
      <sheetName val="Summary CMAI T1"/>
      <sheetName val="dados premissas"/>
      <sheetName val="Summary"/>
    </sheetNames>
    <sheetDataSet>
      <sheetData sheetId="0" refreshError="1">
        <row r="12">
          <cell r="B12" t="str">
            <v>R$</v>
          </cell>
        </row>
        <row r="13">
          <cell r="B13" t="str">
            <v>US$ Planejamento</v>
          </cell>
        </row>
        <row r="14">
          <cell r="B14" t="str">
            <v>UMC</v>
          </cell>
        </row>
        <row r="15">
          <cell r="B15" t="str">
            <v>R$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"/>
      <sheetName val="Capa"/>
      <sheetName val="Indice"/>
      <sheetName val="Sum"/>
      <sheetName val="Graficos"/>
      <sheetName val="Pres. Modelo"/>
      <sheetName val="Pres. Gerais"/>
      <sheetName val="Investimento"/>
      <sheetName val="Custos"/>
      <sheetName val="Remuneração"/>
      <sheetName val="Amortizações"/>
      <sheetName val="Impostos"/>
      <sheetName val="F. Maneio"/>
      <sheetName val="Fin"/>
      <sheetName val="Mensal"/>
      <sheetName val="Distrib"/>
      <sheetName val="BS"/>
      <sheetName val="PL"/>
      <sheetName val="CF"/>
      <sheetName val="VAL"/>
      <sheetName val="Tabelas"/>
      <sheetName val="Apoio"/>
      <sheetName val="16.2.(i)_Proposta Remuneração"/>
      <sheetName val="16.2.(ii-b)_Quadro 1"/>
      <sheetName val="16.2.(ii-b)_Quadro 2"/>
      <sheetName val="16.2.(ii-b)_Quadro 3"/>
      <sheetName val="16.2.(ii-b)_Quadro 4"/>
      <sheetName val="16.2.(ii-b)_Quadro 5"/>
      <sheetName val="16.2.(ii-b)_Quadro 6"/>
      <sheetName val="16.2.(ii-b)_Quadro 6.1"/>
      <sheetName val="16.2.(ii-b)_Quadro 6.2"/>
      <sheetName val="16.2.(ii-b)_Quadro 6.3"/>
      <sheetName val="16.2.(ii-b)_Quadro 7"/>
      <sheetName val="Trad"/>
      <sheetName val="Paramet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economics"/>
      <sheetName val=" CMAI References"/>
      <sheetName val="BRK MEQ data"/>
      <sheetName val="WACC "/>
      <sheetName val="Sales Prices"/>
      <sheetName val="Raw Material Prices"/>
      <sheetName val="Regras CPS"/>
      <sheetName val="Other inputs"/>
      <sheetName val="Propilco"/>
      <sheetName val="SxD_PEAD"/>
      <sheetName val="SxD_PEBD"/>
      <sheetName val="SxD_EVA"/>
      <sheetName val="SxD_PEBDL"/>
      <sheetName val="SxD_PP"/>
      <sheetName val="SxD_SRs"/>
      <sheetName val="Volumes"/>
      <sheetName val="Dow Argentina"/>
      <sheetName val="Propeno"/>
      <sheetName val="Plan1"/>
      <sheetName val="Cover"/>
      <sheetName val="Summary"/>
      <sheetName val="Consolidado"/>
      <sheetName val="Braskem"/>
      <sheetName val="Copesul"/>
      <sheetName val="Ipiranga"/>
      <sheetName val="Triunfo"/>
      <sheetName val="Petroflex"/>
      <sheetName val="RioPol"/>
      <sheetName val="Suzano"/>
      <sheetName val="PP_Paulinia"/>
      <sheetName val="PP_Venezuela"/>
      <sheetName val="Jose"/>
      <sheetName val="PP_Camaçari"/>
      <sheetName val="PTA"/>
      <sheetName val="Peru"/>
      <sheetName val="Gasbol"/>
      <sheetName val="Pinnacle"/>
      <sheetName val="Huntsman"/>
      <sheetName val="Petroken"/>
      <sheetName val="Nova Chem"/>
      <sheetName val="Petco"/>
      <sheetName val="Empresa 3"/>
      <sheetName val="Empresa 4"/>
      <sheetName val="Empresa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mkt share = capacity share</v>
          </cell>
          <cell r="K1" t="str">
            <v>S</v>
          </cell>
        </row>
        <row r="2">
          <cell r="K2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edas"/>
      <sheetName val="Tropical Beta active days"/>
      <sheetName val="Bloomberg bonds"/>
      <sheetName val="Série EMBI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edas"/>
      <sheetName val="Tropical Beta active days"/>
      <sheetName val="Bloomberg bonds"/>
      <sheetName val="Série EMBI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ond over UST10y"/>
      <sheetName val="Custo da Dívida"/>
      <sheetName val="Série EMBI"/>
      <sheetName val="Impostos"/>
      <sheetName val="BRASKEM CONSOLIDADA"/>
      <sheetName val="BRASKEM PN 2003-2007"/>
      <sheetName val="Parametros"/>
      <sheetName val="Bloomberg bonds"/>
      <sheetName val="Tropical Beta active day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ycle"/>
      <sheetName val="Base Trend"/>
      <sheetName val="Summary Current$"/>
      <sheetName val="Summary 2002$"/>
      <sheetName val="Regressions"/>
      <sheetName val="Trend Regressions"/>
      <sheetName val="PX Regressions"/>
      <sheetName val="Summary 2004$"/>
    </sheetNames>
    <sheetDataSet>
      <sheetData sheetId="0" refreshError="1"/>
      <sheetData sheetId="1" refreshError="1"/>
      <sheetData sheetId="2" refreshError="1"/>
      <sheetData sheetId="3" refreshError="1">
        <row r="12">
          <cell r="C12">
            <v>209.46814532827543</v>
          </cell>
          <cell r="D12">
            <v>202.8697007121857</v>
          </cell>
          <cell r="E12">
            <v>210.71533762202884</v>
          </cell>
          <cell r="F12">
            <v>188.61774647800689</v>
          </cell>
          <cell r="G12">
            <v>178.39805893133823</v>
          </cell>
          <cell r="H12">
            <v>133.04559744402846</v>
          </cell>
          <cell r="I12">
            <v>218.41874596631428</v>
          </cell>
          <cell r="J12">
            <v>184.53096388894409</v>
          </cell>
          <cell r="K12">
            <v>149.87322635506771</v>
          </cell>
          <cell r="L12">
            <v>219.93180997473797</v>
          </cell>
          <cell r="M12">
            <v>307.67768673083179</v>
          </cell>
          <cell r="N12">
            <v>252.6593782279931</v>
          </cell>
          <cell r="O12">
            <v>191.138813858681</v>
          </cell>
          <cell r="P12">
            <v>246.87958453850578</v>
          </cell>
          <cell r="Q12">
            <v>176.69609797330267</v>
          </cell>
          <cell r="R12">
            <v>172.57745350152697</v>
          </cell>
          <cell r="S12">
            <v>169.99219235064223</v>
          </cell>
          <cell r="T12">
            <v>167.44658391871369</v>
          </cell>
          <cell r="U12">
            <v>164.94002295003301</v>
          </cell>
          <cell r="V12">
            <v>162.4719133458793</v>
          </cell>
          <cell r="W12">
            <v>160.04166834894838</v>
          </cell>
          <cell r="X12">
            <v>157.64633539271318</v>
          </cell>
        </row>
        <row r="15">
          <cell r="C15">
            <v>642.99354713425691</v>
          </cell>
          <cell r="D15">
            <v>527.6868973444756</v>
          </cell>
          <cell r="E15">
            <v>459.55941450118632</v>
          </cell>
          <cell r="F15">
            <v>450.0923973245558</v>
          </cell>
          <cell r="G15">
            <v>522.76813942430078</v>
          </cell>
          <cell r="H15">
            <v>630.92123932267987</v>
          </cell>
          <cell r="I15">
            <v>531.0871564340506</v>
          </cell>
          <cell r="J15">
            <v>599.58719907207308</v>
          </cell>
          <cell r="K15">
            <v>446.17841566277997</v>
          </cell>
          <cell r="L15">
            <v>520.54556411326371</v>
          </cell>
          <cell r="M15">
            <v>697.91020064180384</v>
          </cell>
          <cell r="N15">
            <v>615.02309493151574</v>
          </cell>
          <cell r="O15">
            <v>493.27825000000001</v>
          </cell>
          <cell r="P15">
            <v>486.60850740050336</v>
          </cell>
          <cell r="Q15">
            <v>494.93561195846939</v>
          </cell>
          <cell r="R15">
            <v>542.91509812544075</v>
          </cell>
          <cell r="S15">
            <v>456.1819844650455</v>
          </cell>
          <cell r="T15">
            <v>425.20854384380254</v>
          </cell>
          <cell r="U15">
            <v>393.73134596063915</v>
          </cell>
          <cell r="V15">
            <v>355.49579659527012</v>
          </cell>
          <cell r="W15">
            <v>384.59974076326557</v>
          </cell>
          <cell r="X15">
            <v>431.70227593041648</v>
          </cell>
        </row>
        <row r="16">
          <cell r="C16">
            <v>799.36697723317923</v>
          </cell>
          <cell r="D16">
            <v>670.69641279519021</v>
          </cell>
          <cell r="E16">
            <v>542.14035408978646</v>
          </cell>
          <cell r="F16">
            <v>462.10025780103621</v>
          </cell>
          <cell r="G16">
            <v>500.0662657159242</v>
          </cell>
          <cell r="H16">
            <v>704.50351167544795</v>
          </cell>
          <cell r="I16">
            <v>608.82012959637427</v>
          </cell>
          <cell r="J16">
            <v>627.15261001902638</v>
          </cell>
          <cell r="K16">
            <v>506.95268719322064</v>
          </cell>
          <cell r="L16">
            <v>477.67656415500772</v>
          </cell>
          <cell r="M16">
            <v>637.33940300442089</v>
          </cell>
          <cell r="N16">
            <v>563.38434476021939</v>
          </cell>
          <cell r="O16">
            <v>489.23659195986698</v>
          </cell>
          <cell r="P16">
            <v>482.989425671481</v>
          </cell>
          <cell r="Q16">
            <v>512.16160000519949</v>
          </cell>
          <cell r="R16">
            <v>541.10600857040686</v>
          </cell>
          <cell r="S16">
            <v>473.08832273535933</v>
          </cell>
          <cell r="T16">
            <v>457.51933666532682</v>
          </cell>
          <cell r="U16">
            <v>383.7949443296032</v>
          </cell>
          <cell r="V16">
            <v>347.02155298100018</v>
          </cell>
          <cell r="W16">
            <v>376.14186861097238</v>
          </cell>
          <cell r="X16">
            <v>438.41924173296991</v>
          </cell>
        </row>
        <row r="17">
          <cell r="C17">
            <v>747.0190611245489</v>
          </cell>
          <cell r="D17">
            <v>624.13080586602791</v>
          </cell>
          <cell r="E17">
            <v>525.14493730522929</v>
          </cell>
          <cell r="F17">
            <v>479.8252144438008</v>
          </cell>
          <cell r="G17">
            <v>534.6474156841432</v>
          </cell>
          <cell r="H17">
            <v>690.45436933590702</v>
          </cell>
          <cell r="I17">
            <v>592.25364979946801</v>
          </cell>
          <cell r="J17">
            <v>635.25417391807855</v>
          </cell>
          <cell r="K17">
            <v>498.15297196778494</v>
          </cell>
          <cell r="L17">
            <v>520.39460328240705</v>
          </cell>
          <cell r="M17">
            <v>688.46859361959741</v>
          </cell>
          <cell r="N17">
            <v>609.59986867642772</v>
          </cell>
          <cell r="O17">
            <v>511.2574209799335</v>
          </cell>
          <cell r="P17">
            <v>504.36096163556829</v>
          </cell>
          <cell r="Q17">
            <v>522.64032514515532</v>
          </cell>
          <cell r="R17">
            <v>560.63662082849214</v>
          </cell>
          <cell r="S17">
            <v>482.80692675004849</v>
          </cell>
          <cell r="T17">
            <v>459.09249942582221</v>
          </cell>
          <cell r="U17">
            <v>406.05930043553184</v>
          </cell>
          <cell r="V17">
            <v>368.13297262631323</v>
          </cell>
          <cell r="W17">
            <v>396.83353429075493</v>
          </cell>
          <cell r="X17">
            <v>451.12195844452106</v>
          </cell>
        </row>
        <row r="19">
          <cell r="P19">
            <v>486.60850740050336</v>
          </cell>
          <cell r="Q19">
            <v>479.99734841624013</v>
          </cell>
          <cell r="R19">
            <v>470.4526523019158</v>
          </cell>
          <cell r="S19">
            <v>460.90795618759512</v>
          </cell>
          <cell r="T19">
            <v>451.36326007327079</v>
          </cell>
          <cell r="U19">
            <v>441.81856395894647</v>
          </cell>
          <cell r="V19">
            <v>432.27386784462578</v>
          </cell>
          <cell r="W19">
            <v>422.72917173030146</v>
          </cell>
          <cell r="X19">
            <v>413.18447561598077</v>
          </cell>
        </row>
        <row r="20">
          <cell r="P20">
            <v>482.989425671481</v>
          </cell>
          <cell r="Q20">
            <v>497.43954005824344</v>
          </cell>
          <cell r="R20">
            <v>484.19873077518787</v>
          </cell>
          <cell r="S20">
            <v>470.9579214921323</v>
          </cell>
          <cell r="T20">
            <v>457.71711220907673</v>
          </cell>
          <cell r="U20">
            <v>444.47630292602116</v>
          </cell>
          <cell r="V20">
            <v>431.23549364296559</v>
          </cell>
          <cell r="W20">
            <v>417.99468435991002</v>
          </cell>
          <cell r="X20">
            <v>404.75387507685446</v>
          </cell>
        </row>
        <row r="21">
          <cell r="P21">
            <v>504.36096163556829</v>
          </cell>
          <cell r="Q21">
            <v>507.81016340056266</v>
          </cell>
          <cell r="R21">
            <v>495.95175901912017</v>
          </cell>
          <cell r="S21">
            <v>484.10471198970981</v>
          </cell>
          <cell r="T21">
            <v>472.26874531243124</v>
          </cell>
          <cell r="U21">
            <v>460.44358873289451</v>
          </cell>
          <cell r="V21">
            <v>448.62897858197368</v>
          </cell>
          <cell r="W21">
            <v>436.82465764874172</v>
          </cell>
          <cell r="X21">
            <v>425.03037495924548</v>
          </cell>
        </row>
        <row r="25">
          <cell r="C25">
            <v>506.77575580891533</v>
          </cell>
          <cell r="D25">
            <v>498.27168608328327</v>
          </cell>
          <cell r="E25">
            <v>395.5531790316154</v>
          </cell>
          <cell r="F25">
            <v>357.95522053677411</v>
          </cell>
          <cell r="G25">
            <v>408.6886850458896</v>
          </cell>
          <cell r="H25">
            <v>563.04722499999627</v>
          </cell>
          <cell r="I25">
            <v>457.83375554659568</v>
          </cell>
          <cell r="J25">
            <v>494.52977593954876</v>
          </cell>
          <cell r="K25">
            <v>353.47245616225922</v>
          </cell>
          <cell r="L25">
            <v>349.49380316597768</v>
          </cell>
          <cell r="M25">
            <v>554.3072786990449</v>
          </cell>
          <cell r="N25">
            <v>423.4677387327763</v>
          </cell>
          <cell r="O25">
            <v>429.91841666666602</v>
          </cell>
          <cell r="P25">
            <v>415.83474401031214</v>
          </cell>
          <cell r="Q25">
            <v>427.73321438966769</v>
          </cell>
          <cell r="R25">
            <v>466.87221381668689</v>
          </cell>
          <cell r="S25">
            <v>395.24870568702886</v>
          </cell>
          <cell r="T25">
            <v>361.3265028812487</v>
          </cell>
          <cell r="U25">
            <v>334.29789873915757</v>
          </cell>
          <cell r="V25">
            <v>305.13435285965073</v>
          </cell>
          <cell r="W25">
            <v>334.94427049402253</v>
          </cell>
          <cell r="X25">
            <v>378.95509960276149</v>
          </cell>
        </row>
        <row r="26">
          <cell r="C26">
            <v>558.43705763894889</v>
          </cell>
          <cell r="D26">
            <v>529.27598290179264</v>
          </cell>
          <cell r="E26">
            <v>432.99585234293841</v>
          </cell>
          <cell r="F26">
            <v>334.80073858750495</v>
          </cell>
          <cell r="G26">
            <v>358.55034762290387</v>
          </cell>
          <cell r="H26">
            <v>593.18023472412142</v>
          </cell>
          <cell r="I26">
            <v>427.31848224773586</v>
          </cell>
          <cell r="J26">
            <v>510.40872205616176</v>
          </cell>
          <cell r="K26">
            <v>346.89556196281154</v>
          </cell>
          <cell r="L26">
            <v>341.77195062675315</v>
          </cell>
          <cell r="M26">
            <v>524.80196498101861</v>
          </cell>
          <cell r="N26">
            <v>421.74320466951775</v>
          </cell>
          <cell r="O26">
            <v>418.956727842151</v>
          </cell>
          <cell r="P26">
            <v>396.33669876251309</v>
          </cell>
          <cell r="Q26">
            <v>423.81387489804592</v>
          </cell>
          <cell r="R26">
            <v>449.20006948727035</v>
          </cell>
          <cell r="S26">
            <v>392.34359710233082</v>
          </cell>
          <cell r="T26">
            <v>385.97177716084741</v>
          </cell>
          <cell r="U26">
            <v>322.15840448728522</v>
          </cell>
          <cell r="V26">
            <v>300.67599930116836</v>
          </cell>
          <cell r="W26">
            <v>326.31885297303262</v>
          </cell>
          <cell r="X26">
            <v>380.10638911448814</v>
          </cell>
        </row>
        <row r="27">
          <cell r="C27">
            <v>558.44520566476297</v>
          </cell>
          <cell r="D27">
            <v>538.71298528873297</v>
          </cell>
          <cell r="E27">
            <v>438.56956869701969</v>
          </cell>
          <cell r="F27">
            <v>370.10686644314433</v>
          </cell>
          <cell r="G27">
            <v>406.84972944842752</v>
          </cell>
          <cell r="H27">
            <v>600.8557236989019</v>
          </cell>
          <cell r="I27">
            <v>464.87612568142134</v>
          </cell>
          <cell r="J27">
            <v>524.35351837038411</v>
          </cell>
          <cell r="K27">
            <v>371.77142960231998</v>
          </cell>
          <cell r="L27">
            <v>366.91641604463683</v>
          </cell>
          <cell r="M27">
            <v>560.39841363651681</v>
          </cell>
          <cell r="N27">
            <v>443.00162053170715</v>
          </cell>
          <cell r="O27">
            <v>444.43757225440851</v>
          </cell>
          <cell r="P27">
            <v>425.64771648598861</v>
          </cell>
          <cell r="Q27">
            <v>444.8652638071776</v>
          </cell>
          <cell r="R27">
            <v>476.66220913254693</v>
          </cell>
          <cell r="S27">
            <v>411.96792454452589</v>
          </cell>
          <cell r="T27">
            <v>391.37769919230556</v>
          </cell>
          <cell r="U27">
            <v>345.52430690363207</v>
          </cell>
          <cell r="V27">
            <v>319.7794739185876</v>
          </cell>
          <cell r="W27">
            <v>347.0942913371635</v>
          </cell>
          <cell r="X27">
            <v>395.59194397145274</v>
          </cell>
        </row>
        <row r="29">
          <cell r="P29">
            <v>415.83474401031214</v>
          </cell>
          <cell r="Q29">
            <v>411.94867367147708</v>
          </cell>
          <cell r="R29">
            <v>404.33154323261442</v>
          </cell>
          <cell r="S29">
            <v>396.71441279374994</v>
          </cell>
          <cell r="T29">
            <v>389.09728235488728</v>
          </cell>
          <cell r="U29">
            <v>381.48015191602462</v>
          </cell>
          <cell r="V29">
            <v>373.86302147716015</v>
          </cell>
          <cell r="W29">
            <v>366.24589103829749</v>
          </cell>
          <cell r="X29">
            <v>358.62876059943483</v>
          </cell>
        </row>
        <row r="30">
          <cell r="P30">
            <v>396.33669876251309</v>
          </cell>
          <cell r="Q30">
            <v>412.35811921870845</v>
          </cell>
          <cell r="R30">
            <v>403.0553565399423</v>
          </cell>
          <cell r="S30">
            <v>393.75259386117614</v>
          </cell>
          <cell r="T30">
            <v>384.44983118240998</v>
          </cell>
          <cell r="U30">
            <v>375.14706850364382</v>
          </cell>
          <cell r="V30">
            <v>365.84430582487767</v>
          </cell>
          <cell r="W30">
            <v>356.54154314610787</v>
          </cell>
          <cell r="X30">
            <v>347.23878046734171</v>
          </cell>
        </row>
        <row r="31">
          <cell r="P31">
            <v>425.64771648598861</v>
          </cell>
          <cell r="Q31">
            <v>431.24511560841353</v>
          </cell>
          <cell r="R31">
            <v>422.3195173668467</v>
          </cell>
          <cell r="S31">
            <v>413.40527647730909</v>
          </cell>
          <cell r="T31">
            <v>404.5021159399061</v>
          </cell>
          <cell r="U31">
            <v>395.60976550024492</v>
          </cell>
          <cell r="V31">
            <v>386.72796148919696</v>
          </cell>
          <cell r="W31">
            <v>377.85644669583866</v>
          </cell>
          <cell r="X31">
            <v>368.99497014621613</v>
          </cell>
        </row>
        <row r="35">
          <cell r="C35">
            <v>761.83698347612471</v>
          </cell>
          <cell r="D35">
            <v>426.10820051260077</v>
          </cell>
          <cell r="E35">
            <v>444.16042479616374</v>
          </cell>
          <cell r="F35">
            <v>435.96774850542027</v>
          </cell>
          <cell r="G35">
            <v>469.44143600274242</v>
          </cell>
          <cell r="H35">
            <v>601.65331255565013</v>
          </cell>
          <cell r="I35">
            <v>478.27751807965262</v>
          </cell>
          <cell r="J35">
            <v>514.63261215882721</v>
          </cell>
          <cell r="K35">
            <v>406.5181124449137</v>
          </cell>
          <cell r="L35">
            <v>357.80298079366634</v>
          </cell>
          <cell r="M35">
            <v>566.77201232367702</v>
          </cell>
          <cell r="N35">
            <v>502.15831933084928</v>
          </cell>
          <cell r="O35">
            <v>477.75</v>
          </cell>
          <cell r="P35">
            <v>497.14142012353176</v>
          </cell>
          <cell r="Q35">
            <v>519.96904672046924</v>
          </cell>
          <cell r="R35">
            <v>578.68129168080691</v>
          </cell>
          <cell r="S35">
            <v>489.54134449203644</v>
          </cell>
          <cell r="T35">
            <v>421.92652549266552</v>
          </cell>
          <cell r="U35">
            <v>337.27383424107757</v>
          </cell>
          <cell r="V35">
            <v>352.43478760812656</v>
          </cell>
          <cell r="W35">
            <v>404.73831676983838</v>
          </cell>
          <cell r="X35">
            <v>455.58168474718445</v>
          </cell>
        </row>
        <row r="36">
          <cell r="C36">
            <v>681.66576943199243</v>
          </cell>
          <cell r="D36">
            <v>367.68559369655537</v>
          </cell>
          <cell r="E36">
            <v>362.79398378914101</v>
          </cell>
          <cell r="F36">
            <v>342.43289647914042</v>
          </cell>
          <cell r="G36">
            <v>363.00289843296446</v>
          </cell>
          <cell r="H36">
            <v>546.22605748076001</v>
          </cell>
          <cell r="I36">
            <v>467.73163531201499</v>
          </cell>
          <cell r="J36">
            <v>447.11429398143474</v>
          </cell>
          <cell r="K36">
            <v>372.55953077512282</v>
          </cell>
          <cell r="L36">
            <v>310.78706944160461</v>
          </cell>
          <cell r="M36">
            <v>459.96902839678029</v>
          </cell>
          <cell r="N36">
            <v>439.17821623319975</v>
          </cell>
          <cell r="O36">
            <v>407.478709270335</v>
          </cell>
          <cell r="P36">
            <v>371.67794843028315</v>
          </cell>
          <cell r="Q36">
            <v>389.89826980200047</v>
          </cell>
          <cell r="R36">
            <v>431.45729556970633</v>
          </cell>
          <cell r="S36">
            <v>363.16399844918692</v>
          </cell>
          <cell r="T36">
            <v>307.41413058608248</v>
          </cell>
          <cell r="U36">
            <v>249.90569993192625</v>
          </cell>
          <cell r="V36">
            <v>273.79495562979008</v>
          </cell>
          <cell r="W36">
            <v>311.2811144636816</v>
          </cell>
          <cell r="X36">
            <v>368.5956037390352</v>
          </cell>
        </row>
        <row r="37">
          <cell r="C37">
            <v>721.75137645405869</v>
          </cell>
          <cell r="D37">
            <v>396.8968971045781</v>
          </cell>
          <cell r="E37">
            <v>403.4772042926524</v>
          </cell>
          <cell r="F37">
            <v>389.20032249228035</v>
          </cell>
          <cell r="G37">
            <v>416.2221672178535</v>
          </cell>
          <cell r="H37">
            <v>573.93968501820507</v>
          </cell>
          <cell r="I37">
            <v>473.0045766958338</v>
          </cell>
          <cell r="J37">
            <v>480.87345307013095</v>
          </cell>
          <cell r="K37">
            <v>389.53882161001826</v>
          </cell>
          <cell r="L37">
            <v>334.29502511763553</v>
          </cell>
          <cell r="M37">
            <v>513.37052036022862</v>
          </cell>
          <cell r="N37">
            <v>470.66826778202454</v>
          </cell>
          <cell r="O37">
            <v>442.6143546351675</v>
          </cell>
          <cell r="P37">
            <v>434.40968427690746</v>
          </cell>
          <cell r="Q37">
            <v>454.93365826123488</v>
          </cell>
          <cell r="R37">
            <v>505.06929362525659</v>
          </cell>
          <cell r="S37">
            <v>426.35267147061165</v>
          </cell>
          <cell r="T37">
            <v>364.670328039374</v>
          </cell>
          <cell r="U37">
            <v>293.58976708650192</v>
          </cell>
          <cell r="V37">
            <v>313.11487161895832</v>
          </cell>
          <cell r="W37">
            <v>358.00971561675999</v>
          </cell>
          <cell r="X37">
            <v>412.0886442431098</v>
          </cell>
        </row>
        <row r="39">
          <cell r="P39">
            <v>497.14142012353176</v>
          </cell>
          <cell r="Q39">
            <v>510.25349183098297</v>
          </cell>
          <cell r="R39">
            <v>495.03282528322597</v>
          </cell>
          <cell r="S39">
            <v>479.81215873547262</v>
          </cell>
          <cell r="T39">
            <v>464.59149218771563</v>
          </cell>
          <cell r="U39">
            <v>449.37082563995864</v>
          </cell>
          <cell r="V39">
            <v>434.15015909220165</v>
          </cell>
          <cell r="W39">
            <v>418.92949254444466</v>
          </cell>
          <cell r="X39">
            <v>403.70882599668766</v>
          </cell>
        </row>
        <row r="40">
          <cell r="P40">
            <v>371.67794843028315</v>
          </cell>
          <cell r="Q40">
            <v>373.38445683965801</v>
          </cell>
          <cell r="R40">
            <v>365.41305636894322</v>
          </cell>
          <cell r="S40">
            <v>357.44165589822842</v>
          </cell>
          <cell r="T40">
            <v>349.47025542751362</v>
          </cell>
          <cell r="U40">
            <v>341.49885495679882</v>
          </cell>
          <cell r="V40">
            <v>333.52745448608403</v>
          </cell>
          <cell r="W40">
            <v>325.55605401537105</v>
          </cell>
          <cell r="X40">
            <v>317.58465354465625</v>
          </cell>
        </row>
        <row r="41">
          <cell r="P41">
            <v>434.40968427690746</v>
          </cell>
          <cell r="Q41">
            <v>441.81897433532055</v>
          </cell>
          <cell r="R41">
            <v>430.2229408260846</v>
          </cell>
          <cell r="S41">
            <v>418.62690731685052</v>
          </cell>
          <cell r="T41">
            <v>407.03087380761463</v>
          </cell>
          <cell r="U41">
            <v>395.43484029837873</v>
          </cell>
          <cell r="V41">
            <v>383.83880678914289</v>
          </cell>
          <cell r="W41">
            <v>372.24277327990785</v>
          </cell>
          <cell r="X41">
            <v>360.64673977067196</v>
          </cell>
        </row>
        <row r="45">
          <cell r="C45">
            <v>579.46036180868361</v>
          </cell>
          <cell r="D45">
            <v>455.92454544232703</v>
          </cell>
          <cell r="E45">
            <v>403.19095336256629</v>
          </cell>
          <cell r="F45">
            <v>346.49738972963019</v>
          </cell>
          <cell r="G45">
            <v>369.65566601115199</v>
          </cell>
          <cell r="H45">
            <v>324.3979502909674</v>
          </cell>
          <cell r="I45">
            <v>325.6101260779833</v>
          </cell>
          <cell r="J45">
            <v>327.73032711219025</v>
          </cell>
          <cell r="K45">
            <v>259.9860810804106</v>
          </cell>
          <cell r="L45">
            <v>275.97054272720345</v>
          </cell>
          <cell r="M45">
            <v>428.94671807817707</v>
          </cell>
          <cell r="N45">
            <v>315.60085123502358</v>
          </cell>
          <cell r="O45">
            <v>356.51499999999902</v>
          </cell>
          <cell r="P45">
            <v>317.92264082481557</v>
          </cell>
          <cell r="Q45">
            <v>288.41905177551081</v>
          </cell>
          <cell r="R45">
            <v>292.72223247879816</v>
          </cell>
          <cell r="S45">
            <v>282.76183619078063</v>
          </cell>
          <cell r="T45">
            <v>281.59255287501048</v>
          </cell>
          <cell r="U45">
            <v>277.67396415815114</v>
          </cell>
          <cell r="V45">
            <v>274.8680869379566</v>
          </cell>
          <cell r="W45">
            <v>273.98890421388751</v>
          </cell>
          <cell r="X45">
            <v>269.9802525867035</v>
          </cell>
        </row>
        <row r="46">
          <cell r="C46">
            <v>621.40848480283842</v>
          </cell>
          <cell r="D46">
            <v>446.10126169861945</v>
          </cell>
          <cell r="E46">
            <v>419.65457823198994</v>
          </cell>
          <cell r="F46">
            <v>344.87446282389504</v>
          </cell>
          <cell r="G46">
            <v>372.42142035887758</v>
          </cell>
          <cell r="H46">
            <v>354.72924396137358</v>
          </cell>
          <cell r="I46">
            <v>308.64042557267146</v>
          </cell>
          <cell r="J46">
            <v>333.36302638199669</v>
          </cell>
          <cell r="K46">
            <v>269.5078938890544</v>
          </cell>
          <cell r="L46">
            <v>266.99949011712749</v>
          </cell>
          <cell r="M46">
            <v>392.4803392498884</v>
          </cell>
          <cell r="N46">
            <v>304.61071965887771</v>
          </cell>
          <cell r="O46">
            <v>341.65592658970297</v>
          </cell>
          <cell r="P46">
            <v>334.4320963733814</v>
          </cell>
          <cell r="Q46">
            <v>302.3087166667238</v>
          </cell>
          <cell r="R46">
            <v>289.00671448219367</v>
          </cell>
          <cell r="S46">
            <v>282.37602746857493</v>
          </cell>
          <cell r="T46">
            <v>290.69319453081073</v>
          </cell>
          <cell r="U46">
            <v>287.80300096900106</v>
          </cell>
          <cell r="V46">
            <v>281.15566606092125</v>
          </cell>
          <cell r="W46">
            <v>278.93739337615733</v>
          </cell>
          <cell r="X46">
            <v>282.48097573941669</v>
          </cell>
        </row>
        <row r="47">
          <cell r="C47">
            <v>600.43442330576102</v>
          </cell>
          <cell r="D47">
            <v>451.01290357047321</v>
          </cell>
          <cell r="E47">
            <v>411.42276579727815</v>
          </cell>
          <cell r="F47">
            <v>345.6859262767627</v>
          </cell>
          <cell r="G47">
            <v>371.03854318501482</v>
          </cell>
          <cell r="H47">
            <v>339.56359712617052</v>
          </cell>
          <cell r="I47">
            <v>317.12527582532738</v>
          </cell>
          <cell r="J47">
            <v>330.5466767470935</v>
          </cell>
          <cell r="K47">
            <v>264.74698748473247</v>
          </cell>
          <cell r="L47">
            <v>271.48501642216547</v>
          </cell>
          <cell r="M47">
            <v>410.71352866403276</v>
          </cell>
          <cell r="N47">
            <v>310.10578544695068</v>
          </cell>
          <cell r="O47">
            <v>349.08546329485102</v>
          </cell>
          <cell r="P47">
            <v>326.17736859909849</v>
          </cell>
          <cell r="Q47">
            <v>295.3638842211173</v>
          </cell>
          <cell r="R47">
            <v>290.86447348049592</v>
          </cell>
          <cell r="S47">
            <v>282.56893182967781</v>
          </cell>
          <cell r="T47">
            <v>286.14287370291061</v>
          </cell>
          <cell r="U47">
            <v>282.7384825635761</v>
          </cell>
          <cell r="V47">
            <v>278.01187649943893</v>
          </cell>
          <cell r="W47">
            <v>276.46314879502239</v>
          </cell>
          <cell r="X47">
            <v>276.23061416306007</v>
          </cell>
        </row>
        <row r="51">
          <cell r="C51">
            <v>1129.8030359867548</v>
          </cell>
          <cell r="D51">
            <v>910.65736958684522</v>
          </cell>
          <cell r="E51">
            <v>850.29204023383795</v>
          </cell>
          <cell r="F51">
            <v>797.78109071038455</v>
          </cell>
          <cell r="G51">
            <v>870.64005586217138</v>
          </cell>
          <cell r="H51">
            <v>1109.2982950244814</v>
          </cell>
          <cell r="I51">
            <v>987.87776634483464</v>
          </cell>
          <cell r="J51">
            <v>1105.65600291585</v>
          </cell>
          <cell r="K51">
            <v>878.67402657856769</v>
          </cell>
          <cell r="L51">
            <v>946.26874416874671</v>
          </cell>
          <cell r="M51">
            <v>1020.5380987980035</v>
          </cell>
          <cell r="N51">
            <v>852.48128943774748</v>
          </cell>
          <cell r="O51">
            <v>725.69411985860904</v>
          </cell>
          <cell r="P51">
            <v>881.89265785931343</v>
          </cell>
          <cell r="Q51">
            <v>918.43341082254517</v>
          </cell>
          <cell r="R51">
            <v>992.65503018153777</v>
          </cell>
          <cell r="S51">
            <v>835.44948902751923</v>
          </cell>
          <cell r="T51">
            <v>754.05601744754483</v>
          </cell>
          <cell r="U51">
            <v>667.85624684981849</v>
          </cell>
          <cell r="V51">
            <v>650.14661802607145</v>
          </cell>
          <cell r="W51">
            <v>725.39755390345795</v>
          </cell>
          <cell r="X51">
            <v>822.87536434145682</v>
          </cell>
        </row>
        <row r="52">
          <cell r="C52">
            <v>1532.3490739269705</v>
          </cell>
          <cell r="D52">
            <v>1266.9780283284524</v>
          </cell>
          <cell r="E52">
            <v>1434.7482148411179</v>
          </cell>
          <cell r="F52">
            <v>1184.2956556490331</v>
          </cell>
          <cell r="G52">
            <v>1222.5371443592692</v>
          </cell>
          <cell r="H52">
            <v>1335.9009150024735</v>
          </cell>
          <cell r="I52">
            <v>1229.5235552604556</v>
          </cell>
          <cell r="J52">
            <v>1240.5534018410713</v>
          </cell>
          <cell r="K52">
            <v>1081.7506998310839</v>
          </cell>
          <cell r="L52">
            <v>903.48623684411984</v>
          </cell>
          <cell r="M52">
            <v>1065.1177608003834</v>
          </cell>
          <cell r="N52">
            <v>936.18323132271041</v>
          </cell>
          <cell r="O52">
            <v>745</v>
          </cell>
          <cell r="P52">
            <v>822.22857280560652</v>
          </cell>
          <cell r="Q52">
            <v>961.41831237537065</v>
          </cell>
          <cell r="R52">
            <v>1033.4213593530726</v>
          </cell>
          <cell r="S52">
            <v>923.42186423262069</v>
          </cell>
          <cell r="T52">
            <v>858.88436203522735</v>
          </cell>
          <cell r="U52">
            <v>774.27913257862599</v>
          </cell>
          <cell r="V52">
            <v>739.91112515225427</v>
          </cell>
          <cell r="W52">
            <v>790.98171515934325</v>
          </cell>
          <cell r="X52">
            <v>881.96731357414831</v>
          </cell>
        </row>
        <row r="53">
          <cell r="C53">
            <v>1122.0498440055778</v>
          </cell>
          <cell r="D53">
            <v>1023.4057630928739</v>
          </cell>
          <cell r="E53">
            <v>914.87746145596805</v>
          </cell>
          <cell r="F53">
            <v>778.23333692545543</v>
          </cell>
          <cell r="G53">
            <v>851.5601544781839</v>
          </cell>
          <cell r="H53">
            <v>1046.9687482092315</v>
          </cell>
          <cell r="I53">
            <v>961.06060488021615</v>
          </cell>
          <cell r="J53">
            <v>973.5764337103758</v>
          </cell>
          <cell r="K53">
            <v>677.60514471801844</v>
          </cell>
          <cell r="L53">
            <v>706.5617689012463</v>
          </cell>
          <cell r="M53">
            <v>768.75233362760832</v>
          </cell>
          <cell r="N53">
            <v>620.55991017157851</v>
          </cell>
          <cell r="O53">
            <v>588.972222225</v>
          </cell>
          <cell r="P53">
            <v>680.0542646691456</v>
          </cell>
          <cell r="Q53">
            <v>787.75699712623339</v>
          </cell>
          <cell r="R53">
            <v>901.1517058873045</v>
          </cell>
          <cell r="S53">
            <v>753.72527401029424</v>
          </cell>
          <cell r="T53">
            <v>661.28586327316179</v>
          </cell>
          <cell r="U53">
            <v>511.44909926718128</v>
          </cell>
          <cell r="V53">
            <v>488.29152500248807</v>
          </cell>
          <cell r="W53">
            <v>588.11829561577247</v>
          </cell>
          <cell r="X53">
            <v>706.32530103957242</v>
          </cell>
        </row>
        <row r="54">
          <cell r="P54">
            <v>881.89265785931343</v>
          </cell>
          <cell r="Q54">
            <v>868.70008265166689</v>
          </cell>
          <cell r="R54">
            <v>854.12696087826043</v>
          </cell>
          <cell r="S54">
            <v>839.55383910485034</v>
          </cell>
          <cell r="T54">
            <v>824.98071733144388</v>
          </cell>
          <cell r="U54">
            <v>810.40759555803379</v>
          </cell>
          <cell r="V54">
            <v>795.83447378462733</v>
          </cell>
          <cell r="W54">
            <v>781.26135201121724</v>
          </cell>
          <cell r="X54">
            <v>766.68823023781079</v>
          </cell>
        </row>
        <row r="55">
          <cell r="P55">
            <v>822.22857280560652</v>
          </cell>
          <cell r="Q55">
            <v>938.59405472178571</v>
          </cell>
          <cell r="R55">
            <v>925.36373569574175</v>
          </cell>
          <cell r="S55">
            <v>912.15897071177051</v>
          </cell>
          <cell r="T55">
            <v>898.97913652009981</v>
          </cell>
          <cell r="U55">
            <v>885.82362504834362</v>
          </cell>
          <cell r="V55">
            <v>872.69184304097382</v>
          </cell>
          <cell r="W55">
            <v>859.5832117734036</v>
          </cell>
          <cell r="X55">
            <v>846.49716655423902</v>
          </cell>
        </row>
        <row r="56">
          <cell r="P56">
            <v>680.0542646691456</v>
          </cell>
          <cell r="Q56">
            <v>754.24862361709893</v>
          </cell>
          <cell r="R56">
            <v>739.82678055447468</v>
          </cell>
          <cell r="S56">
            <v>725.40493749185407</v>
          </cell>
          <cell r="T56">
            <v>710.98309442922982</v>
          </cell>
          <cell r="U56">
            <v>696.56125136660921</v>
          </cell>
          <cell r="V56">
            <v>682.13940830398496</v>
          </cell>
          <cell r="W56">
            <v>667.71756524136435</v>
          </cell>
          <cell r="X56">
            <v>653.29572217874011</v>
          </cell>
        </row>
        <row r="59">
          <cell r="C59">
            <v>1096.5496598503546</v>
          </cell>
          <cell r="D59">
            <v>886.58225625788316</v>
          </cell>
          <cell r="E59">
            <v>763.25427233588584</v>
          </cell>
          <cell r="F59">
            <v>695.31199487897663</v>
          </cell>
          <cell r="G59">
            <v>793.81887446256826</v>
          </cell>
          <cell r="H59">
            <v>1038.2906696989021</v>
          </cell>
          <cell r="I59">
            <v>893.58654611205463</v>
          </cell>
          <cell r="J59">
            <v>948.83377620206534</v>
          </cell>
          <cell r="K59">
            <v>735.69863224670814</v>
          </cell>
          <cell r="L59">
            <v>801.59129141217954</v>
          </cell>
          <cell r="M59">
            <v>882.67929373295624</v>
          </cell>
          <cell r="N59">
            <v>702.59447018773301</v>
          </cell>
          <cell r="O59">
            <v>633.83436398509605</v>
          </cell>
          <cell r="P59">
            <v>718.57471239576591</v>
          </cell>
          <cell r="Q59">
            <v>766.61717294903679</v>
          </cell>
          <cell r="R59">
            <v>846.8566973151926</v>
          </cell>
          <cell r="S59">
            <v>731.91771021006093</v>
          </cell>
          <cell r="T59">
            <v>665.6406540076315</v>
          </cell>
          <cell r="U59">
            <v>577.78040742789801</v>
          </cell>
          <cell r="V59">
            <v>543.70456789591788</v>
          </cell>
          <cell r="W59">
            <v>601.15017712010194</v>
          </cell>
          <cell r="X59">
            <v>701.31826487280136</v>
          </cell>
        </row>
        <row r="60">
          <cell r="C60">
            <v>1479.2880644198128</v>
          </cell>
          <cell r="D60">
            <v>1299.525125054364</v>
          </cell>
          <cell r="E60">
            <v>1189.2428448269095</v>
          </cell>
          <cell r="F60">
            <v>1117.6305720953276</v>
          </cell>
          <cell r="G60">
            <v>1166.1566983243431</v>
          </cell>
          <cell r="H60">
            <v>1325.858240687955</v>
          </cell>
          <cell r="I60">
            <v>1232.0753748301227</v>
          </cell>
          <cell r="J60">
            <v>1165.3373440871594</v>
          </cell>
          <cell r="K60">
            <v>1056.7042354224563</v>
          </cell>
          <cell r="L60">
            <v>910.9354755460148</v>
          </cell>
          <cell r="M60">
            <v>1018.2192292582922</v>
          </cell>
          <cell r="N60">
            <v>809.7271085732375</v>
          </cell>
          <cell r="O60">
            <v>725</v>
          </cell>
          <cell r="P60">
            <v>750.85200431006638</v>
          </cell>
          <cell r="Q60">
            <v>918.46194425789872</v>
          </cell>
          <cell r="R60">
            <v>991.51270752179403</v>
          </cell>
          <cell r="S60">
            <v>882.53537464546707</v>
          </cell>
          <cell r="T60">
            <v>818.99510389989803</v>
          </cell>
          <cell r="U60">
            <v>735.36278317520191</v>
          </cell>
          <cell r="V60">
            <v>701.94395501635358</v>
          </cell>
          <cell r="W60">
            <v>753.94057355116229</v>
          </cell>
          <cell r="X60">
            <v>845.82961444528553</v>
          </cell>
        </row>
        <row r="61">
          <cell r="C61">
            <v>1126.4639722010331</v>
          </cell>
          <cell r="D61">
            <v>1016.7380040223732</v>
          </cell>
          <cell r="E61">
            <v>833.67462109056896</v>
          </cell>
          <cell r="F61">
            <v>680.10450263629912</v>
          </cell>
          <cell r="G61">
            <v>771.74317025469577</v>
          </cell>
          <cell r="H61">
            <v>985.51798569592779</v>
          </cell>
          <cell r="I61">
            <v>866.61852754350514</v>
          </cell>
          <cell r="J61">
            <v>832.10375066254846</v>
          </cell>
          <cell r="K61">
            <v>587.14785615661197</v>
          </cell>
          <cell r="L61">
            <v>642.28991474412294</v>
          </cell>
          <cell r="M61">
            <v>706.18477108803825</v>
          </cell>
          <cell r="N61">
            <v>577.99711347436278</v>
          </cell>
          <cell r="O61">
            <v>532.88888889166606</v>
          </cell>
          <cell r="P61">
            <v>636.90953710674535</v>
          </cell>
          <cell r="Q61">
            <v>713.45588568884568</v>
          </cell>
          <cell r="R61">
            <v>816.09259524146808</v>
          </cell>
          <cell r="S61">
            <v>691.15993692788413</v>
          </cell>
          <cell r="T61">
            <v>619.72890302544477</v>
          </cell>
          <cell r="U61">
            <v>498.99799584099958</v>
          </cell>
          <cell r="V61">
            <v>461.51759120501492</v>
          </cell>
          <cell r="W61">
            <v>533.7898707107654</v>
          </cell>
          <cell r="X61">
            <v>641.50778229500645</v>
          </cell>
        </row>
        <row r="62">
          <cell r="P62">
            <v>718.57471239576591</v>
          </cell>
          <cell r="Q62">
            <v>736.63586700820451</v>
          </cell>
          <cell r="R62">
            <v>726.36039236258148</v>
          </cell>
          <cell r="S62">
            <v>716.08491771696208</v>
          </cell>
          <cell r="T62">
            <v>705.80944307134268</v>
          </cell>
          <cell r="U62">
            <v>695.53396842571965</v>
          </cell>
          <cell r="V62">
            <v>685.25849378010025</v>
          </cell>
          <cell r="W62">
            <v>674.98301913447722</v>
          </cell>
          <cell r="X62">
            <v>664.70754448885782</v>
          </cell>
        </row>
        <row r="63">
          <cell r="P63">
            <v>750.85200431006638</v>
          </cell>
          <cell r="Q63">
            <v>895.63768660431379</v>
          </cell>
          <cell r="R63">
            <v>883.45508386446318</v>
          </cell>
          <cell r="S63">
            <v>871.27248112461677</v>
          </cell>
          <cell r="T63">
            <v>859.08987838477037</v>
          </cell>
          <cell r="U63">
            <v>846.90727564491976</v>
          </cell>
          <cell r="V63">
            <v>834.72467290507336</v>
          </cell>
          <cell r="W63">
            <v>822.54207016522264</v>
          </cell>
          <cell r="X63">
            <v>810.35946742537635</v>
          </cell>
        </row>
        <row r="64">
          <cell r="P64">
            <v>636.90953710674535</v>
          </cell>
          <cell r="Q64">
            <v>690.02623610190494</v>
          </cell>
          <cell r="R64">
            <v>677.81463020035517</v>
          </cell>
          <cell r="S64">
            <v>665.60302429880539</v>
          </cell>
          <cell r="T64">
            <v>653.39141839725562</v>
          </cell>
          <cell r="U64">
            <v>641.17981249570585</v>
          </cell>
          <cell r="V64">
            <v>628.96820659415607</v>
          </cell>
          <cell r="W64">
            <v>616.7566006926063</v>
          </cell>
          <cell r="X64">
            <v>604.54499479105652</v>
          </cell>
        </row>
        <row r="67">
          <cell r="C67">
            <v>1132.2026907529155</v>
          </cell>
          <cell r="D67">
            <v>941.33257867332611</v>
          </cell>
          <cell r="E67">
            <v>772.15890551313748</v>
          </cell>
          <cell r="F67">
            <v>738.9283872973233</v>
          </cell>
          <cell r="G67">
            <v>883.44358609543804</v>
          </cell>
          <cell r="H67">
            <v>1090.4339567870588</v>
          </cell>
          <cell r="I67">
            <v>888.2290007008678</v>
          </cell>
          <cell r="J67">
            <v>991.06983532010122</v>
          </cell>
          <cell r="K67">
            <v>826.91733036168591</v>
          </cell>
          <cell r="L67">
            <v>899.3463271219174</v>
          </cell>
          <cell r="M67">
            <v>971.71310533746623</v>
          </cell>
          <cell r="N67">
            <v>749.43410130875179</v>
          </cell>
          <cell r="O67">
            <v>663.22982727426302</v>
          </cell>
          <cell r="P67">
            <v>750.19443548087554</v>
          </cell>
          <cell r="Q67">
            <v>802.7460576925273</v>
          </cell>
          <cell r="R67">
            <v>886.2114781160916</v>
          </cell>
          <cell r="S67">
            <v>794.94395695094454</v>
          </cell>
          <cell r="T67">
            <v>724.77548046439563</v>
          </cell>
          <cell r="U67">
            <v>631.60729577298332</v>
          </cell>
          <cell r="V67">
            <v>576.97562951605164</v>
          </cell>
          <cell r="W67">
            <v>620.23724826096782</v>
          </cell>
          <cell r="X67">
            <v>722.77414427612791</v>
          </cell>
        </row>
        <row r="68">
          <cell r="C68">
            <v>1691.1493906773765</v>
          </cell>
          <cell r="D68">
            <v>1264.4149453670843</v>
          </cell>
          <cell r="E68">
            <v>1161.3035338657053</v>
          </cell>
          <cell r="F68">
            <v>1147.2916806965836</v>
          </cell>
          <cell r="G68">
            <v>1211.455613896703</v>
          </cell>
          <cell r="H68">
            <v>1445.2537083313816</v>
          </cell>
          <cell r="I68">
            <v>1268.8703860241444</v>
          </cell>
          <cell r="J68">
            <v>1151.1125689950159</v>
          </cell>
          <cell r="K68">
            <v>1108.5140447179392</v>
          </cell>
          <cell r="L68">
            <v>899.22952901446558</v>
          </cell>
          <cell r="M68">
            <v>1016.1348500786437</v>
          </cell>
          <cell r="N68">
            <v>853.57882855894184</v>
          </cell>
          <cell r="O68">
            <v>745</v>
          </cell>
          <cell r="P68">
            <v>819.63951808437048</v>
          </cell>
          <cell r="Q68">
            <v>924.774308217103</v>
          </cell>
          <cell r="R68">
            <v>1012.2090747646696</v>
          </cell>
          <cell r="S68">
            <v>918.46712905400943</v>
          </cell>
          <cell r="T68">
            <v>846.57819950366127</v>
          </cell>
          <cell r="U68">
            <v>750.82334185123159</v>
          </cell>
          <cell r="V68">
            <v>695.00086918097566</v>
          </cell>
          <cell r="W68">
            <v>740.64952260868108</v>
          </cell>
          <cell r="X68">
            <v>847.73249370796577</v>
          </cell>
        </row>
        <row r="69">
          <cell r="C69">
            <v>1167.9675429566782</v>
          </cell>
          <cell r="D69">
            <v>1015.2312636617688</v>
          </cell>
          <cell r="E69">
            <v>779.97243100028379</v>
          </cell>
          <cell r="F69">
            <v>615.22082757105159</v>
          </cell>
          <cell r="G69">
            <v>799.46732340290191</v>
          </cell>
          <cell r="H69">
            <v>957.51690578431464</v>
          </cell>
          <cell r="I69">
            <v>870.00998690861104</v>
          </cell>
          <cell r="J69">
            <v>829.20104549187056</v>
          </cell>
          <cell r="K69">
            <v>560.9281349593316</v>
          </cell>
          <cell r="L69">
            <v>629.63064302155772</v>
          </cell>
          <cell r="M69">
            <v>683.77045748200544</v>
          </cell>
          <cell r="N69">
            <v>570.77347743020641</v>
          </cell>
          <cell r="O69">
            <v>530.38194444166595</v>
          </cell>
          <cell r="P69">
            <v>632.90403268418299</v>
          </cell>
          <cell r="Q69">
            <v>690.84819708602629</v>
          </cell>
          <cell r="R69">
            <v>788.32429624679253</v>
          </cell>
          <cell r="S69">
            <v>688.08935381602669</v>
          </cell>
          <cell r="T69">
            <v>623.39156424368718</v>
          </cell>
          <cell r="U69">
            <v>517.60712577261529</v>
          </cell>
          <cell r="V69">
            <v>469.06495246712132</v>
          </cell>
          <cell r="W69">
            <v>519.21738507415239</v>
          </cell>
          <cell r="X69">
            <v>618.65625609019878</v>
          </cell>
        </row>
        <row r="70">
          <cell r="P70">
            <v>750.19443548087554</v>
          </cell>
          <cell r="Q70">
            <v>781.48101232023691</v>
          </cell>
          <cell r="R70">
            <v>770.65391640979942</v>
          </cell>
          <cell r="S70">
            <v>759.82682049936193</v>
          </cell>
          <cell r="T70">
            <v>748.99972458892807</v>
          </cell>
          <cell r="U70">
            <v>738.17262867849058</v>
          </cell>
          <cell r="V70">
            <v>727.34553276805309</v>
          </cell>
          <cell r="W70">
            <v>716.5184368576156</v>
          </cell>
          <cell r="X70">
            <v>705.69134094717811</v>
          </cell>
        </row>
        <row r="71">
          <cell r="P71">
            <v>819.63951808437048</v>
          </cell>
          <cell r="Q71">
            <v>916.16958584062058</v>
          </cell>
          <cell r="R71">
            <v>903.33298092920597</v>
          </cell>
          <cell r="S71">
            <v>890.49637601779125</v>
          </cell>
          <cell r="T71">
            <v>877.65977110638096</v>
          </cell>
          <cell r="U71">
            <v>864.82316619496623</v>
          </cell>
          <cell r="V71">
            <v>851.98656128355151</v>
          </cell>
          <cell r="W71">
            <v>839.14995637213678</v>
          </cell>
          <cell r="X71">
            <v>826.31335146072206</v>
          </cell>
        </row>
        <row r="72">
          <cell r="P72">
            <v>632.90403268418299</v>
          </cell>
          <cell r="Q72">
            <v>677.28429664638679</v>
          </cell>
          <cell r="R72">
            <v>666.06725986397578</v>
          </cell>
          <cell r="S72">
            <v>654.85022308156476</v>
          </cell>
          <cell r="T72">
            <v>643.63318629915375</v>
          </cell>
          <cell r="U72">
            <v>632.41614951674273</v>
          </cell>
          <cell r="V72">
            <v>621.19911273433172</v>
          </cell>
          <cell r="W72">
            <v>609.98207595192071</v>
          </cell>
          <cell r="X72">
            <v>598.76503916950969</v>
          </cell>
        </row>
        <row r="75">
          <cell r="C75">
            <v>1065.674576568249</v>
          </cell>
          <cell r="D75">
            <v>971.34342459533343</v>
          </cell>
          <cell r="E75">
            <v>848.08261997181239</v>
          </cell>
          <cell r="F75">
            <v>719.31081949296993</v>
          </cell>
          <cell r="G75">
            <v>810.91158732397912</v>
          </cell>
          <cell r="H75">
            <v>1092.5648122690272</v>
          </cell>
          <cell r="I75">
            <v>1000.086666697591</v>
          </cell>
          <cell r="J75">
            <v>902.61735547280784</v>
          </cell>
          <cell r="K75">
            <v>642.49691855440312</v>
          </cell>
          <cell r="L75">
            <v>591.41796525209929</v>
          </cell>
          <cell r="M75">
            <v>784.071953233047</v>
          </cell>
          <cell r="N75">
            <v>668.86993508362605</v>
          </cell>
          <cell r="O75">
            <v>681.601778448966</v>
          </cell>
          <cell r="P75">
            <v>715.59455117152049</v>
          </cell>
          <cell r="Q75">
            <v>773.0231393156065</v>
          </cell>
          <cell r="R75">
            <v>858.95293317125027</v>
          </cell>
          <cell r="S75">
            <v>703.27018975525505</v>
          </cell>
          <cell r="T75">
            <v>668.39123899428557</v>
          </cell>
          <cell r="U75">
            <v>591.88199714190648</v>
          </cell>
          <cell r="V75">
            <v>531.54837766858645</v>
          </cell>
          <cell r="W75">
            <v>594.07849230385921</v>
          </cell>
          <cell r="X75">
            <v>690.12796770214277</v>
          </cell>
        </row>
        <row r="76">
          <cell r="C76">
            <v>1422.4258816927361</v>
          </cell>
          <cell r="D76">
            <v>1193.3383655979287</v>
          </cell>
          <cell r="E76">
            <v>1308.2886045746493</v>
          </cell>
          <cell r="F76">
            <v>1173.3934562656889</v>
          </cell>
          <cell r="G76">
            <v>1220.7476991423152</v>
          </cell>
          <cell r="H76">
            <v>1521.439387684806</v>
          </cell>
          <cell r="I76">
            <v>1327.9654040024218</v>
          </cell>
          <cell r="J76">
            <v>1151.1125689950159</v>
          </cell>
          <cell r="K76">
            <v>972.5132953172963</v>
          </cell>
          <cell r="L76">
            <v>809.83866459172577</v>
          </cell>
          <cell r="M76">
            <v>943.18157879094622</v>
          </cell>
          <cell r="N76">
            <v>787.2913448596214</v>
          </cell>
          <cell r="O76">
            <v>700</v>
          </cell>
          <cell r="P76">
            <v>753.74044161569373</v>
          </cell>
          <cell r="Q76">
            <v>897.50881655759702</v>
          </cell>
          <cell r="R76">
            <v>985.28714921793198</v>
          </cell>
          <cell r="S76">
            <v>827.46204471556678</v>
          </cell>
          <cell r="T76">
            <v>792.42056081770397</v>
          </cell>
          <cell r="U76">
            <v>715.05291532591002</v>
          </cell>
          <cell r="V76">
            <v>654.11756524609132</v>
          </cell>
          <cell r="W76">
            <v>718.06044836814669</v>
          </cell>
          <cell r="X76">
            <v>816.0655596356562</v>
          </cell>
        </row>
        <row r="77">
          <cell r="C77">
            <v>1088.5311798275884</v>
          </cell>
          <cell r="D77">
            <v>957.35165118893394</v>
          </cell>
          <cell r="E77">
            <v>732.75735750163994</v>
          </cell>
          <cell r="F77">
            <v>595.69393107522512</v>
          </cell>
          <cell r="G77">
            <v>855.19217985958085</v>
          </cell>
          <cell r="H77">
            <v>1080.3236725032677</v>
          </cell>
          <cell r="I77">
            <v>890.11096524298864</v>
          </cell>
          <cell r="J77">
            <v>771.93720730041946</v>
          </cell>
          <cell r="K77">
            <v>501.36784203649739</v>
          </cell>
          <cell r="L77">
            <v>562.63922552586519</v>
          </cell>
          <cell r="M77">
            <v>622.6214307875033</v>
          </cell>
          <cell r="N77">
            <v>522.22639401579988</v>
          </cell>
          <cell r="O77">
            <v>566.14583333333303</v>
          </cell>
          <cell r="P77">
            <v>627.20679590840678</v>
          </cell>
          <cell r="Q77">
            <v>679.31711386607503</v>
          </cell>
          <cell r="R77">
            <v>785.99066982425961</v>
          </cell>
          <cell r="S77">
            <v>676.90620738028497</v>
          </cell>
          <cell r="T77">
            <v>619.39482614707833</v>
          </cell>
          <cell r="U77">
            <v>523.24745513305834</v>
          </cell>
          <cell r="V77">
            <v>458.07946686538344</v>
          </cell>
          <cell r="W77">
            <v>511.2472536790255</v>
          </cell>
          <cell r="X77">
            <v>603.90411448319139</v>
          </cell>
        </row>
        <row r="78">
          <cell r="P78">
            <v>715.59455117152049</v>
          </cell>
          <cell r="Q78">
            <v>742.90459297088455</v>
          </cell>
          <cell r="R78">
            <v>730.06284319257247</v>
          </cell>
          <cell r="S78">
            <v>717.22109341425676</v>
          </cell>
          <cell r="T78">
            <v>704.37934363594104</v>
          </cell>
          <cell r="U78">
            <v>691.53759385762532</v>
          </cell>
          <cell r="V78">
            <v>678.69584407930961</v>
          </cell>
          <cell r="W78">
            <v>665.85409430099753</v>
          </cell>
          <cell r="X78">
            <v>653.01234452268181</v>
          </cell>
        </row>
        <row r="79">
          <cell r="P79">
            <v>753.74044161569373</v>
          </cell>
          <cell r="Q79">
            <v>881.0371240014681</v>
          </cell>
          <cell r="R79">
            <v>865.81194546430129</v>
          </cell>
          <cell r="S79">
            <v>850.58676692713016</v>
          </cell>
          <cell r="T79">
            <v>835.36158838995902</v>
          </cell>
          <cell r="U79">
            <v>820.13640985278789</v>
          </cell>
          <cell r="V79">
            <v>804.91123131561676</v>
          </cell>
          <cell r="W79">
            <v>789.68605277844995</v>
          </cell>
          <cell r="X79">
            <v>774.46087424127882</v>
          </cell>
        </row>
        <row r="80">
          <cell r="P80">
            <v>627.20679590840678</v>
          </cell>
          <cell r="Q80">
            <v>672.23237573095321</v>
          </cell>
          <cell r="R80">
            <v>660.4362152673275</v>
          </cell>
          <cell r="S80">
            <v>648.64005480370179</v>
          </cell>
          <cell r="T80">
            <v>636.84389434007608</v>
          </cell>
          <cell r="U80">
            <v>625.04773387645037</v>
          </cell>
          <cell r="V80">
            <v>613.25157341282829</v>
          </cell>
          <cell r="W80">
            <v>601.45541294920258</v>
          </cell>
          <cell r="X80">
            <v>589.65925248557687</v>
          </cell>
        </row>
        <row r="83">
          <cell r="C83">
            <v>694.26213561007739</v>
          </cell>
          <cell r="D83">
            <v>572.15334988183952</v>
          </cell>
          <cell r="E83">
            <v>554.02886873504042</v>
          </cell>
          <cell r="F83">
            <v>549.29189852190416</v>
          </cell>
          <cell r="G83">
            <v>617.7703337551427</v>
          </cell>
          <cell r="H83">
            <v>918.14802384794586</v>
          </cell>
          <cell r="I83">
            <v>715.94137612319969</v>
          </cell>
          <cell r="J83">
            <v>518.65317964391693</v>
          </cell>
          <cell r="K83">
            <v>407.50961963867235</v>
          </cell>
          <cell r="L83">
            <v>406.17217256161678</v>
          </cell>
          <cell r="M83">
            <v>531.33081118820371</v>
          </cell>
          <cell r="N83">
            <v>548.02368630801243</v>
          </cell>
          <cell r="O83">
            <v>462.97300000000001</v>
          </cell>
          <cell r="P83">
            <v>549.58178213443</v>
          </cell>
          <cell r="Q83">
            <v>619.26504683367455</v>
          </cell>
          <cell r="R83">
            <v>620.2373491567389</v>
          </cell>
          <cell r="S83">
            <v>557.96000209123758</v>
          </cell>
          <cell r="T83">
            <v>448.45798846146272</v>
          </cell>
          <cell r="U83">
            <v>411.82332765738403</v>
          </cell>
          <cell r="V83">
            <v>437.7549356447297</v>
          </cell>
          <cell r="W83">
            <v>459.08517090613549</v>
          </cell>
          <cell r="X83">
            <v>547.00242986739386</v>
          </cell>
        </row>
        <row r="84">
          <cell r="C84" t="e">
            <v>#N/A</v>
          </cell>
          <cell r="D84" t="e">
            <v>#N/A</v>
          </cell>
          <cell r="E84" t="e">
            <v>#N/A</v>
          </cell>
          <cell r="F84" t="e">
            <v>#N/A</v>
          </cell>
          <cell r="G84">
            <v>617.92366883321756</v>
          </cell>
          <cell r="H84">
            <v>951.75244207188541</v>
          </cell>
          <cell r="I84">
            <v>716.94521811381799</v>
          </cell>
          <cell r="J84">
            <v>481.45392619563398</v>
          </cell>
          <cell r="K84">
            <v>359.43055198741359</v>
          </cell>
          <cell r="L84">
            <v>393.7454742430204</v>
          </cell>
          <cell r="M84">
            <v>515.88384696300375</v>
          </cell>
          <cell r="N84">
            <v>495.6264165826114</v>
          </cell>
          <cell r="O84">
            <v>525.63951093749995</v>
          </cell>
          <cell r="P84">
            <v>671.32098704064754</v>
          </cell>
          <cell r="Q84">
            <v>735.07691305999003</v>
          </cell>
          <cell r="R84">
            <v>737.10425311831648</v>
          </cell>
          <cell r="S84">
            <v>671.74652541799594</v>
          </cell>
          <cell r="T84">
            <v>556.07092667667939</v>
          </cell>
          <cell r="U84">
            <v>517.97603318653933</v>
          </cell>
          <cell r="V84">
            <v>546.49175206631799</v>
          </cell>
          <cell r="W84">
            <v>570.08509295928968</v>
          </cell>
          <cell r="X84">
            <v>664.57223263345111</v>
          </cell>
        </row>
        <row r="86">
          <cell r="P86">
            <v>549.58178213443</v>
          </cell>
          <cell r="Q86">
            <v>570.57874066728255</v>
          </cell>
          <cell r="R86">
            <v>557.9642374093055</v>
          </cell>
          <cell r="S86">
            <v>545.34973415132845</v>
          </cell>
          <cell r="T86">
            <v>532.73523089335504</v>
          </cell>
          <cell r="U86">
            <v>520.12072763537799</v>
          </cell>
          <cell r="V86">
            <v>507.50622437740094</v>
          </cell>
          <cell r="W86">
            <v>494.89172111942389</v>
          </cell>
          <cell r="X86">
            <v>482.27721786145048</v>
          </cell>
        </row>
        <row r="87">
          <cell r="P87">
            <v>671.32098704064754</v>
          </cell>
          <cell r="Q87">
            <v>683.2259969927826</v>
          </cell>
          <cell r="R87">
            <v>670.78338910729985</v>
          </cell>
          <cell r="S87">
            <v>658.31659006199277</v>
          </cell>
          <cell r="T87">
            <v>645.82618986664465</v>
          </cell>
          <cell r="U87">
            <v>633.31276416310288</v>
          </cell>
          <cell r="V87">
            <v>620.77687456661272</v>
          </cell>
          <cell r="W87">
            <v>608.21906893644177</v>
          </cell>
          <cell r="X87">
            <v>595.63988184712139</v>
          </cell>
        </row>
        <row r="99">
          <cell r="C99">
            <v>444.4434910316279</v>
          </cell>
          <cell r="D99">
            <v>339.83853398076565</v>
          </cell>
          <cell r="E99">
            <v>315.15441534850726</v>
          </cell>
          <cell r="F99">
            <v>272.08925882828123</v>
          </cell>
          <cell r="G99">
            <v>286.04038955188503</v>
          </cell>
          <cell r="H99">
            <v>263.86019315966564</v>
          </cell>
          <cell r="I99">
            <v>259.12050383135306</v>
          </cell>
          <cell r="J99">
            <v>276.02173037291965</v>
          </cell>
          <cell r="K99">
            <v>193.12825995575892</v>
          </cell>
          <cell r="L99">
            <v>224.23982120966176</v>
          </cell>
          <cell r="M99">
            <v>320.56796442536557</v>
          </cell>
          <cell r="N99">
            <v>286.54889427867749</v>
          </cell>
          <cell r="O99">
            <v>289.88641666666598</v>
          </cell>
          <cell r="P99">
            <v>263.33182587036498</v>
          </cell>
          <cell r="Q99">
            <v>255.51311823594193</v>
          </cell>
          <cell r="R99">
            <v>257.22285867500187</v>
          </cell>
          <cell r="S99">
            <v>245.18890631092572</v>
          </cell>
          <cell r="T99">
            <v>235.6268207411386</v>
          </cell>
          <cell r="U99">
            <v>231.9584364565404</v>
          </cell>
          <cell r="V99">
            <v>229.87251412346296</v>
          </cell>
          <cell r="W99">
            <v>230.48114756557371</v>
          </cell>
          <cell r="X99">
            <v>232.461117934199</v>
          </cell>
        </row>
        <row r="100">
          <cell r="C100">
            <v>465.13713913336579</v>
          </cell>
          <cell r="D100">
            <v>366.51199488858015</v>
          </cell>
          <cell r="E100">
            <v>332.24699743473752</v>
          </cell>
          <cell r="F100">
            <v>284.69028646571439</v>
          </cell>
          <cell r="G100">
            <v>291.97474107697383</v>
          </cell>
          <cell r="H100">
            <v>274.47028086763027</v>
          </cell>
          <cell r="I100">
            <v>273.04128306642571</v>
          </cell>
          <cell r="J100">
            <v>301.80322338287334</v>
          </cell>
          <cell r="K100">
            <v>223.69964534351794</v>
          </cell>
          <cell r="L100">
            <v>266.58696960167202</v>
          </cell>
          <cell r="M100">
            <v>373.62858666584691</v>
          </cell>
          <cell r="N100">
            <v>318.10131159978641</v>
          </cell>
          <cell r="O100">
            <v>316.85000000000002</v>
          </cell>
          <cell r="P100">
            <v>279.46190847728843</v>
          </cell>
          <cell r="Q100">
            <v>257.63472590305446</v>
          </cell>
          <cell r="R100">
            <v>267.60427583974746</v>
          </cell>
          <cell r="S100">
            <v>253.21895894124037</v>
          </cell>
          <cell r="T100">
            <v>244.75867109334536</v>
          </cell>
          <cell r="U100">
            <v>241.59972959960044</v>
          </cell>
          <cell r="V100">
            <v>249.82557819326834</v>
          </cell>
          <cell r="W100">
            <v>251.57274960264118</v>
          </cell>
          <cell r="X100">
            <v>245.94561205231437</v>
          </cell>
        </row>
        <row r="102">
          <cell r="C102">
            <v>419.4434910316279</v>
          </cell>
          <cell r="D102">
            <v>314.83853398076565</v>
          </cell>
          <cell r="E102">
            <v>290.15441534850726</v>
          </cell>
          <cell r="F102">
            <v>247.08925882828123</v>
          </cell>
          <cell r="G102">
            <v>261.04038955188503</v>
          </cell>
          <cell r="H102">
            <v>238.86019315966564</v>
          </cell>
          <cell r="I102">
            <v>234.12050383135306</v>
          </cell>
          <cell r="J102">
            <v>251.02173037291965</v>
          </cell>
          <cell r="K102">
            <v>168.12825995575892</v>
          </cell>
          <cell r="L102">
            <v>199.23982120966176</v>
          </cell>
          <cell r="M102">
            <v>295.56796442536557</v>
          </cell>
          <cell r="N102">
            <v>261.54889427867749</v>
          </cell>
          <cell r="O102">
            <v>264.88641666666598</v>
          </cell>
          <cell r="P102">
            <v>238.33182587036498</v>
          </cell>
          <cell r="Q102">
            <v>230.51311823594193</v>
          </cell>
          <cell r="R102">
            <v>232.22285867500187</v>
          </cell>
          <cell r="S102">
            <v>220.18890631092572</v>
          </cell>
          <cell r="T102">
            <v>210.6268207411386</v>
          </cell>
          <cell r="U102">
            <v>206.9584364565404</v>
          </cell>
          <cell r="V102">
            <v>204.87251412346296</v>
          </cell>
          <cell r="W102">
            <v>205.48114756557371</v>
          </cell>
          <cell r="X102">
            <v>207.461117934199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berg"/>
      <sheetName val="Bloomberg bonds"/>
      <sheetName val="Tropical Beta active days"/>
      <sheetName val="Série EMBI"/>
      <sheetName val="Plan1"/>
    </sheetNames>
    <sheetDataSet>
      <sheetData sheetId="0" refreshError="1">
        <row r="4">
          <cell r="A4">
            <v>37138</v>
          </cell>
          <cell r="C4">
            <v>37138</v>
          </cell>
          <cell r="E4">
            <v>35065</v>
          </cell>
          <cell r="G4">
            <v>35065</v>
          </cell>
          <cell r="I4">
            <v>37137</v>
          </cell>
          <cell r="K4">
            <v>35173</v>
          </cell>
          <cell r="M4">
            <v>37137</v>
          </cell>
          <cell r="O4">
            <v>37137</v>
          </cell>
          <cell r="Q4">
            <v>37138</v>
          </cell>
          <cell r="S4">
            <v>37138</v>
          </cell>
          <cell r="U4">
            <v>37174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KEM PN 2004-2008"/>
      <sheetName val="CBond over UST10y"/>
      <sheetName val="Custo da Dívida"/>
      <sheetName val="Série EMBI"/>
      <sheetName val="Plan3"/>
      <sheetName val="BRASKEM CONSOLIDADA"/>
      <sheetName val="BRASKEM PN 2003-2007"/>
      <sheetName val="Bloomberg"/>
    </sheetNames>
    <sheetDataSet>
      <sheetData sheetId="0" refreshError="1"/>
      <sheetData sheetId="1" refreshError="1"/>
      <sheetData sheetId="2" refreshError="1"/>
      <sheetData sheetId="3" refreshError="1">
        <row r="3">
          <cell r="B3" t="e">
            <v>#NAME?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ss-ieqsa"/>
      <sheetName val="Macro Print"/>
      <sheetName val="DIS"/>
      <sheetName val="COS"/>
      <sheetName val="X Secciones"/>
      <sheetName val="KARDEX ZN"/>
      <sheetName val="PRODZN"/>
      <sheetName val="CANA"/>
      <sheetName val="MOPE"/>
      <sheetName val="Statements"/>
      <sheetName val="AN1,2,10...12"/>
      <sheetName val="AN-1.2"/>
      <sheetName val="AN-3"/>
      <sheetName val="AN-4"/>
      <sheetName val="AN-5"/>
      <sheetName val="AN-7.2"/>
      <sheetName val="MR.Good"/>
      <sheetName val="EE-9"/>
      <sheetName val="Desval. Existencias"/>
      <sheetName val="Extorno Mód Comercial"/>
      <sheetName val="BD Ing. Aparicio"/>
      <sheetName val="Otros Statement"/>
      <sheetName val="AN-2"/>
      <sheetName val="AN-6"/>
      <sheetName val="AN-7"/>
      <sheetName val="COSACUM"/>
      <sheetName val="GRAF-COS"/>
      <sheetName val="GRAF-COSACUM"/>
      <sheetName val="AN-15"/>
      <sheetName val="AN-X"/>
      <sheetName val="CVTACUM"/>
      <sheetName val="COMENT"/>
      <sheetName val="Série EMBI"/>
    </sheetNames>
    <sheetDataSet>
      <sheetData sheetId="0" refreshError="1"/>
      <sheetData sheetId="1" refreshError="1"/>
      <sheetData sheetId="2" refreshError="1">
        <row r="1">
          <cell r="AA1" t="str">
            <v>DISTRIBUCION DE COSTOS DE TRATAMIENTO - EN US$</v>
          </cell>
          <cell r="AU1" t="str">
            <v>COMPROBANTES DE DIARIO</v>
          </cell>
          <cell r="AX1" t="str">
            <v>MES:</v>
          </cell>
          <cell r="AY1" t="str">
            <v>DICIEMBRE 2003</v>
          </cell>
        </row>
        <row r="3">
          <cell r="DU3" t="str">
            <v>COSTOS DE PRODUCCION E INVENTARIOS-CONCENTRADO DE PLATA</v>
          </cell>
          <cell r="EF3" t="str">
            <v>CONCENTRADOS DE PLATA</v>
          </cell>
        </row>
        <row r="4">
          <cell r="EC4" t="str">
            <v>DICIEMBRE 2003</v>
          </cell>
          <cell r="EH4" t="str">
            <v>DICIEMBRE 2003</v>
          </cell>
        </row>
        <row r="5">
          <cell r="AU5" t="str">
            <v>CUENTA</v>
          </cell>
          <cell r="AV5" t="str">
            <v>CTA.CTE.</v>
          </cell>
          <cell r="AX5" t="str">
            <v>DESCRIPCION</v>
          </cell>
          <cell r="BA5" t="str">
            <v>DEBE</v>
          </cell>
          <cell r="BB5" t="str">
            <v>HABER</v>
          </cell>
        </row>
        <row r="6">
          <cell r="BA6" t="str">
            <v>$</v>
          </cell>
          <cell r="BB6" t="str">
            <v>$</v>
          </cell>
          <cell r="DU6" t="str">
            <v>MATERIA PRIMA</v>
          </cell>
          <cell r="DW6" t="str">
            <v xml:space="preserve">      TOSTACION</v>
          </cell>
          <cell r="DY6" t="str">
            <v xml:space="preserve">        LIX.PURIF.</v>
          </cell>
          <cell r="EA6" t="str">
            <v xml:space="preserve">     FLOT.PB AG</v>
          </cell>
          <cell r="EC6" t="str">
            <v>TOTAL</v>
          </cell>
          <cell r="EF6" t="str">
            <v>TRATAMIENTO</v>
          </cell>
          <cell r="EH6" t="str">
            <v>FLOT.PB AG</v>
          </cell>
        </row>
        <row r="7">
          <cell r="AU7" t="str">
            <v>5201.9127.9700</v>
          </cell>
          <cell r="AW7" t="str">
            <v>Distrib.Ger.y Superint.</v>
          </cell>
          <cell r="AX7" t="str">
            <v>Ger.prod</v>
          </cell>
          <cell r="BA7">
            <v>2069.0766581426092</v>
          </cell>
        </row>
        <row r="8">
          <cell r="AU8" t="str">
            <v>5202.9127.9700</v>
          </cell>
          <cell r="AW8" t="str">
            <v>Distrib.Ger.y Superint.</v>
          </cell>
          <cell r="AX8" t="str">
            <v>Ger.prod</v>
          </cell>
          <cell r="BA8">
            <v>7165.5633418573898</v>
          </cell>
          <cell r="DU8" t="str">
            <v>UNIDADES Oz Ag</v>
          </cell>
          <cell r="EF8" t="str">
            <v>UNIDADES Oz Ag</v>
          </cell>
        </row>
        <row r="9">
          <cell r="AU9" t="str">
            <v>5203.9127.9700</v>
          </cell>
          <cell r="AW9" t="str">
            <v>Distrib.Ger.y Superint.</v>
          </cell>
          <cell r="AX9" t="str">
            <v>Ger.prod</v>
          </cell>
          <cell r="BA9">
            <v>7336.61</v>
          </cell>
        </row>
        <row r="10">
          <cell r="AU10" t="str">
            <v>5301.9127.9700</v>
          </cell>
          <cell r="AW10" t="str">
            <v>Distrib.Ger.y Superint.</v>
          </cell>
          <cell r="AX10" t="str">
            <v>Ger.prod</v>
          </cell>
          <cell r="BA10">
            <v>13519.93</v>
          </cell>
          <cell r="DU10" t="str">
            <v>En circuito inicial</v>
          </cell>
          <cell r="DW10">
            <v>1890.692</v>
          </cell>
          <cell r="DY10">
            <v>12427.803</v>
          </cell>
          <cell r="EA10">
            <v>1026.154</v>
          </cell>
          <cell r="EC10">
            <v>15344.648999999999</v>
          </cell>
          <cell r="EF10" t="str">
            <v>En circuito inicial</v>
          </cell>
          <cell r="EH10">
            <v>1026.154</v>
          </cell>
        </row>
        <row r="11">
          <cell r="AU11" t="str">
            <v>5302.9127.9700</v>
          </cell>
          <cell r="AW11" t="str">
            <v>Distrib.Ger.y Superint.</v>
          </cell>
          <cell r="AX11" t="str">
            <v>Ger.prod</v>
          </cell>
          <cell r="BA11">
            <v>1175.06</v>
          </cell>
          <cell r="DU11" t="str">
            <v>Ag en Concentrados</v>
          </cell>
          <cell r="DW11">
            <v>190153.81899999999</v>
          </cell>
          <cell r="EC11">
            <v>190153.81899999999</v>
          </cell>
          <cell r="EF11" t="str">
            <v>Ag en Concentrados</v>
          </cell>
        </row>
        <row r="12">
          <cell r="AU12" t="str">
            <v>5303.9127.9700</v>
          </cell>
          <cell r="AW12" t="str">
            <v>Distrib.Ger.y Superint.</v>
          </cell>
          <cell r="AX12" t="str">
            <v>Ger.prod</v>
          </cell>
          <cell r="BA12">
            <v>4060.54</v>
          </cell>
          <cell r="DU12" t="str">
            <v>Residuo Pb Ag</v>
          </cell>
          <cell r="EA12">
            <v>0</v>
          </cell>
          <cell r="EC12">
            <v>0</v>
          </cell>
          <cell r="EF12" t="str">
            <v>Residuo Pb Ag</v>
          </cell>
          <cell r="EH12">
            <v>0</v>
          </cell>
        </row>
        <row r="13">
          <cell r="AU13" t="str">
            <v>5304.9127.9700</v>
          </cell>
          <cell r="AW13" t="str">
            <v>Distrib.Ger.y Superint.</v>
          </cell>
          <cell r="AX13" t="str">
            <v>Ger.prod</v>
          </cell>
          <cell r="BA13">
            <v>1186.18</v>
          </cell>
          <cell r="DU13" t="str">
            <v>Recibido dpto.anterior</v>
          </cell>
          <cell r="DW13">
            <v>0</v>
          </cell>
          <cell r="DY13">
            <v>183884.27500000002</v>
          </cell>
          <cell r="EA13">
            <v>134558.24600000004</v>
          </cell>
          <cell r="EC13">
            <v>0</v>
          </cell>
          <cell r="EF13" t="str">
            <v>Recibido dpto.anterior</v>
          </cell>
          <cell r="EH13">
            <v>134558.24600000004</v>
          </cell>
        </row>
        <row r="14">
          <cell r="AU14" t="str">
            <v>5401.9127.9700</v>
          </cell>
          <cell r="AW14" t="str">
            <v>Distrib.Ger.y Superint.</v>
          </cell>
          <cell r="AX14" t="str">
            <v>Ger.prod</v>
          </cell>
          <cell r="BA14">
            <v>14066.19</v>
          </cell>
        </row>
        <row r="15">
          <cell r="AU15" t="str">
            <v>5406.9127.9700</v>
          </cell>
          <cell r="AW15" t="str">
            <v>Distrib.Ger.y Superint.</v>
          </cell>
          <cell r="AX15" t="str">
            <v>Ger.prod</v>
          </cell>
          <cell r="BA15">
            <v>9968.3836666100433</v>
          </cell>
          <cell r="DU15" t="str">
            <v>Total Disponible</v>
          </cell>
          <cell r="DW15">
            <v>192044.511</v>
          </cell>
          <cell r="DY15">
            <v>196312.07800000004</v>
          </cell>
          <cell r="EA15">
            <v>135584.40000000005</v>
          </cell>
          <cell r="EC15">
            <v>205498.46799999999</v>
          </cell>
          <cell r="EF15" t="str">
            <v>Total Disponible</v>
          </cell>
          <cell r="EH15">
            <v>135584.40000000005</v>
          </cell>
        </row>
        <row r="16">
          <cell r="AU16" t="str">
            <v>5407.9127.9700</v>
          </cell>
          <cell r="AW16" t="str">
            <v>Distrib.Ger.y Superint.</v>
          </cell>
          <cell r="AX16" t="str">
            <v>Ger.prod</v>
          </cell>
          <cell r="BA16">
            <v>139.05633338995756</v>
          </cell>
        </row>
        <row r="17">
          <cell r="AU17" t="str">
            <v>5408.9127.9700</v>
          </cell>
          <cell r="AW17" t="str">
            <v>Distrib.Ger.y Superint.</v>
          </cell>
          <cell r="AX17" t="str">
            <v>Ger.prod</v>
          </cell>
          <cell r="BA17">
            <v>1185.73</v>
          </cell>
          <cell r="DU17" t="str">
            <v>Produccion</v>
          </cell>
          <cell r="DW17">
            <v>189630.986</v>
          </cell>
          <cell r="DY17">
            <v>134558.24600000004</v>
          </cell>
          <cell r="EF17" t="str">
            <v>Produccion</v>
          </cell>
        </row>
        <row r="18">
          <cell r="AU18" t="str">
            <v>5409.9127.9700</v>
          </cell>
          <cell r="AW18" t="str">
            <v>Distrib.Ger.y Superint.</v>
          </cell>
          <cell r="AX18" t="str">
            <v>Ger.prod</v>
          </cell>
          <cell r="BA18">
            <v>1178.2299999999959</v>
          </cell>
          <cell r="DU18" t="str">
            <v>PRODUCCION TERMINADA</v>
          </cell>
          <cell r="EF18" t="str">
            <v>PRODUCCION TERMINADA</v>
          </cell>
        </row>
        <row r="19">
          <cell r="AU19" t="str">
            <v>5100.9127.9900</v>
          </cell>
          <cell r="AW19" t="str">
            <v>Distrib.Ger.y Superint.</v>
          </cell>
          <cell r="AX19" t="str">
            <v>Ger.prod</v>
          </cell>
          <cell r="BB19">
            <v>48876.480000000003</v>
          </cell>
          <cell r="DU19" t="str">
            <v>Concentrado de Plata</v>
          </cell>
          <cell r="EA19">
            <v>104852.98100000006</v>
          </cell>
          <cell r="EB19" t="str">
            <v/>
          </cell>
          <cell r="EC19">
            <v>104852.98100000006</v>
          </cell>
          <cell r="EF19" t="str">
            <v>Concentrado de Plata</v>
          </cell>
          <cell r="EH19">
            <v>104852.98100000006</v>
          </cell>
        </row>
        <row r="20">
          <cell r="AU20" t="str">
            <v>5700.9127.9900</v>
          </cell>
          <cell r="AW20" t="str">
            <v>Distrib.Ger.y Superint.</v>
          </cell>
          <cell r="AX20" t="str">
            <v>Ger.prod</v>
          </cell>
          <cell r="BB20">
            <v>14174.07</v>
          </cell>
          <cell r="DU20" t="str">
            <v>PRODUCCION EN PROCESO</v>
          </cell>
          <cell r="EF20" t="str">
            <v>PRODUCCION EN PROCESO</v>
          </cell>
        </row>
        <row r="21">
          <cell r="DU21" t="str">
            <v>En circuito final</v>
          </cell>
          <cell r="DW21">
            <v>2159.3420000000001</v>
          </cell>
          <cell r="DY21">
            <v>20198.004000000001</v>
          </cell>
          <cell r="EA21">
            <v>2033.0360000000001</v>
          </cell>
          <cell r="EC21">
            <v>24390.382000000001</v>
          </cell>
          <cell r="ED21" t="str">
            <v>En circuito final</v>
          </cell>
          <cell r="EF21" t="str">
            <v>En circuito final</v>
          </cell>
          <cell r="EH21">
            <v>2033.0360000000001</v>
          </cell>
        </row>
        <row r="22">
          <cell r="AU22" t="str">
            <v>5201.9127.9700</v>
          </cell>
          <cell r="AW22" t="str">
            <v>Distrib.Ger.y Superint.</v>
          </cell>
          <cell r="AX22" t="str">
            <v>Super Tostac.</v>
          </cell>
          <cell r="BA22">
            <v>3760.7533610107948</v>
          </cell>
          <cell r="DU22" t="str">
            <v>Sol.PJ/Sumidero recicl</v>
          </cell>
          <cell r="DY22">
            <v>0</v>
          </cell>
          <cell r="EC22">
            <v>0</v>
          </cell>
          <cell r="EF22" t="str">
            <v>Sol.PJ/Sumidero recicl</v>
          </cell>
          <cell r="EH22">
            <v>0</v>
          </cell>
        </row>
        <row r="23">
          <cell r="AU23" t="str">
            <v>5202.9127.9700</v>
          </cell>
          <cell r="AW23" t="str">
            <v>Distrib.Ger.y Superint.</v>
          </cell>
          <cell r="AX23" t="str">
            <v>Super Tostac.</v>
          </cell>
          <cell r="BA23">
            <v>13024.126638989206</v>
          </cell>
          <cell r="DU23" t="str">
            <v>Perdidas (Ganancias)</v>
          </cell>
          <cell r="DW23">
            <v>254.18299999999999</v>
          </cell>
          <cell r="DY23">
            <v>41555.828000000001</v>
          </cell>
          <cell r="EA23">
            <v>28698.383000000002</v>
          </cell>
          <cell r="EC23">
            <v>70508.394</v>
          </cell>
          <cell r="EF23" t="str">
            <v>Perdidas (Ganancias)</v>
          </cell>
          <cell r="EH23">
            <v>28698.383000000002</v>
          </cell>
        </row>
        <row r="24">
          <cell r="AU24" t="str">
            <v>5203.9127.9700</v>
          </cell>
          <cell r="AW24" t="str">
            <v>Distrib.Ger.y Superint.</v>
          </cell>
          <cell r="AX24" t="str">
            <v>Super Tostac.</v>
          </cell>
          <cell r="BA24">
            <v>13335.029999999999</v>
          </cell>
        </row>
        <row r="25">
          <cell r="AU25" t="str">
            <v>5200.9127.9900</v>
          </cell>
          <cell r="AW25" t="str">
            <v>Distrib.Ger.y Superint.</v>
          </cell>
          <cell r="AX25" t="str">
            <v>Super Tostac.</v>
          </cell>
          <cell r="BB25">
            <v>30119.91</v>
          </cell>
          <cell r="DU25" t="str">
            <v>Total</v>
          </cell>
          <cell r="DW25">
            <v>192044.511</v>
          </cell>
          <cell r="DY25">
            <v>196312.07800000007</v>
          </cell>
          <cell r="EA25">
            <v>135584.40000000005</v>
          </cell>
          <cell r="EF25" t="str">
            <v>Total</v>
          </cell>
          <cell r="EH25">
            <v>135584.40000000005</v>
          </cell>
        </row>
        <row r="27">
          <cell r="AU27" t="str">
            <v>5301.9127.9700</v>
          </cell>
          <cell r="AW27" t="str">
            <v>Distrib.Ger.y Superint.</v>
          </cell>
          <cell r="AX27" t="str">
            <v>Super Hidrom.</v>
          </cell>
          <cell r="BA27">
            <v>30940.6</v>
          </cell>
          <cell r="DU27" t="str">
            <v>TERMINADOS Y EN MANO</v>
          </cell>
          <cell r="EF27" t="str">
            <v>TERMINADOS Y EN MANO</v>
          </cell>
        </row>
        <row r="28">
          <cell r="AU28" t="str">
            <v>5302.9127.9700</v>
          </cell>
          <cell r="AW28" t="str">
            <v>Distrib.Ger.y Superint.</v>
          </cell>
          <cell r="AX28" t="str">
            <v>Super Hidrom.</v>
          </cell>
          <cell r="BA28">
            <v>2689.15</v>
          </cell>
          <cell r="DU28" t="str">
            <v>Saldo Inicial</v>
          </cell>
          <cell r="DW28">
            <v>36940.771000000001</v>
          </cell>
          <cell r="EC28">
            <v>-36940.771000000001</v>
          </cell>
          <cell r="EF28" t="str">
            <v>Saldo Inicial</v>
          </cell>
        </row>
        <row r="29">
          <cell r="AU29" t="str">
            <v>5303.9127.9700</v>
          </cell>
          <cell r="AW29" t="str">
            <v>Distrib.Ger.y Superint.</v>
          </cell>
          <cell r="AX29" t="str">
            <v>Super Hidrom.</v>
          </cell>
          <cell r="BA29">
            <v>9292.6200000000008</v>
          </cell>
          <cell r="DU29" t="str">
            <v>Recepcion</v>
          </cell>
          <cell r="DW29">
            <v>189630.986</v>
          </cell>
          <cell r="EF29" t="str">
            <v>Recepcion</v>
          </cell>
        </row>
        <row r="30">
          <cell r="AU30" t="str">
            <v>5304.9127.9700</v>
          </cell>
          <cell r="AW30" t="str">
            <v>Distrib.Ger.y Superint.</v>
          </cell>
          <cell r="AX30" t="str">
            <v>Super Hidrom.</v>
          </cell>
          <cell r="BA30">
            <v>2714.5899999999965</v>
          </cell>
          <cell r="DU30" t="str">
            <v>Otros</v>
          </cell>
          <cell r="DW30">
            <v>0</v>
          </cell>
          <cell r="EC30">
            <v>0</v>
          </cell>
          <cell r="EF30" t="str">
            <v>Otros</v>
          </cell>
        </row>
        <row r="31">
          <cell r="AU31" t="str">
            <v>5300.9127.9900</v>
          </cell>
          <cell r="AW31" t="str">
            <v>Distrib.Ger.y Superint.</v>
          </cell>
          <cell r="AX31" t="str">
            <v>Super Hidrom.</v>
          </cell>
          <cell r="BB31">
            <v>45636.959999999999</v>
          </cell>
        </row>
        <row r="32">
          <cell r="DU32" t="str">
            <v>Disponible</v>
          </cell>
          <cell r="DW32">
            <v>226571.75700000001</v>
          </cell>
          <cell r="EF32" t="str">
            <v>Disponible</v>
          </cell>
        </row>
        <row r="33">
          <cell r="AU33" t="str">
            <v>5401.9127.9700</v>
          </cell>
          <cell r="AW33" t="str">
            <v>Distrib.Ger.y Superint.</v>
          </cell>
          <cell r="AX33" t="str">
            <v>Super Electrom.F.y M.</v>
          </cell>
          <cell r="BA33">
            <v>11866.34</v>
          </cell>
          <cell r="DU33" t="str">
            <v>Despachos</v>
          </cell>
          <cell r="DW33">
            <v>0</v>
          </cell>
          <cell r="EF33" t="str">
            <v>Despachos</v>
          </cell>
        </row>
        <row r="34">
          <cell r="AU34" t="str">
            <v>5406.9127.9700</v>
          </cell>
          <cell r="AW34" t="str">
            <v>Distrib.Ger.y Superint.</v>
          </cell>
          <cell r="AX34" t="str">
            <v>Super Electrom.F.y M.</v>
          </cell>
          <cell r="BA34">
            <v>8409.4010643566035</v>
          </cell>
          <cell r="DU34" t="str">
            <v>Saldo Final</v>
          </cell>
          <cell r="DW34">
            <v>42687.482000000004</v>
          </cell>
          <cell r="EC34">
            <v>42687.482000000004</v>
          </cell>
          <cell r="ED34" t="str">
            <v>Saldo Final</v>
          </cell>
          <cell r="EF34" t="str">
            <v>Saldo Final</v>
          </cell>
        </row>
        <row r="35">
          <cell r="AU35" t="str">
            <v>5407.9127.9700</v>
          </cell>
          <cell r="AW35" t="str">
            <v>Distrib.Ger.y Superint.</v>
          </cell>
          <cell r="AX35" t="str">
            <v>Super Electrom.F.y M.</v>
          </cell>
          <cell r="BA35">
            <v>117.30893564339584</v>
          </cell>
        </row>
        <row r="36">
          <cell r="AU36" t="str">
            <v>5408.9127.9700</v>
          </cell>
          <cell r="AW36" t="str">
            <v>Distrib.Ger.y Superint.</v>
          </cell>
          <cell r="AX36" t="str">
            <v>Super Electrom.F.y M.</v>
          </cell>
          <cell r="BA36">
            <v>1000.29</v>
          </cell>
          <cell r="DU36" t="str">
            <v>Transf.al dpto.sgte</v>
          </cell>
          <cell r="DW36">
            <v>183884.27500000002</v>
          </cell>
          <cell r="EC36">
            <v>205498.46800000005</v>
          </cell>
          <cell r="ED36">
            <v>0</v>
          </cell>
          <cell r="EF36" t="str">
            <v>Transf.al dpto.sgte</v>
          </cell>
        </row>
        <row r="37">
          <cell r="AU37" t="str">
            <v>5409.9127.9700</v>
          </cell>
          <cell r="AW37" t="str">
            <v>Distrib.Ger.y Superint.</v>
          </cell>
          <cell r="AX37" t="str">
            <v>Super Electrom.F.y M.</v>
          </cell>
          <cell r="BA37">
            <v>993.96</v>
          </cell>
        </row>
        <row r="38">
          <cell r="AU38" t="str">
            <v>5400.9127.9900</v>
          </cell>
          <cell r="AW38" t="str">
            <v>Distrib.Ger.y Superint.</v>
          </cell>
          <cell r="AX38" t="str">
            <v>Super Electrom.F.y M.</v>
          </cell>
          <cell r="BB38">
            <v>22387.3</v>
          </cell>
          <cell r="DU38" t="str">
            <v>COSTOS CARGADOS $</v>
          </cell>
          <cell r="DW38" t="str">
            <v>COSTO TOTAL</v>
          </cell>
          <cell r="DX38" t="str">
            <v>C/U</v>
          </cell>
          <cell r="DY38" t="str">
            <v>COSTO TOTAL</v>
          </cell>
          <cell r="DZ38" t="str">
            <v>C/U</v>
          </cell>
          <cell r="EA38" t="str">
            <v>COSTO TOTAL</v>
          </cell>
          <cell r="EB38" t="str">
            <v>C/U</v>
          </cell>
          <cell r="EC38" t="str">
            <v>TOTAL</v>
          </cell>
          <cell r="EF38" t="str">
            <v>COSTOS CARGADOS $</v>
          </cell>
          <cell r="EH38" t="str">
            <v>COSTO TOTAL</v>
          </cell>
          <cell r="EI38" t="str">
            <v>C/U</v>
          </cell>
        </row>
        <row r="41">
          <cell r="BA41">
            <v>161194.72</v>
          </cell>
          <cell r="BB41">
            <v>161194.72</v>
          </cell>
          <cell r="DU41" t="str">
            <v>En circuito inicial</v>
          </cell>
          <cell r="DW41">
            <v>3157.1399999999267</v>
          </cell>
          <cell r="DX41">
            <v>1.6439626299999999E-2</v>
          </cell>
          <cell r="DY41">
            <v>35661.879999999888</v>
          </cell>
          <cell r="DZ41">
            <v>0.18165912340000001</v>
          </cell>
          <cell r="EA41">
            <v>3775.12</v>
          </cell>
          <cell r="EB41">
            <v>2.78433212E-2</v>
          </cell>
          <cell r="EC41">
            <v>42594.139999999818</v>
          </cell>
          <cell r="EF41" t="str">
            <v>En circuito inicial</v>
          </cell>
          <cell r="EH41">
            <v>168.37</v>
          </cell>
          <cell r="EI41">
            <v>1.2511900999999999E-3</v>
          </cell>
        </row>
        <row r="42">
          <cell r="BB42">
            <v>0</v>
          </cell>
          <cell r="DU42" t="str">
            <v>Recibido dpto.anterior</v>
          </cell>
          <cell r="DY42">
            <v>277014.59999999998</v>
          </cell>
          <cell r="DZ42">
            <v>1.4110930047000001</v>
          </cell>
          <cell r="EA42">
            <v>271867.53000000003</v>
          </cell>
          <cell r="EB42">
            <v>2.0051534690000001</v>
          </cell>
          <cell r="EF42" t="str">
            <v>Recibido dpto.anterior</v>
          </cell>
        </row>
        <row r="43">
          <cell r="AW43" t="str">
            <v>Para contabilizar la Distribucion de los Costos de la Ger.y Superint.</v>
          </cell>
          <cell r="DU43" t="str">
            <v>Residuo Pb Ag</v>
          </cell>
          <cell r="EA43">
            <v>0</v>
          </cell>
          <cell r="EB43">
            <v>0</v>
          </cell>
          <cell r="EC43">
            <v>0</v>
          </cell>
          <cell r="EF43" t="str">
            <v>Residuo Pb Ag</v>
          </cell>
        </row>
        <row r="44">
          <cell r="DU44" t="str">
            <v>Costos del Mes</v>
          </cell>
          <cell r="DW44">
            <v>276055.08</v>
          </cell>
          <cell r="DX44">
            <v>1.4374536328</v>
          </cell>
          <cell r="EC44">
            <v>276055.08</v>
          </cell>
          <cell r="EF44" t="str">
            <v>Costos del Mes</v>
          </cell>
          <cell r="EH44">
            <v>32553.38</v>
          </cell>
          <cell r="EI44">
            <v>0.2419104731</v>
          </cell>
        </row>
        <row r="45">
          <cell r="DU45" t="str">
            <v>Ajuste Cons.Int.y Perdidas</v>
          </cell>
          <cell r="DX45">
            <v>1.9268695000000946E-3</v>
          </cell>
          <cell r="DZ45">
            <v>0.42769279739999999</v>
          </cell>
          <cell r="EB45">
            <v>0.54584988910000032</v>
          </cell>
          <cell r="EF45" t="str">
            <v>Ajuste Cons.Int.y Perdidas</v>
          </cell>
          <cell r="EI45">
            <v>6.5914608099999994E-2</v>
          </cell>
        </row>
        <row r="47">
          <cell r="DU47" t="str">
            <v>Total</v>
          </cell>
          <cell r="DW47">
            <v>279212.21999999997</v>
          </cell>
          <cell r="DX47">
            <v>1.4558201287000001</v>
          </cell>
          <cell r="DY47">
            <v>312676.47999999986</v>
          </cell>
          <cell r="DZ47">
            <v>2.0204449255000001</v>
          </cell>
          <cell r="EA47">
            <v>275642.65000000002</v>
          </cell>
          <cell r="EB47">
            <v>2.5788466793000002</v>
          </cell>
          <cell r="EC47">
            <v>318649.21999999986</v>
          </cell>
          <cell r="EF47" t="str">
            <v>Total</v>
          </cell>
          <cell r="EH47">
            <v>32721.75</v>
          </cell>
          <cell r="EI47">
            <v>0.30907627129999998</v>
          </cell>
        </row>
        <row r="49">
          <cell r="DU49" t="str">
            <v>DISTRIBUCION DE LOS COSTOS :</v>
          </cell>
          <cell r="DW49" t="str">
            <v>COSTO TOTAL</v>
          </cell>
          <cell r="DX49" t="str">
            <v>C/U</v>
          </cell>
          <cell r="DY49" t="str">
            <v>COSTO TOTAL</v>
          </cell>
          <cell r="DZ49" t="str">
            <v>C/U</v>
          </cell>
          <cell r="EA49" t="str">
            <v>COSTO TOTAL</v>
          </cell>
          <cell r="EB49" t="str">
            <v>C/U</v>
          </cell>
          <cell r="EC49" t="str">
            <v>TOTAL</v>
          </cell>
          <cell r="EF49" t="str">
            <v>DISTRIBUCION DE LOS COSTOS :</v>
          </cell>
          <cell r="EH49" t="str">
            <v>COSTO TOTAL</v>
          </cell>
          <cell r="EI49" t="str">
            <v>C/U</v>
          </cell>
        </row>
        <row r="51">
          <cell r="DU51" t="str">
            <v>Produccion</v>
          </cell>
          <cell r="DW51">
            <v>276068.61</v>
          </cell>
          <cell r="DX51">
            <v>1.4558199999999999</v>
          </cell>
          <cell r="DY51">
            <v>271867.53000000003</v>
          </cell>
          <cell r="DZ51">
            <v>2.020445</v>
          </cell>
          <cell r="EF51" t="str">
            <v>Produccion</v>
          </cell>
        </row>
        <row r="52">
          <cell r="DU52" t="str">
            <v>PRODUCCION TERMINADA</v>
          </cell>
          <cell r="EF52" t="str">
            <v>PRODUCCION TERMINADA</v>
          </cell>
        </row>
        <row r="53">
          <cell r="DU53" t="str">
            <v>Concentrado de Plata</v>
          </cell>
          <cell r="EA53">
            <v>270399.76186655619</v>
          </cell>
          <cell r="EB53">
            <v>0</v>
          </cell>
          <cell r="EC53">
            <v>270399.76186655619</v>
          </cell>
          <cell r="EF53" t="str">
            <v>Concentrado de Plata</v>
          </cell>
          <cell r="EH53">
            <v>32407.568406805723</v>
          </cell>
          <cell r="EI53">
            <v>0.30907600000000002</v>
          </cell>
        </row>
        <row r="54">
          <cell r="DU54" t="str">
            <v>PRODUCCION EN PROCESO</v>
          </cell>
          <cell r="EF54" t="str">
            <v>PRODUCCION EN PROCESO</v>
          </cell>
        </row>
        <row r="55">
          <cell r="DU55" t="str">
            <v>En circuito final</v>
          </cell>
          <cell r="DW55">
            <v>3143.609999999986</v>
          </cell>
          <cell r="DX55">
            <v>1.4558180000000001</v>
          </cell>
          <cell r="DY55">
            <v>40808.949999999837</v>
          </cell>
          <cell r="DZ55">
            <v>2.020445</v>
          </cell>
          <cell r="EA55">
            <v>5242.8881334438338</v>
          </cell>
          <cell r="EB55">
            <v>0</v>
          </cell>
          <cell r="EC55">
            <v>49195.448133443657</v>
          </cell>
          <cell r="EF55" t="str">
            <v>En circuito final</v>
          </cell>
          <cell r="EH55">
            <v>314.1815931942765</v>
          </cell>
          <cell r="EI55">
            <v>0.15453800000000001</v>
          </cell>
        </row>
        <row r="57">
          <cell r="DU57" t="str">
            <v>Total</v>
          </cell>
          <cell r="DW57">
            <v>279212.21999999997</v>
          </cell>
          <cell r="DY57">
            <v>312676.47999999986</v>
          </cell>
          <cell r="EA57">
            <v>275642.65000000002</v>
          </cell>
          <cell r="EF57" t="str">
            <v>Total</v>
          </cell>
          <cell r="EH57">
            <v>32721.75</v>
          </cell>
        </row>
        <row r="59">
          <cell r="DU59" t="str">
            <v>TERMINADOS Y EN MANO:</v>
          </cell>
          <cell r="EF59" t="str">
            <v>TERMINADOS Y EN MANO:</v>
          </cell>
        </row>
        <row r="60">
          <cell r="DU60" t="str">
            <v>Saldo Inicial</v>
          </cell>
          <cell r="DW60">
            <v>65253.04</v>
          </cell>
          <cell r="DX60">
            <v>1.7664233375</v>
          </cell>
          <cell r="EC60">
            <v>-65253.04</v>
          </cell>
          <cell r="EF60" t="str">
            <v>Saldo Inicial</v>
          </cell>
        </row>
        <row r="61">
          <cell r="DU61" t="str">
            <v>Recepcion</v>
          </cell>
          <cell r="DW61">
            <v>276068.61</v>
          </cell>
          <cell r="DX61">
            <v>1.4558201475000001</v>
          </cell>
          <cell r="EF61" t="str">
            <v>Recepcion</v>
          </cell>
        </row>
        <row r="62">
          <cell r="DU62" t="str">
            <v>Otros</v>
          </cell>
          <cell r="EF62" t="str">
            <v>Otros</v>
          </cell>
        </row>
        <row r="64">
          <cell r="DU64" t="str">
            <v>Disponible</v>
          </cell>
          <cell r="DW64">
            <v>341321.64999999997</v>
          </cell>
          <cell r="DX64">
            <v>1.5064615931000001</v>
          </cell>
          <cell r="EF64" t="str">
            <v>Disponible</v>
          </cell>
        </row>
        <row r="65">
          <cell r="DU65" t="str">
            <v>Despachos</v>
          </cell>
          <cell r="DW65">
            <v>0</v>
          </cell>
          <cell r="DX65">
            <v>0</v>
          </cell>
          <cell r="EF65" t="str">
            <v>Despachos</v>
          </cell>
        </row>
        <row r="66">
          <cell r="DU66" t="str">
            <v>Saldo Final</v>
          </cell>
          <cell r="DW66">
            <v>64307.05</v>
          </cell>
          <cell r="DX66">
            <v>1.5064615429999999</v>
          </cell>
          <cell r="EC66">
            <v>64307.05</v>
          </cell>
          <cell r="EF66" t="str">
            <v>Saldo Final</v>
          </cell>
        </row>
        <row r="68">
          <cell r="DU68" t="str">
            <v>Transf.al dpto.sgte</v>
          </cell>
          <cell r="DW68">
            <v>277014.59999999998</v>
          </cell>
          <cell r="DX68">
            <v>1.5064616046999999</v>
          </cell>
          <cell r="EC68">
            <v>318649.21999999986</v>
          </cell>
          <cell r="ED68">
            <v>0</v>
          </cell>
          <cell r="EF68" t="str">
            <v>Transf.al dpto.sgte</v>
          </cell>
        </row>
        <row r="70">
          <cell r="DU70" t="str">
            <v>% Equiv.</v>
          </cell>
          <cell r="EF70" t="str">
            <v>% Equiv.</v>
          </cell>
          <cell r="EH70">
            <v>0.5</v>
          </cell>
        </row>
        <row r="71">
          <cell r="DU71" t="str">
            <v>% Produc.Equiv.</v>
          </cell>
          <cell r="EF71" t="str">
            <v>% Produc.Equiv.</v>
          </cell>
          <cell r="EH71">
            <v>1016.518</v>
          </cell>
        </row>
        <row r="72">
          <cell r="DU72" t="str">
            <v>Tonelaje Equiv.</v>
          </cell>
          <cell r="DW72">
            <v>191790.32800000001</v>
          </cell>
          <cell r="DY72">
            <v>154756.25000000006</v>
          </cell>
          <cell r="EA72">
            <v>106886.01700000005</v>
          </cell>
          <cell r="EF72" t="str">
            <v>Tonelaje Equiv.</v>
          </cell>
          <cell r="EH72">
            <v>105869.49900000005</v>
          </cell>
        </row>
        <row r="73">
          <cell r="DW73">
            <v>192044.511</v>
          </cell>
          <cell r="DY73">
            <v>196312.07800000007</v>
          </cell>
          <cell r="EA73">
            <v>135584.40000000005</v>
          </cell>
          <cell r="EH73">
            <v>134567.88200000004</v>
          </cell>
        </row>
        <row r="76">
          <cell r="DU76" t="str">
            <v>Desp.Acum.a la Fecha</v>
          </cell>
          <cell r="DW76">
            <v>0</v>
          </cell>
          <cell r="DY76">
            <v>0</v>
          </cell>
        </row>
      </sheetData>
      <sheetData sheetId="3" refreshError="1">
        <row r="1">
          <cell r="BQ1" t="str">
            <v xml:space="preserve">COSTOS   DE   PRODUCCION  E   INVENTARIOS  </v>
          </cell>
        </row>
        <row r="2">
          <cell r="G2" t="str">
            <v>ZINC REFINADO</v>
          </cell>
          <cell r="AK2" t="str">
            <v>ZINC REFINADO</v>
          </cell>
        </row>
        <row r="3">
          <cell r="G3" t="str">
            <v xml:space="preserve">COSTOS   DE   PRODUCCION  E   INVENTARIOS  </v>
          </cell>
          <cell r="AK3" t="str">
            <v xml:space="preserve">COSTOS   DE   PRODUCCION  E   INVENTARIOS  </v>
          </cell>
        </row>
        <row r="4">
          <cell r="R4" t="str">
            <v>MES DE :</v>
          </cell>
          <cell r="S4" t="str">
            <v>DICIEMBRE 2003</v>
          </cell>
          <cell r="AS4" t="str">
            <v>MES DE :</v>
          </cell>
          <cell r="AT4" t="str">
            <v>DICIEMBRE 2003</v>
          </cell>
          <cell r="CW4" t="str">
            <v>KARDEX DE PRODUCCION TERMINADA, SUBPRODUCTOS Y RESIDUOS</v>
          </cell>
        </row>
        <row r="5">
          <cell r="DB5" t="str">
            <v>MES:</v>
          </cell>
          <cell r="DC5" t="str">
            <v>DICIEMBRE 2003</v>
          </cell>
        </row>
        <row r="6">
          <cell r="T6" t="str">
            <v>TOTAL</v>
          </cell>
          <cell r="CW6" t="str">
            <v>ZINC REFINADO (Barras y Jumbos SHG) - 31. 2111/2 (Cód. 25137 y 25139)</v>
          </cell>
        </row>
        <row r="7">
          <cell r="G7" t="str">
            <v>TRATAMIENTO</v>
          </cell>
          <cell r="J7" t="str">
            <v>TOSTACION</v>
          </cell>
          <cell r="L7" t="str">
            <v>LIX.PURIF.Y CD</v>
          </cell>
          <cell r="N7" t="str">
            <v>ELECTROLISIS</v>
          </cell>
          <cell r="P7" t="str">
            <v>FUSION Y MOLDEO</v>
          </cell>
          <cell r="R7" t="str">
            <v>ACIDO SULFURICO</v>
          </cell>
          <cell r="T7" t="str">
            <v>GENERAL</v>
          </cell>
          <cell r="AK7" t="str">
            <v>MATERIA PRIMA</v>
          </cell>
          <cell r="AM7" t="str">
            <v>TOSTACION</v>
          </cell>
          <cell r="AO7" t="str">
            <v>LIX.PURIF.Y CD</v>
          </cell>
          <cell r="AQ7" t="str">
            <v>ELECTROLISIS</v>
          </cell>
          <cell r="AS7" t="str">
            <v>FUSION Y MOLDEO</v>
          </cell>
          <cell r="AU7" t="str">
            <v>TOTAL</v>
          </cell>
          <cell r="CW7" t="str">
            <v>DETALLE</v>
          </cell>
          <cell r="CX7" t="str">
            <v>MENSUAL</v>
          </cell>
          <cell r="DA7" t="str">
            <v>ANO A LA FECHA</v>
          </cell>
          <cell r="DD7" t="str">
            <v>MENSUAL</v>
          </cell>
        </row>
        <row r="9">
          <cell r="CW9" t="str">
            <v/>
          </cell>
          <cell r="CX9" t="str">
            <v>T.M.</v>
          </cell>
          <cell r="CY9" t="str">
            <v>COST.UNIT.</v>
          </cell>
          <cell r="CZ9" t="str">
            <v>TOTAL $</v>
          </cell>
          <cell r="DA9" t="str">
            <v>T.M.</v>
          </cell>
          <cell r="DB9" t="str">
            <v>COST.UNIT.</v>
          </cell>
          <cell r="DC9" t="str">
            <v>TOTAL $</v>
          </cell>
          <cell r="DD9" t="str">
            <v>Material $</v>
          </cell>
          <cell r="DE9" t="str">
            <v>Tratamiento $</v>
          </cell>
        </row>
        <row r="10">
          <cell r="G10" t="str">
            <v>UNIDADES T.M.Zn</v>
          </cell>
          <cell r="J10" t="str">
            <v/>
          </cell>
          <cell r="K10" t="str">
            <v>Consist.</v>
          </cell>
          <cell r="R10" t="str">
            <v/>
          </cell>
          <cell r="AK10" t="str">
            <v>UNIDADES T.M.Zn</v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</row>
        <row r="11">
          <cell r="CW11" t="str">
            <v>Saldo Inic.</v>
          </cell>
          <cell r="CX11">
            <v>2706.462</v>
          </cell>
          <cell r="CY11">
            <v>711.519452</v>
          </cell>
          <cell r="CZ11">
            <v>1925700.36</v>
          </cell>
          <cell r="DA11">
            <v>3208.070000000007</v>
          </cell>
          <cell r="DB11">
            <v>578.70940499999995</v>
          </cell>
          <cell r="DC11">
            <v>1856540.2800000161</v>
          </cell>
          <cell r="DD11">
            <v>1238890.0100000012</v>
          </cell>
          <cell r="DE11">
            <v>686810.35999999964</v>
          </cell>
        </row>
        <row r="12">
          <cell r="G12" t="str">
            <v>En circuito inicial</v>
          </cell>
          <cell r="J12">
            <v>337.81299999999999</v>
          </cell>
          <cell r="L12">
            <v>1369.4010000000001</v>
          </cell>
          <cell r="N12">
            <v>835.37599999999998</v>
          </cell>
          <cell r="P12">
            <v>151</v>
          </cell>
          <cell r="R12">
            <v>203.92</v>
          </cell>
          <cell r="T12">
            <v>2897.51</v>
          </cell>
          <cell r="AK12" t="str">
            <v>En circuito inicial</v>
          </cell>
          <cell r="AM12">
            <v>337.81299999999999</v>
          </cell>
          <cell r="AO12">
            <v>1369.4010000000001</v>
          </cell>
          <cell r="AQ12">
            <v>835.37599999999998</v>
          </cell>
          <cell r="AS12">
            <v>151</v>
          </cell>
          <cell r="AU12">
            <v>2693.59</v>
          </cell>
          <cell r="AV12" t="str">
            <v>En circuito inicial</v>
          </cell>
          <cell r="CW12" t="str">
            <v>Compra</v>
          </cell>
          <cell r="CX12">
            <v>0</v>
          </cell>
          <cell r="CY12">
            <v>0</v>
          </cell>
          <cell r="CZ12">
            <v>0</v>
          </cell>
          <cell r="DA12">
            <v>100.008</v>
          </cell>
          <cell r="DB12">
            <v>798.99608000000001</v>
          </cell>
          <cell r="DC12">
            <v>79906</v>
          </cell>
          <cell r="DD12">
            <v>0</v>
          </cell>
          <cell r="DE12">
            <v>0</v>
          </cell>
        </row>
        <row r="13">
          <cell r="G13" t="str">
            <v>Zn en Concentrados</v>
          </cell>
          <cell r="J13">
            <v>12063.725</v>
          </cell>
          <cell r="K13">
            <v>0</v>
          </cell>
          <cell r="T13">
            <v>12063.725</v>
          </cell>
          <cell r="AK13" t="str">
            <v>Zn en Concentrados</v>
          </cell>
          <cell r="AM13">
            <v>12063.725</v>
          </cell>
          <cell r="AU13">
            <v>12063.725</v>
          </cell>
          <cell r="AV13" t="str">
            <v>Zn en Concentrados</v>
          </cell>
        </row>
        <row r="14">
          <cell r="G14" t="str">
            <v>Recibido dpto.anterior</v>
          </cell>
          <cell r="L14">
            <v>11590.918999999998</v>
          </cell>
          <cell r="N14">
            <v>11917.607999999998</v>
          </cell>
          <cell r="P14">
            <v>12014.264999999999</v>
          </cell>
          <cell r="AK14" t="str">
            <v>Recibido dpto.anterior</v>
          </cell>
          <cell r="AO14">
            <v>11590.918999999998</v>
          </cell>
          <cell r="AQ14">
            <v>11917.607999999998</v>
          </cell>
          <cell r="AS14">
            <v>12014.264999999999</v>
          </cell>
          <cell r="CW14" t="str">
            <v>Produccion</v>
          </cell>
          <cell r="CX14">
            <v>7913.125</v>
          </cell>
          <cell r="CY14">
            <v>756.18119799999999</v>
          </cell>
          <cell r="CZ14">
            <v>5983756.3399999999</v>
          </cell>
          <cell r="DA14">
            <v>98854.58</v>
          </cell>
          <cell r="DB14">
            <v>669.653819</v>
          </cell>
          <cell r="DC14">
            <v>66198347</v>
          </cell>
          <cell r="DD14">
            <v>3995354.82</v>
          </cell>
          <cell r="DE14">
            <v>1988401.52</v>
          </cell>
        </row>
        <row r="15">
          <cell r="G15" t="str">
            <v>Polvo de Zinc</v>
          </cell>
          <cell r="L15">
            <v>689.93600000000004</v>
          </cell>
          <cell r="T15">
            <v>689.93600000000004</v>
          </cell>
          <cell r="AK15" t="str">
            <v>Polvo de Zinc</v>
          </cell>
          <cell r="AO15">
            <v>689.93600000000004</v>
          </cell>
          <cell r="AU15">
            <v>689.93600000000004</v>
          </cell>
          <cell r="AV15" t="str">
            <v>Polvo de Zinc</v>
          </cell>
        </row>
        <row r="16">
          <cell r="G16" t="str">
            <v>Sol.PJ/Sumidero 70</v>
          </cell>
          <cell r="L16">
            <v>0</v>
          </cell>
          <cell r="T16">
            <v>0</v>
          </cell>
          <cell r="AK16" t="str">
            <v>Sol.PJ/Sumidero 70</v>
          </cell>
          <cell r="AO16">
            <v>0</v>
          </cell>
          <cell r="AU16">
            <v>0</v>
          </cell>
          <cell r="AV16" t="str">
            <v>Sol.PJ/Sumidero 70</v>
          </cell>
        </row>
        <row r="17">
          <cell r="G17" t="str">
            <v>Dross,Bloq.emerg.,Des.Cat.,Espumado</v>
          </cell>
          <cell r="J17">
            <v>184.27500000000001</v>
          </cell>
          <cell r="P17">
            <v>0</v>
          </cell>
          <cell r="T17">
            <v>184.27500000000001</v>
          </cell>
          <cell r="AK17" t="str">
            <v>Dross</v>
          </cell>
          <cell r="AM17">
            <v>184.27500000000001</v>
          </cell>
          <cell r="AS17">
            <v>0</v>
          </cell>
          <cell r="AU17">
            <v>184.27500000000001</v>
          </cell>
          <cell r="AV17" t="str">
            <v>Dross</v>
          </cell>
          <cell r="CW17" t="str">
            <v>Disponible</v>
          </cell>
          <cell r="CX17">
            <v>10619.587</v>
          </cell>
          <cell r="CY17">
            <v>744.79889800000001</v>
          </cell>
          <cell r="CZ17">
            <v>7909456.7000000002</v>
          </cell>
          <cell r="DA17">
            <v>102162.65800000001</v>
          </cell>
          <cell r="DB17">
            <v>666.92463399999997</v>
          </cell>
          <cell r="DC17">
            <v>68134793.280000016</v>
          </cell>
          <cell r="DD17">
            <v>5234244.830000001</v>
          </cell>
          <cell r="DE17">
            <v>2675211.88</v>
          </cell>
        </row>
        <row r="18">
          <cell r="G18" t="str">
            <v>Polvo Filtro Manga</v>
          </cell>
          <cell r="J18">
            <v>2.14</v>
          </cell>
          <cell r="AK18" t="str">
            <v>Polvo Filtro Manga</v>
          </cell>
          <cell r="AM18">
            <v>2.14</v>
          </cell>
          <cell r="CW18" t="str">
            <v>Ventas</v>
          </cell>
          <cell r="CX18">
            <v>9008.3000000000011</v>
          </cell>
          <cell r="CY18">
            <v>744.79889900000001</v>
          </cell>
          <cell r="CZ18">
            <v>6709371.9199999999</v>
          </cell>
          <cell r="DA18">
            <v>100551.371</v>
          </cell>
          <cell r="DB18">
            <v>665.676737</v>
          </cell>
          <cell r="DC18">
            <v>66934708.500000007</v>
          </cell>
          <cell r="DD18">
            <v>4440064.17</v>
          </cell>
          <cell r="DE18">
            <v>2269307.7599999998</v>
          </cell>
        </row>
        <row r="20">
          <cell r="G20" t="str">
            <v>Total Disponible</v>
          </cell>
          <cell r="J20">
            <v>12587.953</v>
          </cell>
          <cell r="L20">
            <v>13650.255999999998</v>
          </cell>
          <cell r="N20">
            <v>12752.983999999999</v>
          </cell>
          <cell r="P20">
            <v>12165.264999999999</v>
          </cell>
          <cell r="R20">
            <v>203.92</v>
          </cell>
          <cell r="T20">
            <v>15835.446</v>
          </cell>
          <cell r="AK20" t="str">
            <v>Total Disponible</v>
          </cell>
          <cell r="AM20">
            <v>12587.953</v>
          </cell>
          <cell r="AO20">
            <v>13650.255999999998</v>
          </cell>
          <cell r="AQ20">
            <v>12752.983999999999</v>
          </cell>
          <cell r="AS20">
            <v>12165.264999999999</v>
          </cell>
          <cell r="AU20">
            <v>15631.526</v>
          </cell>
          <cell r="CW20" t="str">
            <v>Barras extraviadas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2">
          <cell r="G22" t="str">
            <v>Produccion</v>
          </cell>
          <cell r="J22">
            <v>12269.368999999999</v>
          </cell>
          <cell r="L22">
            <v>12104.807999999997</v>
          </cell>
          <cell r="N22">
            <v>11918.745999999999</v>
          </cell>
          <cell r="AK22" t="str">
            <v>Produccion</v>
          </cell>
          <cell r="AM22">
            <v>12269.368999999999</v>
          </cell>
          <cell r="AO22">
            <v>12104.807999999997</v>
          </cell>
          <cell r="AQ22">
            <v>11918.745999999999</v>
          </cell>
          <cell r="CW22" t="str">
            <v>Saldo Final</v>
          </cell>
          <cell r="CX22">
            <v>1611.2869999999984</v>
          </cell>
          <cell r="CY22">
            <v>744.79889700000001</v>
          </cell>
          <cell r="CZ22">
            <v>1200084.7800000003</v>
          </cell>
          <cell r="DA22">
            <v>1611.2870000000112</v>
          </cell>
          <cell r="DB22">
            <v>744.79889700000001</v>
          </cell>
          <cell r="DC22">
            <v>1200084.7800000086</v>
          </cell>
          <cell r="DD22">
            <v>794180.66000000108</v>
          </cell>
          <cell r="DE22">
            <v>405904.12000000011</v>
          </cell>
        </row>
        <row r="23">
          <cell r="G23" t="str">
            <v>Cat.a Polvo,P.Filtro M.</v>
          </cell>
          <cell r="N23">
            <v>55.853999999999999</v>
          </cell>
          <cell r="P23">
            <v>2.14</v>
          </cell>
          <cell r="T23">
            <v>55.853999999999999</v>
          </cell>
          <cell r="AK23" t="str">
            <v>Cat.a Polvo,P.Filtro M.</v>
          </cell>
          <cell r="AQ23">
            <v>55.853999999999999</v>
          </cell>
          <cell r="AS23">
            <v>2.14</v>
          </cell>
          <cell r="AU23">
            <v>55.853999999999999</v>
          </cell>
          <cell r="AV23" t="str">
            <v>Cat.a Polvo,P.Filtro M.</v>
          </cell>
          <cell r="CW23" t="str">
            <v>Barras SHG (S.Final)</v>
          </cell>
          <cell r="CX23">
            <v>651.62699999999131</v>
          </cell>
          <cell r="CZ23">
            <v>485331.07071369066</v>
          </cell>
          <cell r="DA23">
            <v>-1.2732925824820995E-11</v>
          </cell>
          <cell r="DC23">
            <v>-8.3819031715393066E-9</v>
          </cell>
          <cell r="DD23">
            <v>321177.76717233757</v>
          </cell>
          <cell r="DE23">
            <v>164153.30354135347</v>
          </cell>
        </row>
        <row r="24">
          <cell r="G24" t="str">
            <v>Spent Reciclado</v>
          </cell>
          <cell r="N24">
            <v>0</v>
          </cell>
          <cell r="AK24" t="str">
            <v>Spent Reciclado</v>
          </cell>
          <cell r="AQ24">
            <v>0</v>
          </cell>
          <cell r="CW24" t="str">
            <v>Jumbos SHG (S.Final)</v>
          </cell>
          <cell r="CX24">
            <v>959.66</v>
          </cell>
          <cell r="CY24">
            <v>-7.2759576141834259E-12</v>
          </cell>
          <cell r="CZ24">
            <v>714753.70928630419</v>
          </cell>
          <cell r="DA24">
            <v>-5.3551048040390015E-9</v>
          </cell>
          <cell r="DC24">
            <v>-3.4924596548080444E-9</v>
          </cell>
          <cell r="DD24">
            <v>473002.89282765996</v>
          </cell>
          <cell r="DE24">
            <v>241750.81645864484</v>
          </cell>
        </row>
        <row r="25">
          <cell r="G25" t="str">
            <v>Zinc Refinado a Polvo</v>
          </cell>
          <cell r="P25">
            <v>587.86699999999996</v>
          </cell>
          <cell r="T25">
            <v>587.86699999999996</v>
          </cell>
          <cell r="AK25" t="str">
            <v>Zinc Refinado a Polvo</v>
          </cell>
          <cell r="AS25">
            <v>587.86699999999996</v>
          </cell>
          <cell r="AU25">
            <v>587.86699999999996</v>
          </cell>
          <cell r="AV25" t="str">
            <v>Zinc Refinado a Polvo</v>
          </cell>
        </row>
        <row r="26">
          <cell r="G26" t="str">
            <v>Zinc Ref.a Planta Aleac.Barras</v>
          </cell>
          <cell r="P26">
            <v>726.91300000000001</v>
          </cell>
          <cell r="T26">
            <v>726.91300000000001</v>
          </cell>
          <cell r="AK26" t="str">
            <v>Zinc Ref.a Planta Aleac.Barras</v>
          </cell>
          <cell r="AS26">
            <v>726.91300000000001</v>
          </cell>
          <cell r="AU26">
            <v>726.91300000000001</v>
          </cell>
          <cell r="AV26" t="str">
            <v>Zinc Ref.a Planta Aleac.Barras</v>
          </cell>
          <cell r="CW26" t="str">
            <v>Barras SHG (C.Vtas.)</v>
          </cell>
          <cell r="CX26">
            <v>8359.27</v>
          </cell>
          <cell r="CZ26">
            <v>6225975.0907161618</v>
          </cell>
          <cell r="DA26">
            <v>91822.762999999992</v>
          </cell>
          <cell r="DC26">
            <v>61230371.026219457</v>
          </cell>
          <cell r="DD26">
            <v>4120166.4258912224</v>
          </cell>
          <cell r="DE26">
            <v>2105808.6741044591</v>
          </cell>
        </row>
        <row r="27">
          <cell r="G27" t="str">
            <v>Zinc Ref.a Planta Aleac.Jumbos</v>
          </cell>
          <cell r="P27">
            <v>2511.23</v>
          </cell>
          <cell r="T27">
            <v>2511.23</v>
          </cell>
          <cell r="AK27" t="str">
            <v>Zinc Ref.a Planta Aleac.Jumbos</v>
          </cell>
          <cell r="AS27">
            <v>2511.23</v>
          </cell>
          <cell r="AU27">
            <v>2511.23</v>
          </cell>
          <cell r="AV27" t="str">
            <v>Zinc Ref.a Planta Aleac.Jumbos</v>
          </cell>
          <cell r="CW27" t="str">
            <v>Jumbos SHG (C.Vtas.)</v>
          </cell>
          <cell r="CX27">
            <v>649.03000000000009</v>
          </cell>
          <cell r="CY27">
            <v>0</v>
          </cell>
          <cell r="CZ27">
            <v>483396.82928383828</v>
          </cell>
          <cell r="DA27">
            <v>8728.608000000002</v>
          </cell>
          <cell r="DC27">
            <v>5704337.4737805286</v>
          </cell>
          <cell r="DD27">
            <v>319897.74410877749</v>
          </cell>
          <cell r="DE27">
            <v>163499.08589554077</v>
          </cell>
        </row>
        <row r="28">
          <cell r="G28" t="str">
            <v>Dross</v>
          </cell>
          <cell r="P28">
            <v>259.82799999999997</v>
          </cell>
          <cell r="T28">
            <v>259.82799999999997</v>
          </cell>
          <cell r="AK28" t="str">
            <v>Dross</v>
          </cell>
          <cell r="AS28">
            <v>259.82799999999997</v>
          </cell>
          <cell r="AU28">
            <v>259.82799999999997</v>
          </cell>
          <cell r="AV28" t="str">
            <v>Dross</v>
          </cell>
          <cell r="CZ28">
            <v>0</v>
          </cell>
          <cell r="DA28">
            <v>0</v>
          </cell>
          <cell r="DC28">
            <v>0</v>
          </cell>
        </row>
        <row r="29">
          <cell r="G29" t="str">
            <v>PRODUCCION TERMINADA</v>
          </cell>
          <cell r="AK29" t="str">
            <v>PRODUCCION TERMINADA</v>
          </cell>
          <cell r="CW29" t="str">
            <v>Barras SHG (Prod..)</v>
          </cell>
          <cell r="CX29">
            <v>7913.125</v>
          </cell>
          <cell r="CZ29">
            <v>5983756.3399999999</v>
          </cell>
        </row>
        <row r="30">
          <cell r="G30" t="str">
            <v>Zinc Refinado</v>
          </cell>
          <cell r="P30">
            <v>7913.1249999999991</v>
          </cell>
          <cell r="T30">
            <v>7913.1249999999991</v>
          </cell>
          <cell r="AK30" t="str">
            <v>Zinc Refinado</v>
          </cell>
          <cell r="AS30">
            <v>7913.1249999999991</v>
          </cell>
          <cell r="AU30">
            <v>7913.1249999999991</v>
          </cell>
          <cell r="AV30" t="str">
            <v>Zinc Refinado</v>
          </cell>
          <cell r="CW30" t="str">
            <v>Jumbos SHG (Prod.)</v>
          </cell>
          <cell r="CX30">
            <v>0</v>
          </cell>
          <cell r="CY30">
            <v>0</v>
          </cell>
          <cell r="CZ30">
            <v>0</v>
          </cell>
        </row>
        <row r="31">
          <cell r="G31" t="str">
            <v>Acido Sulfurico</v>
          </cell>
          <cell r="R31">
            <v>20409.745999999999</v>
          </cell>
        </row>
        <row r="32">
          <cell r="G32" t="str">
            <v>PRODUCCION EN PROCESO</v>
          </cell>
          <cell r="AK32" t="str">
            <v>PRODUCCION EN PROCESO</v>
          </cell>
          <cell r="CW32" t="str">
            <v>ALEACIONES DE Zn en Barras  31. 2114 (Cód. Varios)</v>
          </cell>
        </row>
        <row r="33">
          <cell r="G33" t="str">
            <v>Polv.Filtro Manga,Dross,etc.</v>
          </cell>
          <cell r="J33">
            <v>0</v>
          </cell>
          <cell r="L33">
            <v>31.809000000000001</v>
          </cell>
          <cell r="P33">
            <v>0</v>
          </cell>
          <cell r="T33">
            <v>31.809000000000001</v>
          </cell>
          <cell r="AK33" t="str">
            <v>Polv.Filtro Manga,Dross,etc.</v>
          </cell>
          <cell r="AM33">
            <v>0</v>
          </cell>
          <cell r="AO33">
            <v>31.809000000000001</v>
          </cell>
          <cell r="AS33">
            <v>0</v>
          </cell>
          <cell r="AU33">
            <v>31.809000000000001</v>
          </cell>
          <cell r="AV33" t="str">
            <v>En Proceso Final</v>
          </cell>
          <cell r="CW33" t="str">
            <v>DETALLE</v>
          </cell>
          <cell r="CX33" t="str">
            <v>MENSUAL</v>
          </cell>
          <cell r="DB33" t="str">
            <v xml:space="preserve">  ANO A LA FECHA</v>
          </cell>
          <cell r="DD33" t="str">
            <v>MENSUAL</v>
          </cell>
        </row>
        <row r="34">
          <cell r="G34" t="str">
            <v>En circuito final</v>
          </cell>
          <cell r="J34">
            <v>302.68</v>
          </cell>
          <cell r="L34">
            <v>1159.925</v>
          </cell>
          <cell r="N34">
            <v>765.38400000000001</v>
          </cell>
          <cell r="P34">
            <v>164</v>
          </cell>
          <cell r="R34">
            <v>203.92</v>
          </cell>
          <cell r="T34">
            <v>2595.9090000000001</v>
          </cell>
          <cell r="AK34" t="str">
            <v>En circuito final</v>
          </cell>
          <cell r="AM34">
            <v>302.68</v>
          </cell>
          <cell r="AO34">
            <v>1159.925</v>
          </cell>
          <cell r="AQ34">
            <v>765.38400000000001</v>
          </cell>
          <cell r="AS34">
            <v>164</v>
          </cell>
          <cell r="AU34">
            <v>2391.989</v>
          </cell>
          <cell r="AV34" t="str">
            <v>En circuito final</v>
          </cell>
        </row>
        <row r="35">
          <cell r="G35" t="str">
            <v>Perdidas (Ganancias)</v>
          </cell>
          <cell r="J35">
            <v>15.904</v>
          </cell>
          <cell r="L35">
            <v>353.714</v>
          </cell>
          <cell r="N35">
            <v>13</v>
          </cell>
          <cell r="P35">
            <v>0.16200000000000001</v>
          </cell>
          <cell r="R35">
            <v>0</v>
          </cell>
          <cell r="T35">
            <v>382.78</v>
          </cell>
          <cell r="AK35" t="str">
            <v>Perdidas (Ganancias)</v>
          </cell>
          <cell r="AM35">
            <v>15.904</v>
          </cell>
          <cell r="AO35">
            <v>353.714</v>
          </cell>
          <cell r="AQ35">
            <v>13</v>
          </cell>
          <cell r="AS35">
            <v>0.16200000000000001</v>
          </cell>
          <cell r="AU35">
            <v>382.78</v>
          </cell>
          <cell r="AV35" t="str">
            <v>Perdidas(Ganancias)</v>
          </cell>
          <cell r="CX35" t="str">
            <v>T.M.</v>
          </cell>
          <cell r="CY35" t="str">
            <v>COST.UNIT.</v>
          </cell>
          <cell r="CZ35" t="str">
            <v>TOTAL $</v>
          </cell>
          <cell r="DA35" t="str">
            <v>T.M.</v>
          </cell>
          <cell r="DB35" t="str">
            <v>COST.UNIT.</v>
          </cell>
          <cell r="DC35" t="str">
            <v>TOTAL $</v>
          </cell>
          <cell r="DD35" t="str">
            <v>Material $</v>
          </cell>
          <cell r="DE35" t="str">
            <v>Tratamiento $</v>
          </cell>
        </row>
        <row r="37">
          <cell r="G37" t="str">
            <v>Total</v>
          </cell>
          <cell r="J37">
            <v>12587.953</v>
          </cell>
          <cell r="L37">
            <v>13650.255999999999</v>
          </cell>
          <cell r="N37">
            <v>12752.984</v>
          </cell>
          <cell r="P37">
            <v>12165.264999999999</v>
          </cell>
          <cell r="R37">
            <v>203.92</v>
          </cell>
          <cell r="AK37" t="str">
            <v>Total</v>
          </cell>
          <cell r="AM37">
            <v>12587.953</v>
          </cell>
          <cell r="AO37">
            <v>13650.255999999999</v>
          </cell>
          <cell r="AQ37">
            <v>12752.984</v>
          </cell>
          <cell r="AS37">
            <v>12165.264999999999</v>
          </cell>
          <cell r="CW37" t="str">
            <v>Saldo Inic.</v>
          </cell>
          <cell r="CX37">
            <v>1431.4639999999999</v>
          </cell>
          <cell r="CY37">
            <v>707.63405899999998</v>
          </cell>
          <cell r="CZ37">
            <v>1012952.68</v>
          </cell>
          <cell r="DA37">
            <v>506.73299999999921</v>
          </cell>
          <cell r="DB37">
            <v>588.94665599999996</v>
          </cell>
          <cell r="DC37">
            <v>298438.70593699993</v>
          </cell>
          <cell r="DD37">
            <v>611133.27775740938</v>
          </cell>
          <cell r="DE37">
            <v>401819.40000000014</v>
          </cell>
        </row>
        <row r="38">
          <cell r="AW38" t="str">
            <v>Catodos (Cód.27098)</v>
          </cell>
          <cell r="CW38" t="str">
            <v>Produccion</v>
          </cell>
          <cell r="CX38">
            <v>749.88400000000001</v>
          </cell>
          <cell r="CY38">
            <v>827.58939999999996</v>
          </cell>
          <cell r="CZ38">
            <v>620596.04999999993</v>
          </cell>
          <cell r="DA38">
            <v>8576.9940000000006</v>
          </cell>
          <cell r="DB38">
            <v>695.31874800000003</v>
          </cell>
          <cell r="DC38">
            <v>5963744.7299999986</v>
          </cell>
          <cell r="DD38">
            <v>408515.72</v>
          </cell>
          <cell r="DE38">
            <v>212080.33</v>
          </cell>
        </row>
        <row r="39">
          <cell r="G39" t="str">
            <v>TERMINADOS Y EN MANO</v>
          </cell>
          <cell r="AK39" t="str">
            <v>TERMINADOS Y EN MANO</v>
          </cell>
          <cell r="AW39" t="str">
            <v>Total TM</v>
          </cell>
          <cell r="CW39" t="str">
            <v>Ajuste (Reciclado)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0">
          <cell r="G40" t="str">
            <v>Saldo Inicial</v>
          </cell>
          <cell r="J40">
            <v>3704.643</v>
          </cell>
          <cell r="L40">
            <v>229.21600000000001</v>
          </cell>
          <cell r="N40">
            <v>105.5</v>
          </cell>
          <cell r="P40">
            <v>0</v>
          </cell>
          <cell r="T40">
            <v>-4039.3589999999999</v>
          </cell>
          <cell r="AK40" t="str">
            <v>Saldo Inicial</v>
          </cell>
          <cell r="AM40">
            <v>3704.643</v>
          </cell>
          <cell r="AO40">
            <v>229.21600000000001</v>
          </cell>
          <cell r="AQ40">
            <v>105.5</v>
          </cell>
          <cell r="AS40">
            <v>0</v>
          </cell>
          <cell r="AU40">
            <v>-4039.3589999999999</v>
          </cell>
          <cell r="AV40" t="str">
            <v>Saldo Inicial</v>
          </cell>
          <cell r="AW40">
            <v>105.5</v>
          </cell>
        </row>
        <row r="41">
          <cell r="G41" t="str">
            <v>Recepcion</v>
          </cell>
          <cell r="J41">
            <v>12269.368999999999</v>
          </cell>
          <cell r="L41">
            <v>12104.807999999997</v>
          </cell>
          <cell r="N41">
            <v>11918.745999999999</v>
          </cell>
          <cell r="AK41" t="str">
            <v>Recepcion</v>
          </cell>
          <cell r="AM41">
            <v>12269.368999999999</v>
          </cell>
          <cell r="AO41">
            <v>12104.807999999997</v>
          </cell>
          <cell r="AQ41">
            <v>11918.745999999999</v>
          </cell>
          <cell r="AW41">
            <v>11918.745999999999</v>
          </cell>
          <cell r="CW41" t="str">
            <v>Disponible</v>
          </cell>
          <cell r="CX41">
            <v>2181.348</v>
          </cell>
          <cell r="CY41">
            <v>748.871216</v>
          </cell>
          <cell r="CZ41">
            <v>1633548.73</v>
          </cell>
          <cell r="DA41">
            <v>9083.726999999999</v>
          </cell>
          <cell r="DB41">
            <v>689.38481300000001</v>
          </cell>
          <cell r="DC41">
            <v>6262183.4359369986</v>
          </cell>
          <cell r="DD41">
            <v>1019648.9977574094</v>
          </cell>
          <cell r="DE41">
            <v>613899.7300000001</v>
          </cell>
        </row>
        <row r="42">
          <cell r="G42" t="str">
            <v>Otros</v>
          </cell>
          <cell r="J42">
            <v>0</v>
          </cell>
          <cell r="T42">
            <v>0</v>
          </cell>
          <cell r="AK42" t="str">
            <v>Otros</v>
          </cell>
          <cell r="AM42">
            <v>0</v>
          </cell>
          <cell r="AU42">
            <v>0</v>
          </cell>
          <cell r="AV42">
            <v>0</v>
          </cell>
          <cell r="CW42" t="str">
            <v>Ventas</v>
          </cell>
          <cell r="CX42">
            <v>772.39700000000005</v>
          </cell>
          <cell r="CY42">
            <v>748.87121500000001</v>
          </cell>
          <cell r="CZ42">
            <v>578425.88</v>
          </cell>
          <cell r="DA42">
            <v>7674.7759999999998</v>
          </cell>
          <cell r="DB42">
            <v>678.46417799999995</v>
          </cell>
          <cell r="DC42">
            <v>5207060.59</v>
          </cell>
          <cell r="DD42">
            <v>361049.14</v>
          </cell>
          <cell r="DE42">
            <v>217376.74</v>
          </cell>
        </row>
        <row r="43">
          <cell r="CW43" t="str">
            <v>Otros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571.48680975609761</v>
          </cell>
          <cell r="DC43">
            <v>0</v>
          </cell>
          <cell r="DD43">
            <v>0</v>
          </cell>
          <cell r="DE43">
            <v>0</v>
          </cell>
        </row>
        <row r="44">
          <cell r="G44" t="str">
            <v>Disponible</v>
          </cell>
          <cell r="J44">
            <v>15974.011999999999</v>
          </cell>
          <cell r="L44">
            <v>12334.023999999998</v>
          </cell>
          <cell r="N44">
            <v>12024.245999999999</v>
          </cell>
          <cell r="P44">
            <v>0</v>
          </cell>
          <cell r="AK44" t="str">
            <v>Disponible</v>
          </cell>
          <cell r="AM44">
            <v>15974.011999999999</v>
          </cell>
          <cell r="AO44">
            <v>12334.023999999998</v>
          </cell>
          <cell r="AQ44">
            <v>12024.245999999999</v>
          </cell>
          <cell r="AS44">
            <v>0</v>
          </cell>
          <cell r="AW44">
            <v>12024.245999999999</v>
          </cell>
        </row>
        <row r="45">
          <cell r="G45" t="str">
            <v>Despachos</v>
          </cell>
          <cell r="J45">
            <v>0</v>
          </cell>
          <cell r="N45">
            <v>0</v>
          </cell>
          <cell r="T45">
            <v>0</v>
          </cell>
          <cell r="AK45" t="str">
            <v>Despachos</v>
          </cell>
          <cell r="AM45">
            <v>0</v>
          </cell>
          <cell r="AQ45">
            <v>0</v>
          </cell>
          <cell r="AU45">
            <v>0</v>
          </cell>
          <cell r="AW45">
            <v>0</v>
          </cell>
          <cell r="CW45" t="str">
            <v>Saldo Final</v>
          </cell>
          <cell r="CX45">
            <v>1408.951</v>
          </cell>
          <cell r="CY45">
            <v>748.871217</v>
          </cell>
          <cell r="CZ45">
            <v>1055122.8500000001</v>
          </cell>
          <cell r="DA45">
            <v>1408.9509999999991</v>
          </cell>
          <cell r="DB45">
            <v>748.87121400000001</v>
          </cell>
          <cell r="DC45">
            <v>1055122.8459369987</v>
          </cell>
          <cell r="DD45">
            <v>658599.85775740934</v>
          </cell>
          <cell r="DE45">
            <v>396522.99000000011</v>
          </cell>
        </row>
        <row r="46">
          <cell r="G46" t="str">
            <v>Retencion</v>
          </cell>
          <cell r="AK46" t="str">
            <v>Retencion</v>
          </cell>
        </row>
        <row r="47">
          <cell r="G47" t="str">
            <v>Saldo Final</v>
          </cell>
          <cell r="J47">
            <v>4383.0929999999998</v>
          </cell>
          <cell r="L47">
            <v>416.416</v>
          </cell>
          <cell r="N47">
            <v>9.9809999999999999</v>
          </cell>
          <cell r="P47">
            <v>0</v>
          </cell>
          <cell r="T47">
            <v>4809.49</v>
          </cell>
          <cell r="AK47" t="str">
            <v>Saldo Final</v>
          </cell>
          <cell r="AM47">
            <v>4383.0929999999998</v>
          </cell>
          <cell r="AO47">
            <v>416.416</v>
          </cell>
          <cell r="AQ47">
            <v>9.9809999999999999</v>
          </cell>
          <cell r="AS47">
            <v>0</v>
          </cell>
          <cell r="AU47">
            <v>4809.49</v>
          </cell>
          <cell r="AV47" t="str">
            <v>Saldo Final</v>
          </cell>
          <cell r="AW47">
            <v>9.9809999999999999</v>
          </cell>
          <cell r="DA47">
            <v>0</v>
          </cell>
          <cell r="DC47">
            <v>4.0630013681948185E-3</v>
          </cell>
          <cell r="DE47">
            <v>1.8204106017947197E-3</v>
          </cell>
        </row>
        <row r="49">
          <cell r="G49" t="str">
            <v>Transf.al dpto.sgte</v>
          </cell>
          <cell r="J49">
            <v>11590.918999999998</v>
          </cell>
          <cell r="L49">
            <v>11917.607999999998</v>
          </cell>
          <cell r="N49">
            <v>12014.264999999999</v>
          </cell>
          <cell r="P49">
            <v>0</v>
          </cell>
          <cell r="T49">
            <v>15835.445999999998</v>
          </cell>
          <cell r="AK49" t="str">
            <v>Transf.al dpto.sgte</v>
          </cell>
          <cell r="AM49">
            <v>11590.918999999998</v>
          </cell>
          <cell r="AO49">
            <v>11917.607999999998</v>
          </cell>
          <cell r="AQ49">
            <v>12014.264999999999</v>
          </cell>
          <cell r="AS49">
            <v>0</v>
          </cell>
          <cell r="AU49">
            <v>15631.525999999998</v>
          </cell>
          <cell r="AV49">
            <v>0</v>
          </cell>
          <cell r="AW49">
            <v>12014.264999999999</v>
          </cell>
        </row>
        <row r="51">
          <cell r="G51" t="str">
            <v>COSTOS CARGADOS $</v>
          </cell>
          <cell r="J51" t="str">
            <v>COSTO TOTAL</v>
          </cell>
          <cell r="K51" t="str">
            <v>C.U.</v>
          </cell>
          <cell r="L51" t="str">
            <v>COSTO TOTAL</v>
          </cell>
          <cell r="M51" t="str">
            <v>C.U.</v>
          </cell>
          <cell r="N51" t="str">
            <v xml:space="preserve">COSTO TOTAL </v>
          </cell>
          <cell r="O51" t="str">
            <v>C.U.</v>
          </cell>
          <cell r="P51" t="str">
            <v>COSTO TOTAL</v>
          </cell>
          <cell r="Q51" t="str">
            <v>C.U.</v>
          </cell>
          <cell r="R51" t="str">
            <v>COSTO TOTAL</v>
          </cell>
          <cell r="S51" t="str">
            <v>C.U.</v>
          </cell>
          <cell r="T51" t="str">
            <v>PROPIO</v>
          </cell>
          <cell r="AK51" t="str">
            <v>COSTOS CARGADOS $</v>
          </cell>
          <cell r="AM51" t="str">
            <v>COSTO TOTAL</v>
          </cell>
          <cell r="AN51" t="str">
            <v>C/U</v>
          </cell>
          <cell r="AO51" t="str">
            <v>COSTO TOTAL</v>
          </cell>
          <cell r="AP51" t="str">
            <v>C/U</v>
          </cell>
          <cell r="AQ51" t="str">
            <v>COSTO TOTAL</v>
          </cell>
          <cell r="AR51" t="str">
            <v>C/U</v>
          </cell>
          <cell r="AS51" t="str">
            <v>COSTO TOTAL</v>
          </cell>
          <cell r="AT51" t="str">
            <v>C/U</v>
          </cell>
          <cell r="AU51" t="str">
            <v>TOTAL</v>
          </cell>
        </row>
        <row r="54">
          <cell r="G54" t="str">
            <v>En circuito inicial</v>
          </cell>
          <cell r="J54">
            <v>3494.61</v>
          </cell>
          <cell r="K54">
            <v>0.2809937079</v>
          </cell>
          <cell r="L54">
            <v>42712.639999999999</v>
          </cell>
          <cell r="M54">
            <v>3.2758897985000002</v>
          </cell>
          <cell r="N54">
            <v>90806.74</v>
          </cell>
          <cell r="O54">
            <v>7.3740060244999999</v>
          </cell>
          <cell r="P54">
            <v>18958.010000000009</v>
          </cell>
          <cell r="Q54">
            <v>1.6876421537999999</v>
          </cell>
          <cell r="R54">
            <v>1180.95</v>
          </cell>
          <cell r="S54">
            <v>5.75744407E-2</v>
          </cell>
          <cell r="T54">
            <v>157152.95000000001</v>
          </cell>
          <cell r="AK54" t="str">
            <v>En circuito inicial</v>
          </cell>
          <cell r="AM54">
            <v>159542.46999999415</v>
          </cell>
          <cell r="AN54">
            <v>12.674218755</v>
          </cell>
          <cell r="AO54">
            <v>588711.3499999959</v>
          </cell>
          <cell r="AP54">
            <v>43.228963625600002</v>
          </cell>
          <cell r="AQ54">
            <v>367674.0900000073</v>
          </cell>
          <cell r="AR54">
            <v>28.957259632700001</v>
          </cell>
          <cell r="AS54">
            <v>69443.729999996256</v>
          </cell>
          <cell r="AT54">
            <v>6.1370827269000001</v>
          </cell>
          <cell r="AU54">
            <v>1185371.6399999936</v>
          </cell>
          <cell r="AV54" t="str">
            <v>En circuito inicial</v>
          </cell>
        </row>
        <row r="55">
          <cell r="G55" t="str">
            <v>Recibido dpto.anterior</v>
          </cell>
          <cell r="L55">
            <v>240981.24</v>
          </cell>
          <cell r="M55">
            <v>18.4823037339</v>
          </cell>
          <cell r="N55">
            <v>724852.43</v>
          </cell>
          <cell r="O55">
            <v>58.861998411899997</v>
          </cell>
          <cell r="P55">
            <v>2507182.63</v>
          </cell>
          <cell r="Q55">
            <v>223.1894114264</v>
          </cell>
          <cell r="AK55" t="str">
            <v>Recibido dpto.anterior</v>
          </cell>
          <cell r="AO55">
            <v>5644722.2899999991</v>
          </cell>
          <cell r="AP55">
            <v>414.49089532750003</v>
          </cell>
          <cell r="AQ55">
            <v>5593978.7800000003</v>
          </cell>
          <cell r="AR55">
            <v>440.57033203570001</v>
          </cell>
          <cell r="AS55">
            <v>5643660.8300000001</v>
          </cell>
          <cell r="AT55">
            <v>498.75796412509999</v>
          </cell>
          <cell r="CW55" t="str">
            <v>ALEACIONES DE Zn en Jumbos  -  31. 2113 (Cód. Varios)</v>
          </cell>
        </row>
        <row r="56">
          <cell r="G56" t="str">
            <v>Costos del Mes</v>
          </cell>
          <cell r="J56">
            <v>251483.36</v>
          </cell>
          <cell r="K56">
            <v>20.2212097458</v>
          </cell>
          <cell r="L56">
            <v>487040.83999999997</v>
          </cell>
          <cell r="M56">
            <v>37.354097504400002</v>
          </cell>
          <cell r="N56">
            <v>1750502.37</v>
          </cell>
          <cell r="O56">
            <v>142.1504067015</v>
          </cell>
          <cell r="P56">
            <v>296542.84000000003</v>
          </cell>
          <cell r="Q56">
            <v>26.398245237699999</v>
          </cell>
          <cell r="R56">
            <v>199795.08</v>
          </cell>
          <cell r="S56">
            <v>9.7405393778999994</v>
          </cell>
          <cell r="T56">
            <v>2985364.49</v>
          </cell>
          <cell r="AK56" t="str">
            <v>Costos del Mes</v>
          </cell>
          <cell r="AM56">
            <v>6068623.7300000004</v>
          </cell>
          <cell r="AN56">
            <v>482.097742977</v>
          </cell>
          <cell r="AU56">
            <v>6068623.7300000004</v>
          </cell>
          <cell r="AV56" t="str">
            <v>Costos del Mes</v>
          </cell>
          <cell r="CW56" t="str">
            <v>DETALLE</v>
          </cell>
          <cell r="CX56" t="str">
            <v>MENSUAL</v>
          </cell>
          <cell r="DB56" t="str">
            <v xml:space="preserve">  ANO A LA FECHA</v>
          </cell>
          <cell r="DD56" t="str">
            <v>MENSUAL</v>
          </cell>
        </row>
        <row r="57">
          <cell r="AK57" t="str">
            <v>Dross</v>
          </cell>
        </row>
        <row r="58">
          <cell r="G58" t="str">
            <v>Ajuste Cons.Int.y Perdidas</v>
          </cell>
          <cell r="K58">
            <v>2.6251886600000773E-2</v>
          </cell>
          <cell r="M58">
            <v>1.6483423242000015</v>
          </cell>
          <cell r="O58">
            <v>0.22022005430000036</v>
          </cell>
          <cell r="Q58">
            <v>3.6237539000012475E-3</v>
          </cell>
          <cell r="S58">
            <v>0</v>
          </cell>
          <cell r="AK58" t="str">
            <v>Ajuste Cons.Int.y Perdidas</v>
          </cell>
          <cell r="AN58">
            <v>0.62590062120000312</v>
          </cell>
          <cell r="AP58">
            <v>12.205441465700005</v>
          </cell>
          <cell r="AR58">
            <v>0.48122013029995969</v>
          </cell>
          <cell r="AT58">
            <v>7.2285515000203304E-3</v>
          </cell>
          <cell r="CX58" t="str">
            <v>T.M.</v>
          </cell>
          <cell r="CY58" t="str">
            <v>COST.UNIT.</v>
          </cell>
          <cell r="CZ58" t="str">
            <v>TOTAL $</v>
          </cell>
          <cell r="DA58" t="str">
            <v>T.M.</v>
          </cell>
          <cell r="DB58" t="str">
            <v>COST.UNIT.</v>
          </cell>
          <cell r="DC58" t="str">
            <v>TOTAL $</v>
          </cell>
          <cell r="DD58" t="str">
            <v>Material $</v>
          </cell>
          <cell r="DE58" t="str">
            <v>Tratamiento $</v>
          </cell>
        </row>
        <row r="60">
          <cell r="CW60" t="str">
            <v>Saldo Inic.</v>
          </cell>
          <cell r="CX60">
            <v>2289.7359999999999</v>
          </cell>
          <cell r="CY60">
            <v>717.69572100000005</v>
          </cell>
          <cell r="CZ60">
            <v>1643333.73</v>
          </cell>
          <cell r="DA60">
            <v>2324.4699999999998</v>
          </cell>
          <cell r="DB60">
            <v>588.34077600000001</v>
          </cell>
          <cell r="DC60">
            <v>1367580.483461</v>
          </cell>
          <cell r="DD60">
            <v>1056269.7924972489</v>
          </cell>
          <cell r="DE60">
            <v>587063.93000000028</v>
          </cell>
        </row>
        <row r="61">
          <cell r="G61" t="str">
            <v>Total</v>
          </cell>
          <cell r="J61">
            <v>254977.96999999997</v>
          </cell>
          <cell r="K61">
            <v>20.528455340200001</v>
          </cell>
          <cell r="L61">
            <v>770734.72</v>
          </cell>
          <cell r="M61">
            <v>60.760633361099998</v>
          </cell>
          <cell r="N61">
            <v>2566161.54</v>
          </cell>
          <cell r="O61">
            <v>208.60663119220001</v>
          </cell>
          <cell r="P61">
            <v>2822683.4799999995</v>
          </cell>
          <cell r="Q61">
            <v>251.2789225718</v>
          </cell>
          <cell r="R61">
            <v>200976.03</v>
          </cell>
          <cell r="S61">
            <v>9.7981138184999992</v>
          </cell>
          <cell r="T61">
            <v>3142517.4400000004</v>
          </cell>
          <cell r="AK61" t="str">
            <v>Total</v>
          </cell>
          <cell r="AM61">
            <v>6228166.1999999946</v>
          </cell>
          <cell r="AN61">
            <v>495.39786235320003</v>
          </cell>
          <cell r="AO61">
            <v>6233433.639999995</v>
          </cell>
          <cell r="AP61">
            <v>469.92530041880002</v>
          </cell>
          <cell r="AQ61">
            <v>5961652.8700000076</v>
          </cell>
          <cell r="AR61">
            <v>470.00881179869998</v>
          </cell>
          <cell r="AS61">
            <v>5713104.5599999968</v>
          </cell>
          <cell r="AT61">
            <v>504.90227540350003</v>
          </cell>
          <cell r="AU61">
            <v>7253995.3699999936</v>
          </cell>
          <cell r="CW61" t="str">
            <v>Produccion</v>
          </cell>
          <cell r="CX61">
            <v>2495.2199999999998</v>
          </cell>
          <cell r="CY61">
            <v>771.92536500000006</v>
          </cell>
          <cell r="CZ61">
            <v>1926123.6099999999</v>
          </cell>
          <cell r="DA61">
            <v>22053.171000000002</v>
          </cell>
          <cell r="DB61">
            <v>671.748515</v>
          </cell>
          <cell r="DC61">
            <v>14814184.859999998</v>
          </cell>
          <cell r="DD61">
            <v>1298882.23</v>
          </cell>
          <cell r="DE61">
            <v>627241.38</v>
          </cell>
        </row>
        <row r="62">
          <cell r="CW62" t="str">
            <v>Ajuste (Reciclado)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-1.4457814722845796E-4</v>
          </cell>
          <cell r="DD62">
            <v>0</v>
          </cell>
        </row>
        <row r="63">
          <cell r="G63" t="str">
            <v>DISTRIBUCION DE LOS COSTOS :</v>
          </cell>
          <cell r="J63" t="str">
            <v>COSTO TOTAL</v>
          </cell>
          <cell r="K63" t="str">
            <v>C.U.</v>
          </cell>
          <cell r="L63" t="str">
            <v>COSTO TOTAL</v>
          </cell>
          <cell r="M63" t="str">
            <v>C.U.</v>
          </cell>
          <cell r="N63" t="str">
            <v xml:space="preserve">COSTO TOTAL </v>
          </cell>
          <cell r="O63" t="str">
            <v>C.U.</v>
          </cell>
          <cell r="P63" t="str">
            <v>COSTO TOTAL</v>
          </cell>
          <cell r="Q63" t="str">
            <v>C.U.</v>
          </cell>
          <cell r="R63" t="str">
            <v>COSTO TOTAL</v>
          </cell>
          <cell r="S63" t="str">
            <v>C.U.</v>
          </cell>
          <cell r="T63" t="str">
            <v>TOTAL</v>
          </cell>
          <cell r="AK63" t="str">
            <v>DISTRIBUCION DE LOS COSTOS :</v>
          </cell>
          <cell r="AM63" t="str">
            <v>COSTO TOTAL</v>
          </cell>
          <cell r="AN63" t="str">
            <v>C/U</v>
          </cell>
          <cell r="AO63" t="str">
            <v>COSTO TOTAL</v>
          </cell>
          <cell r="AP63" t="str">
            <v>C/U</v>
          </cell>
          <cell r="AQ63" t="str">
            <v>COSTO TOTAL</v>
          </cell>
          <cell r="AR63" t="str">
            <v>C/U</v>
          </cell>
          <cell r="AS63" t="str">
            <v>COSTO TOTAL</v>
          </cell>
          <cell r="AT63" t="str">
            <v>C/U</v>
          </cell>
          <cell r="AU63" t="str">
            <v>TOTAL</v>
          </cell>
        </row>
        <row r="64">
          <cell r="AK64" t="str">
            <v>$</v>
          </cell>
          <cell r="CW64" t="str">
            <v>Disponible</v>
          </cell>
          <cell r="CX64">
            <v>4784.9560000000001</v>
          </cell>
          <cell r="CY64">
            <v>745.97495600000002</v>
          </cell>
          <cell r="CZ64">
            <v>3569457.34</v>
          </cell>
          <cell r="DA64">
            <v>24377.641000000003</v>
          </cell>
          <cell r="DB64">
            <v>663.79537500000004</v>
          </cell>
          <cell r="DC64">
            <v>16181765.343316419</v>
          </cell>
          <cell r="DD64">
            <v>2355152.0224972488</v>
          </cell>
          <cell r="DE64">
            <v>1214305.3100000003</v>
          </cell>
        </row>
        <row r="65">
          <cell r="G65" t="str">
            <v>Produccion</v>
          </cell>
          <cell r="J65">
            <v>251871.19</v>
          </cell>
          <cell r="K65">
            <v>20.5284550493</v>
          </cell>
          <cell r="L65">
            <v>735495.8</v>
          </cell>
          <cell r="M65">
            <v>60.7606332955</v>
          </cell>
          <cell r="N65">
            <v>2486329.4500000002</v>
          </cell>
          <cell r="O65">
            <v>208.60663110030001</v>
          </cell>
          <cell r="AK65" t="str">
            <v>Produccion</v>
          </cell>
          <cell r="AM65">
            <v>6078219.1799999997</v>
          </cell>
          <cell r="AN65">
            <v>495.39786275889998</v>
          </cell>
          <cell r="AO65">
            <v>5688355.54</v>
          </cell>
          <cell r="AP65">
            <v>469.92530075650001</v>
          </cell>
          <cell r="AQ65">
            <v>5601915.6500000004</v>
          </cell>
          <cell r="AR65">
            <v>470.00881216869999</v>
          </cell>
          <cell r="CW65" t="str">
            <v>Ventas</v>
          </cell>
          <cell r="CX65">
            <v>3066.895</v>
          </cell>
          <cell r="CY65">
            <v>745.97495500000002</v>
          </cell>
          <cell r="CZ65">
            <v>2287826.86</v>
          </cell>
          <cell r="DA65">
            <v>22659.58</v>
          </cell>
          <cell r="DB65">
            <v>657.56447600000001</v>
          </cell>
          <cell r="DC65">
            <v>14900134.859999999</v>
          </cell>
          <cell r="DD65">
            <v>1509523.59</v>
          </cell>
          <cell r="DE65">
            <v>778303.27</v>
          </cell>
          <cell r="EF65" t="str">
            <v>BALANCE METALURGICO</v>
          </cell>
          <cell r="EJ65">
            <v>38027.591752777778</v>
          </cell>
        </row>
        <row r="66">
          <cell r="G66" t="str">
            <v>PRODUCCION TERMINADA</v>
          </cell>
          <cell r="AK66" t="str">
            <v>PRODUCCION TERMINADA</v>
          </cell>
          <cell r="AS66" t="str">
            <v/>
          </cell>
          <cell r="AU66" t="str">
            <v/>
          </cell>
          <cell r="CW66" t="str">
            <v>Otros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EJ66">
            <v>38027.591752777778</v>
          </cell>
        </row>
        <row r="67">
          <cell r="G67" t="str">
            <v>Zinc Ref.a Planta Aleac.Barras</v>
          </cell>
          <cell r="P67">
            <v>182657.92000000001</v>
          </cell>
          <cell r="Q67">
            <v>251.2789288402</v>
          </cell>
          <cell r="T67">
            <v>182657.92000000001</v>
          </cell>
          <cell r="AK67" t="str">
            <v>Zinc Ref.a Planta Aleac.Barras</v>
          </cell>
          <cell r="AS67">
            <v>367020.03</v>
          </cell>
          <cell r="AT67">
            <v>504.9022785395</v>
          </cell>
          <cell r="AU67">
            <v>367020.03</v>
          </cell>
          <cell r="AV67" t="str">
            <v>Zinc Ref.a Planta Aleac.Barras</v>
          </cell>
          <cell r="EF67" t="str">
            <v xml:space="preserve">     EN US$</v>
          </cell>
        </row>
        <row r="68">
          <cell r="G68" t="str">
            <v>Zinc Ref.a Planta Aleac.Jumbos</v>
          </cell>
          <cell r="P68">
            <v>631019.17000000004</v>
          </cell>
          <cell r="Q68">
            <v>251.2789230775</v>
          </cell>
          <cell r="T68">
            <v>631019.17000000004</v>
          </cell>
          <cell r="AK68" t="str">
            <v>Zinc Ref.a Planta Aleac.Jumbos</v>
          </cell>
          <cell r="AS68">
            <v>1267925.74</v>
          </cell>
          <cell r="AT68">
            <v>504.90227498079997</v>
          </cell>
          <cell r="AU68">
            <v>1267925.74</v>
          </cell>
          <cell r="AV68" t="str">
            <v>Zinc Ref.a Planta Aleac.Jumbos</v>
          </cell>
          <cell r="CW68" t="str">
            <v>Saldo Final</v>
          </cell>
          <cell r="CX68">
            <v>1718.0609999999999</v>
          </cell>
          <cell r="CY68">
            <v>745.97495700000002</v>
          </cell>
          <cell r="CZ68">
            <v>1281630.48</v>
          </cell>
          <cell r="DA68">
            <v>1718.0610000000015</v>
          </cell>
          <cell r="DB68">
            <v>745.97495900000001</v>
          </cell>
          <cell r="DC68">
            <v>1281630.4833164196</v>
          </cell>
          <cell r="DD68">
            <v>845628.43249724875</v>
          </cell>
          <cell r="DE68">
            <v>436002.04000000027</v>
          </cell>
        </row>
        <row r="69">
          <cell r="G69" t="str">
            <v>Zinc Refinado</v>
          </cell>
          <cell r="P69">
            <v>1988401.52</v>
          </cell>
          <cell r="Q69">
            <v>251.2789220441</v>
          </cell>
          <cell r="T69">
            <v>1988401.52</v>
          </cell>
          <cell r="AK69" t="str">
            <v>Zinc Refinado</v>
          </cell>
          <cell r="AS69">
            <v>3995354.82</v>
          </cell>
          <cell r="AT69">
            <v>504.90227564960003</v>
          </cell>
          <cell r="AU69">
            <v>3995354.82</v>
          </cell>
          <cell r="AV69" t="str">
            <v>Zinc Refinado</v>
          </cell>
          <cell r="DQ69" t="str">
            <v>Comprobante No.</v>
          </cell>
          <cell r="DR69">
            <v>7190</v>
          </cell>
          <cell r="DX69">
            <v>38027.591752777778</v>
          </cell>
          <cell r="EE69" t="str">
            <v>HABER</v>
          </cell>
          <cell r="EG69" t="str">
            <v>DICIEMBRE 2003</v>
          </cell>
          <cell r="EH69" t="str">
            <v>ACUMULADO</v>
          </cell>
          <cell r="EJ69" t="str">
            <v>CUENTA</v>
          </cell>
        </row>
        <row r="70">
          <cell r="G70" t="str">
            <v>Ac.Sulfurico</v>
          </cell>
          <cell r="R70">
            <v>199977.01</v>
          </cell>
          <cell r="S70">
            <v>9.798114</v>
          </cell>
          <cell r="T70">
            <v>199977.01</v>
          </cell>
        </row>
        <row r="71">
          <cell r="G71" t="str">
            <v>PRODUCCION EN PROCESO</v>
          </cell>
          <cell r="AK71" t="str">
            <v>PRODUCCION EN PROCESO</v>
          </cell>
          <cell r="DQ71" t="str">
            <v>CUENTA</v>
          </cell>
          <cell r="DR71" t="str">
            <v>CTA.CTE.</v>
          </cell>
          <cell r="DS71" t="str">
            <v>DESCRIPCION</v>
          </cell>
          <cell r="DW71" t="str">
            <v>DEBE</v>
          </cell>
          <cell r="DX71" t="str">
            <v>HABER</v>
          </cell>
          <cell r="ED71" t="str">
            <v>STOCK FINAL</v>
          </cell>
          <cell r="EE71" t="str">
            <v>MATERIA PRIMA</v>
          </cell>
        </row>
        <row r="72">
          <cell r="G72" t="str">
            <v>En circuito final</v>
          </cell>
          <cell r="J72">
            <v>3106.7799999999697</v>
          </cell>
          <cell r="K72">
            <v>10.264239460800001</v>
          </cell>
          <cell r="L72">
            <v>35238.919999999925</v>
          </cell>
          <cell r="M72">
            <v>30.380343556700002</v>
          </cell>
          <cell r="N72">
            <v>79832.089999999851</v>
          </cell>
          <cell r="O72">
            <v>104.30331702780001</v>
          </cell>
          <cell r="P72">
            <v>20604.869999999646</v>
          </cell>
          <cell r="Q72">
            <v>125.6394512195</v>
          </cell>
          <cell r="R72">
            <v>999.01999999998952</v>
          </cell>
          <cell r="S72">
            <v>4.8990780697999998</v>
          </cell>
          <cell r="T72">
            <v>139781.68</v>
          </cell>
          <cell r="AK72" t="str">
            <v>En circuito final</v>
          </cell>
          <cell r="AM72">
            <v>149947.0199999949</v>
          </cell>
          <cell r="AN72">
            <v>495.39784590990001</v>
          </cell>
          <cell r="AO72">
            <v>545078.09999999497</v>
          </cell>
          <cell r="AP72">
            <v>469.92529689420002</v>
          </cell>
          <cell r="AQ72">
            <v>359737.22000000719</v>
          </cell>
          <cell r="AR72">
            <v>470.00880603719997</v>
          </cell>
          <cell r="AS72">
            <v>82803.96999999648</v>
          </cell>
          <cell r="AT72">
            <v>504.90225609750001</v>
          </cell>
          <cell r="AU72">
            <v>1137566.3099999935</v>
          </cell>
          <cell r="AV72" t="str">
            <v>En circuito final</v>
          </cell>
          <cell r="EE72" t="str">
            <v xml:space="preserve">  Concentrado de Zinc</v>
          </cell>
          <cell r="EG72">
            <v>1811625.58</v>
          </cell>
          <cell r="EH72">
            <v>1811625.58</v>
          </cell>
          <cell r="EJ72" t="str">
            <v>31. 2411</v>
          </cell>
        </row>
        <row r="73">
          <cell r="DQ73" t="str">
            <v>32.6981.001</v>
          </cell>
          <cell r="DR73" t="str">
            <v>C.Mat.Pri.</v>
          </cell>
          <cell r="DS73" t="str">
            <v xml:space="preserve">  Concent.de Zinc</v>
          </cell>
          <cell r="DT73">
            <v>0</v>
          </cell>
          <cell r="DV73" t="str">
            <v>T.M.</v>
          </cell>
          <cell r="DW73">
            <v>0</v>
          </cell>
          <cell r="EE73" t="str">
            <v xml:space="preserve">  Plata en Concentrados</v>
          </cell>
          <cell r="EG73">
            <v>72234.53</v>
          </cell>
          <cell r="EH73">
            <v>72234.53</v>
          </cell>
          <cell r="EJ73" t="str">
            <v>31. 2412</v>
          </cell>
        </row>
        <row r="74">
          <cell r="G74" t="str">
            <v>Total</v>
          </cell>
          <cell r="J74">
            <v>254977.97</v>
          </cell>
          <cell r="L74">
            <v>770734.72</v>
          </cell>
          <cell r="N74">
            <v>2566161.54</v>
          </cell>
          <cell r="P74">
            <v>2822683.48</v>
          </cell>
          <cell r="R74">
            <v>200976.03</v>
          </cell>
          <cell r="AK74" t="str">
            <v>Total</v>
          </cell>
          <cell r="AM74">
            <v>6228166.1999999946</v>
          </cell>
          <cell r="AO74">
            <v>6233433.639999995</v>
          </cell>
          <cell r="AQ74">
            <v>5961652.8700000076</v>
          </cell>
          <cell r="AS74">
            <v>5713104.5599999968</v>
          </cell>
          <cell r="DQ74" t="str">
            <v>31.2411.004</v>
          </cell>
          <cell r="DS74" t="str">
            <v>Conten de Zn</v>
          </cell>
          <cell r="DT74">
            <v>0</v>
          </cell>
          <cell r="DV74" t="str">
            <v>TmZn</v>
          </cell>
          <cell r="DX74">
            <v>0</v>
          </cell>
          <cell r="EE74" t="str">
            <v xml:space="preserve">  Cadmio en Concentrados</v>
          </cell>
          <cell r="EG74">
            <v>0</v>
          </cell>
          <cell r="EH74">
            <v>0</v>
          </cell>
          <cell r="EJ74" t="str">
            <v>31. 2413</v>
          </cell>
        </row>
        <row r="75">
          <cell r="AW75" t="str">
            <v>Catodos (Cód.27098)</v>
          </cell>
          <cell r="DQ75" t="str">
            <v>31.2412.004</v>
          </cell>
          <cell r="DS75" t="str">
            <v>Conten de Ag</v>
          </cell>
          <cell r="DT75">
            <v>0</v>
          </cell>
          <cell r="DV75" t="str">
            <v>OT</v>
          </cell>
          <cell r="DX75">
            <v>0</v>
          </cell>
          <cell r="EE75" t="str">
            <v xml:space="preserve">  Aluminio</v>
          </cell>
          <cell r="EG75">
            <v>40379.81</v>
          </cell>
          <cell r="EH75">
            <v>40379.81</v>
          </cell>
          <cell r="EJ75" t="str">
            <v>31. 2421</v>
          </cell>
        </row>
        <row r="76">
          <cell r="G76" t="str">
            <v>TERMINADOS Y EN MANO:</v>
          </cell>
          <cell r="AK76" t="str">
            <v>TERMINADOS Y EN MANO:</v>
          </cell>
          <cell r="AW76" t="str">
            <v>Total $</v>
          </cell>
          <cell r="EE76" t="str">
            <v xml:space="preserve">  Plomo</v>
          </cell>
          <cell r="EG76">
            <v>579.58000000000004</v>
          </cell>
          <cell r="EH76">
            <v>579.58000000000004</v>
          </cell>
          <cell r="EJ76" t="str">
            <v>31. 2421</v>
          </cell>
        </row>
        <row r="77">
          <cell r="G77" t="str">
            <v>Saldo Inicial</v>
          </cell>
          <cell r="J77">
            <v>80236.84</v>
          </cell>
          <cell r="K77">
            <v>21.658453999500001</v>
          </cell>
          <cell r="L77">
            <v>14683.87</v>
          </cell>
          <cell r="M77">
            <v>64.061278444799996</v>
          </cell>
          <cell r="N77">
            <v>22936.05</v>
          </cell>
          <cell r="O77">
            <v>217.40331753550001</v>
          </cell>
          <cell r="P77">
            <v>0</v>
          </cell>
          <cell r="Q77">
            <v>0</v>
          </cell>
          <cell r="T77">
            <v>-117856.76</v>
          </cell>
          <cell r="AK77" t="str">
            <v>Saldo Inicial</v>
          </cell>
          <cell r="AM77">
            <v>1701048.51</v>
          </cell>
          <cell r="AN77">
            <v>459.16664844629997</v>
          </cell>
          <cell r="AO77">
            <v>101083.79</v>
          </cell>
          <cell r="AP77">
            <v>440.99796698310001</v>
          </cell>
          <cell r="AQ77">
            <v>46433.72</v>
          </cell>
          <cell r="AR77">
            <v>440.13004739339999</v>
          </cell>
          <cell r="AS77">
            <v>0</v>
          </cell>
          <cell r="AT77">
            <v>0</v>
          </cell>
          <cell r="AU77">
            <v>-1848566.02</v>
          </cell>
          <cell r="AV77" t="str">
            <v>Saldo Inicial</v>
          </cell>
          <cell r="AW77">
            <v>69369.77</v>
          </cell>
          <cell r="DQ77" t="str">
            <v>32.6941.001</v>
          </cell>
          <cell r="DR77" t="str">
            <v>C.Mat.Pri.</v>
          </cell>
          <cell r="DS77" t="str">
            <v xml:space="preserve">  Cátodos Zn Int.</v>
          </cell>
          <cell r="DT77">
            <v>0</v>
          </cell>
          <cell r="DW77">
            <v>0</v>
          </cell>
          <cell r="EE77" t="str">
            <v xml:space="preserve">  Magnesio y AL alta pureza</v>
          </cell>
          <cell r="EG77">
            <v>135029.73000000001</v>
          </cell>
          <cell r="EH77">
            <v>135029.73000000001</v>
          </cell>
          <cell r="EJ77" t="str">
            <v>31. 2421</v>
          </cell>
        </row>
        <row r="78">
          <cell r="G78" t="str">
            <v>Recepcion</v>
          </cell>
          <cell r="J78">
            <v>251871.19</v>
          </cell>
          <cell r="K78">
            <v>20.5284550493</v>
          </cell>
          <cell r="L78">
            <v>735495.8</v>
          </cell>
          <cell r="M78">
            <v>60.7606332955</v>
          </cell>
          <cell r="N78">
            <v>2486329.4500000002</v>
          </cell>
          <cell r="O78">
            <v>208.60663110030001</v>
          </cell>
          <cell r="AK78" t="str">
            <v>Recepcion</v>
          </cell>
          <cell r="AM78">
            <v>6078219.1799999997</v>
          </cell>
          <cell r="AN78">
            <v>495.39786275889998</v>
          </cell>
          <cell r="AO78">
            <v>5688355.54</v>
          </cell>
          <cell r="AP78">
            <v>469.92530075650001</v>
          </cell>
          <cell r="AQ78">
            <v>5601915.6500000004</v>
          </cell>
          <cell r="AR78">
            <v>470.00881216869999</v>
          </cell>
          <cell r="AW78">
            <v>8088245.1000000006</v>
          </cell>
          <cell r="DQ78" t="str">
            <v>32.6971.001</v>
          </cell>
          <cell r="DR78" t="str">
            <v>C.Trat.</v>
          </cell>
          <cell r="DW78">
            <v>0</v>
          </cell>
        </row>
        <row r="79">
          <cell r="G79" t="str">
            <v>Otros</v>
          </cell>
          <cell r="AK79" t="str">
            <v>Otros</v>
          </cell>
          <cell r="DQ79" t="str">
            <v>33.7130</v>
          </cell>
          <cell r="DS79" t="str">
            <v xml:space="preserve">  Variac.Prod.Proc.</v>
          </cell>
          <cell r="DT79">
            <v>0</v>
          </cell>
          <cell r="DX79">
            <v>0</v>
          </cell>
          <cell r="EG79">
            <v>2059849.2300000002</v>
          </cell>
          <cell r="EH79">
            <v>2059849.2300000002</v>
          </cell>
        </row>
        <row r="81">
          <cell r="G81" t="str">
            <v>Disponible</v>
          </cell>
          <cell r="J81">
            <v>332108.03000000003</v>
          </cell>
          <cell r="K81">
            <v>20.790520878500001</v>
          </cell>
          <cell r="L81">
            <v>750179.67</v>
          </cell>
          <cell r="M81">
            <v>60.8219726182</v>
          </cell>
          <cell r="N81">
            <v>2509265.5</v>
          </cell>
          <cell r="O81">
            <v>208.68381268979999</v>
          </cell>
          <cell r="P81">
            <v>0</v>
          </cell>
          <cell r="Q81">
            <v>0</v>
          </cell>
          <cell r="AK81" t="str">
            <v>Disponible</v>
          </cell>
          <cell r="AM81">
            <v>7779267.6899999995</v>
          </cell>
          <cell r="AN81">
            <v>486.9952326316</v>
          </cell>
          <cell r="AO81">
            <v>5789439.3300000001</v>
          </cell>
          <cell r="AP81">
            <v>469.38771401769998</v>
          </cell>
          <cell r="AQ81">
            <v>5648349.3700000001</v>
          </cell>
          <cell r="AR81">
            <v>469.74665771140002</v>
          </cell>
          <cell r="AS81">
            <v>0</v>
          </cell>
          <cell r="AT81">
            <v>0</v>
          </cell>
          <cell r="AW81">
            <v>8157614.8700000001</v>
          </cell>
          <cell r="DQ81" t="str">
            <v>32.6921.001</v>
          </cell>
          <cell r="DR81" t="str">
            <v>C.Mat.Pri.</v>
          </cell>
          <cell r="DS81" t="str">
            <v xml:space="preserve">  Zinc Ref.(Barras SHG)</v>
          </cell>
          <cell r="DT81">
            <v>8359.27</v>
          </cell>
          <cell r="DW81">
            <v>4120166.4258912224</v>
          </cell>
          <cell r="EE81" t="str">
            <v>PRODUCCION EN PROCESO</v>
          </cell>
        </row>
        <row r="82">
          <cell r="G82" t="str">
            <v>Despachos</v>
          </cell>
          <cell r="J82">
            <v>0</v>
          </cell>
          <cell r="K82">
            <v>0</v>
          </cell>
          <cell r="N82">
            <v>0</v>
          </cell>
          <cell r="O82">
            <v>0</v>
          </cell>
          <cell r="T82">
            <v>0</v>
          </cell>
          <cell r="AK82" t="str">
            <v>Despachos</v>
          </cell>
          <cell r="AM82">
            <v>0</v>
          </cell>
          <cell r="AN82">
            <v>0</v>
          </cell>
          <cell r="AQ82">
            <v>0</v>
          </cell>
          <cell r="AR82">
            <v>0</v>
          </cell>
          <cell r="AU82">
            <v>0</v>
          </cell>
          <cell r="AV82" t="str">
            <v>Despachos</v>
          </cell>
          <cell r="AW82">
            <v>0</v>
          </cell>
          <cell r="DQ82" t="str">
            <v>32.6951.001</v>
          </cell>
          <cell r="DR82" t="str">
            <v>C.Trat.</v>
          </cell>
          <cell r="DW82">
            <v>2105808.6741044591</v>
          </cell>
          <cell r="EE82" t="str">
            <v xml:space="preserve">  Zinc en Circuitos</v>
          </cell>
          <cell r="EG82">
            <v>1417766.569745335</v>
          </cell>
          <cell r="EH82">
            <v>1417766.569745335</v>
          </cell>
          <cell r="EJ82" t="str">
            <v>31. 2311</v>
          </cell>
        </row>
        <row r="83">
          <cell r="G83" t="str">
            <v>Retencion</v>
          </cell>
          <cell r="AK83" t="str">
            <v>Retencion</v>
          </cell>
          <cell r="DQ83" t="str">
            <v>31.2111</v>
          </cell>
          <cell r="DS83" t="str">
            <v xml:space="preserve">  Zinc Ref.(Barras SHG)</v>
          </cell>
          <cell r="DT83">
            <v>8359.27</v>
          </cell>
          <cell r="DV83" t="str">
            <v>T.M.</v>
          </cell>
          <cell r="DX83">
            <v>6225975.0907161618</v>
          </cell>
          <cell r="EE83" t="str">
            <v xml:space="preserve">  Zinc en Calcina</v>
          </cell>
          <cell r="EG83">
            <v>2225672.19</v>
          </cell>
          <cell r="EH83">
            <v>2225672.19</v>
          </cell>
          <cell r="EJ83" t="str">
            <v>31. 2312</v>
          </cell>
        </row>
        <row r="84">
          <cell r="G84" t="str">
            <v>Saldo Final</v>
          </cell>
          <cell r="J84">
            <v>91126.79</v>
          </cell>
          <cell r="K84">
            <v>20.7905216704</v>
          </cell>
          <cell r="L84">
            <v>25327.24</v>
          </cell>
          <cell r="M84">
            <v>60.821966494999998</v>
          </cell>
          <cell r="N84">
            <v>2082.87</v>
          </cell>
          <cell r="O84">
            <v>208.6834986474</v>
          </cell>
          <cell r="P84">
            <v>0</v>
          </cell>
          <cell r="Q84">
            <v>0</v>
          </cell>
          <cell r="T84">
            <v>118536.9</v>
          </cell>
          <cell r="AK84" t="str">
            <v>Saldo Final</v>
          </cell>
          <cell r="AM84">
            <v>2134545.4</v>
          </cell>
          <cell r="AN84">
            <v>486.99523373109997</v>
          </cell>
          <cell r="AO84">
            <v>195460.55</v>
          </cell>
          <cell r="AP84">
            <v>469.38770364250001</v>
          </cell>
          <cell r="AQ84">
            <v>4688.54</v>
          </cell>
          <cell r="AR84">
            <v>469.74651838490001</v>
          </cell>
          <cell r="AS84">
            <v>0</v>
          </cell>
          <cell r="AT84">
            <v>0</v>
          </cell>
          <cell r="AU84">
            <v>2334694.4899999998</v>
          </cell>
          <cell r="AV84" t="str">
            <v>Saldo Final</v>
          </cell>
          <cell r="AW84">
            <v>6771.41</v>
          </cell>
          <cell r="EE84" t="str">
            <v xml:space="preserve">  Zinc en Sol.Pura</v>
          </cell>
          <cell r="EG84">
            <v>220787.79</v>
          </cell>
          <cell r="EH84">
            <v>220787.79</v>
          </cell>
          <cell r="EJ84" t="str">
            <v>31. 2313</v>
          </cell>
        </row>
        <row r="85">
          <cell r="DQ85" t="str">
            <v>32.6921.002</v>
          </cell>
          <cell r="DR85" t="str">
            <v>C.Mat.Pri.</v>
          </cell>
          <cell r="DS85" t="str">
            <v xml:space="preserve">  Zinc Ref.(Jumbos SHG)</v>
          </cell>
          <cell r="DT85">
            <v>649.03000000000009</v>
          </cell>
          <cell r="DW85">
            <v>319897.74410877749</v>
          </cell>
          <cell r="EE85" t="str">
            <v xml:space="preserve">  Zinc Catódico</v>
          </cell>
          <cell r="EG85">
            <v>6771.41</v>
          </cell>
          <cell r="EH85">
            <v>6771.41</v>
          </cell>
          <cell r="EJ85" t="str">
            <v>31. 2314</v>
          </cell>
        </row>
        <row r="86">
          <cell r="G86" t="str">
            <v>Transf.al dpto.sgte</v>
          </cell>
          <cell r="J86">
            <v>240981.24000000005</v>
          </cell>
          <cell r="K86">
            <v>20.790520579100001</v>
          </cell>
          <cell r="L86">
            <v>724852.43</v>
          </cell>
          <cell r="M86">
            <v>60.821972832100002</v>
          </cell>
          <cell r="N86">
            <v>2507182.63</v>
          </cell>
          <cell r="O86">
            <v>208.6838129507</v>
          </cell>
          <cell r="P86">
            <v>0</v>
          </cell>
          <cell r="Q86">
            <v>0</v>
          </cell>
          <cell r="T86">
            <v>3142517.4400000004</v>
          </cell>
          <cell r="AK86" t="str">
            <v>Transf.al dpto.sgte</v>
          </cell>
          <cell r="AM86">
            <v>5644722.2899999991</v>
          </cell>
          <cell r="AN86">
            <v>486.9952322158</v>
          </cell>
          <cell r="AO86">
            <v>5593978.7800000003</v>
          </cell>
          <cell r="AP86">
            <v>469.3877143803</v>
          </cell>
          <cell r="AQ86">
            <v>5643660.8300000001</v>
          </cell>
          <cell r="AR86">
            <v>469.74665782720001</v>
          </cell>
          <cell r="AS86">
            <v>0</v>
          </cell>
          <cell r="AT86">
            <v>0</v>
          </cell>
          <cell r="AU86">
            <v>7253995.3699999936</v>
          </cell>
          <cell r="AV86">
            <v>0</v>
          </cell>
          <cell r="AW86">
            <v>8150843.46</v>
          </cell>
          <cell r="DQ86" t="str">
            <v>32.6951.002</v>
          </cell>
          <cell r="DR86" t="str">
            <v>C.Trat.</v>
          </cell>
          <cell r="DW86">
            <v>163499.08589554077</v>
          </cell>
          <cell r="EE86" t="str">
            <v xml:space="preserve">  Acido Sulfurico</v>
          </cell>
          <cell r="EG86">
            <v>999.02</v>
          </cell>
          <cell r="EH86">
            <v>999.02</v>
          </cell>
          <cell r="EJ86" t="str">
            <v>31. 2321</v>
          </cell>
        </row>
        <row r="87">
          <cell r="DQ87" t="str">
            <v>31.2112</v>
          </cell>
          <cell r="DS87" t="str">
            <v xml:space="preserve">  Zinc Ref.(Jumbos SHG)</v>
          </cell>
          <cell r="DT87">
            <v>649.03000000000009</v>
          </cell>
          <cell r="DV87" t="str">
            <v>T.M.</v>
          </cell>
          <cell r="DX87">
            <v>483396.82928383828</v>
          </cell>
          <cell r="EE87" t="str">
            <v xml:space="preserve">  Concent.de Ag.</v>
          </cell>
          <cell r="EG87">
            <v>113816.67972663793</v>
          </cell>
          <cell r="EH87">
            <v>113816.67972663793</v>
          </cell>
          <cell r="EJ87" t="str">
            <v>31. 2322</v>
          </cell>
        </row>
        <row r="88">
          <cell r="G88" t="str">
            <v>% Equiv.</v>
          </cell>
          <cell r="J88">
            <v>0.5</v>
          </cell>
          <cell r="L88">
            <v>0.5</v>
          </cell>
          <cell r="N88">
            <v>0.5</v>
          </cell>
          <cell r="P88">
            <v>0.5</v>
          </cell>
          <cell r="R88">
            <v>0.5</v>
          </cell>
          <cell r="AK88" t="str">
            <v>% Equiv.</v>
          </cell>
          <cell r="EE88" t="str">
            <v xml:space="preserve">  Cadmio Refinado</v>
          </cell>
          <cell r="EG88">
            <v>13697.33</v>
          </cell>
          <cell r="EH88">
            <v>13697.33</v>
          </cell>
          <cell r="EJ88" t="str">
            <v>31. 2323</v>
          </cell>
        </row>
        <row r="89">
          <cell r="G89" t="str">
            <v>% Produc.Equiv.</v>
          </cell>
          <cell r="J89">
            <v>151.34</v>
          </cell>
          <cell r="L89">
            <v>579.96299999999997</v>
          </cell>
          <cell r="N89">
            <v>382.69200000000001</v>
          </cell>
          <cell r="P89">
            <v>82</v>
          </cell>
          <cell r="R89">
            <v>101.96</v>
          </cell>
          <cell r="AK89" t="str">
            <v>% Produc.Equiv.</v>
          </cell>
          <cell r="DQ89" t="str">
            <v>32.6921.003</v>
          </cell>
          <cell r="DR89" t="str">
            <v>C.Mat.Pri.</v>
          </cell>
          <cell r="DS89" t="str">
            <v xml:space="preserve">  Aleac. de Zn Jumbo</v>
          </cell>
          <cell r="DT89">
            <v>3066.895</v>
          </cell>
          <cell r="DW89">
            <v>1509523.59</v>
          </cell>
          <cell r="EG89" t="str">
            <v/>
          </cell>
        </row>
        <row r="90">
          <cell r="G90" t="str">
            <v>Tonelaje Equiv.</v>
          </cell>
          <cell r="J90">
            <v>12420.709000000001</v>
          </cell>
          <cell r="L90">
            <v>12684.771000000001</v>
          </cell>
          <cell r="N90">
            <v>12301.438</v>
          </cell>
          <cell r="P90">
            <v>11233.268</v>
          </cell>
          <cell r="R90">
            <v>20511.705999999998</v>
          </cell>
          <cell r="AK90" t="str">
            <v>Tonelaje Equiv.</v>
          </cell>
          <cell r="AM90">
            <v>12572.048999999999</v>
          </cell>
          <cell r="AO90">
            <v>13264.732999999997</v>
          </cell>
          <cell r="AQ90">
            <v>12684.13</v>
          </cell>
          <cell r="AS90">
            <v>11315.267999999998</v>
          </cell>
          <cell r="DQ90" t="str">
            <v>32.6951.003</v>
          </cell>
          <cell r="DR90" t="str">
            <v>C.Trat.</v>
          </cell>
          <cell r="DW90">
            <v>778303.27</v>
          </cell>
          <cell r="EG90">
            <v>3999510.9894719734</v>
          </cell>
          <cell r="EH90">
            <v>3999510.9894719734</v>
          </cell>
        </row>
        <row r="91">
          <cell r="J91">
            <v>12436.613000000001</v>
          </cell>
          <cell r="L91">
            <v>13038.485000000001</v>
          </cell>
          <cell r="N91">
            <v>12314.438</v>
          </cell>
          <cell r="P91">
            <v>11233.43</v>
          </cell>
          <cell r="R91">
            <v>20511.705999999998</v>
          </cell>
          <cell r="AM91">
            <v>12587.953</v>
          </cell>
          <cell r="AO91">
            <v>13618.446999999996</v>
          </cell>
          <cell r="AQ91">
            <v>12697.13</v>
          </cell>
          <cell r="AS91">
            <v>11315.429999999998</v>
          </cell>
          <cell r="DQ91" t="str">
            <v>31.2113</v>
          </cell>
          <cell r="DS91" t="str">
            <v xml:space="preserve">  Aleac. de Zn Jumbo</v>
          </cell>
          <cell r="DT91">
            <v>3066.895</v>
          </cell>
          <cell r="DV91" t="str">
            <v>T.M.</v>
          </cell>
          <cell r="DX91">
            <v>2287826.86</v>
          </cell>
        </row>
        <row r="92">
          <cell r="EE92" t="str">
            <v>PRODUCCION TERMINADA</v>
          </cell>
        </row>
        <row r="93">
          <cell r="DQ93" t="str">
            <v>32.6921.004</v>
          </cell>
          <cell r="DR93" t="str">
            <v>C.Mat.Pri.</v>
          </cell>
          <cell r="DS93" t="str">
            <v xml:space="preserve">  Aleac. de Zn Barra</v>
          </cell>
          <cell r="DT93">
            <v>772.39700000000005</v>
          </cell>
          <cell r="DW93">
            <v>361049.14</v>
          </cell>
          <cell r="EE93" t="str">
            <v xml:space="preserve">  Zinc Ref.(Barras SHG)</v>
          </cell>
          <cell r="EG93">
            <v>485331.07</v>
          </cell>
          <cell r="EH93">
            <v>485331.07</v>
          </cell>
          <cell r="EJ93" t="str">
            <v>31. 2111</v>
          </cell>
        </row>
        <row r="94">
          <cell r="G94" t="str">
            <v>Despachos Acumulados</v>
          </cell>
          <cell r="M94" t="str">
            <v>TMZn</v>
          </cell>
          <cell r="N94">
            <v>4.819</v>
          </cell>
          <cell r="AK94" t="str">
            <v>Despachos Acumulados</v>
          </cell>
          <cell r="AP94" t="str">
            <v>TMZn</v>
          </cell>
          <cell r="AQ94">
            <v>4.819</v>
          </cell>
          <cell r="DQ94" t="str">
            <v>32.6951.004</v>
          </cell>
          <cell r="DR94" t="str">
            <v>C.Trat.</v>
          </cell>
          <cell r="DW94">
            <v>217376.74</v>
          </cell>
          <cell r="EE94" t="str">
            <v xml:space="preserve">  Zinc Ref.(Jumbos SHG)</v>
          </cell>
          <cell r="EG94">
            <v>714753.71</v>
          </cell>
          <cell r="EH94">
            <v>714753.71</v>
          </cell>
          <cell r="EJ94" t="str">
            <v>31. 2112</v>
          </cell>
        </row>
        <row r="95">
          <cell r="M95" t="str">
            <v>$</v>
          </cell>
          <cell r="N95">
            <v>1018.77</v>
          </cell>
          <cell r="AP95" t="str">
            <v>$</v>
          </cell>
          <cell r="AQ95">
            <v>1731.37</v>
          </cell>
          <cell r="DQ95" t="str">
            <v>31.2114</v>
          </cell>
          <cell r="DS95" t="str">
            <v xml:space="preserve">  Aleac. de Zn Barra</v>
          </cell>
          <cell r="DT95">
            <v>772.39700000000005</v>
          </cell>
          <cell r="DV95" t="str">
            <v>T.M.</v>
          </cell>
          <cell r="DX95">
            <v>578425.88</v>
          </cell>
          <cell r="EE95" t="str">
            <v xml:space="preserve">  Aleac.Zn (Jumbos)</v>
          </cell>
          <cell r="EG95">
            <v>1281630.48</v>
          </cell>
          <cell r="EH95">
            <v>1281630.48</v>
          </cell>
          <cell r="EJ95" t="str">
            <v>31. 2113</v>
          </cell>
        </row>
        <row r="96">
          <cell r="EE96" t="str">
            <v xml:space="preserve">  Aleac.Zn (Barras)</v>
          </cell>
          <cell r="EG96">
            <v>1055122.8500000001</v>
          </cell>
          <cell r="EH96">
            <v>1055122.8500000001</v>
          </cell>
          <cell r="EJ96" t="str">
            <v>31. 2114</v>
          </cell>
        </row>
        <row r="97">
          <cell r="DQ97" t="str">
            <v>32.6922.001</v>
          </cell>
          <cell r="DR97" t="str">
            <v>C.Mat.Pri.</v>
          </cell>
        </row>
        <row r="98">
          <cell r="DQ98" t="str">
            <v>32.6952.001</v>
          </cell>
          <cell r="DR98" t="str">
            <v>C.Trat.</v>
          </cell>
          <cell r="DS98" t="str">
            <v xml:space="preserve">  Acido Sulfurico</v>
          </cell>
          <cell r="DT98">
            <v>21736.809000000001</v>
          </cell>
          <cell r="DW98">
            <v>258648.14</v>
          </cell>
          <cell r="EE98" t="str">
            <v xml:space="preserve">  Acido Sulfurico</v>
          </cell>
          <cell r="EG98">
            <v>104234.17</v>
          </cell>
          <cell r="EH98">
            <v>104234.17</v>
          </cell>
          <cell r="EJ98" t="str">
            <v>31. 2121</v>
          </cell>
        </row>
        <row r="99">
          <cell r="DQ99" t="str">
            <v>31.2121</v>
          </cell>
          <cell r="DS99" t="str">
            <v xml:space="preserve">  Acido Sulfurico</v>
          </cell>
          <cell r="DT99">
            <v>21736.809000000001</v>
          </cell>
          <cell r="DV99" t="str">
            <v>T.M.</v>
          </cell>
          <cell r="DX99">
            <v>258648.14</v>
          </cell>
          <cell r="EE99" t="str">
            <v xml:space="preserve">  Concent.de Ag.</v>
          </cell>
          <cell r="EG99">
            <v>28475.94</v>
          </cell>
          <cell r="EH99">
            <v>28475.94</v>
          </cell>
          <cell r="EJ99" t="str">
            <v>31. 2122</v>
          </cell>
        </row>
        <row r="100">
          <cell r="EE100" t="str">
            <v xml:space="preserve">  Cadmio Refinado</v>
          </cell>
          <cell r="EG100">
            <v>58859.45</v>
          </cell>
          <cell r="EH100">
            <v>58859.45</v>
          </cell>
          <cell r="EJ100" t="str">
            <v>31. 2123</v>
          </cell>
        </row>
        <row r="101">
          <cell r="DQ101" t="str">
            <v>32.6922.002</v>
          </cell>
          <cell r="DR101" t="str">
            <v>C.Mat.Pri.</v>
          </cell>
          <cell r="DS101" t="str">
            <v xml:space="preserve">  Concent.de Ag.</v>
          </cell>
          <cell r="DT101">
            <v>232.22300000000001</v>
          </cell>
          <cell r="DW101">
            <v>329591.28999999998</v>
          </cell>
          <cell r="EE101" t="str">
            <v xml:space="preserve">  Pigm.Cd Se</v>
          </cell>
          <cell r="EG101">
            <v>22684.2</v>
          </cell>
          <cell r="EH101">
            <v>22684.2</v>
          </cell>
          <cell r="EJ101" t="str">
            <v>31. 2212</v>
          </cell>
        </row>
        <row r="102">
          <cell r="DQ102" t="str">
            <v>32.6952.002</v>
          </cell>
          <cell r="DR102" t="str">
            <v>C.Trat.</v>
          </cell>
          <cell r="DW102">
            <v>37621.53</v>
          </cell>
          <cell r="EE102" t="str">
            <v xml:space="preserve">  Residuo Plata</v>
          </cell>
          <cell r="EG102">
            <v>0</v>
          </cell>
          <cell r="EH102">
            <v>0</v>
          </cell>
          <cell r="EJ102" t="str">
            <v>31. 2211</v>
          </cell>
        </row>
        <row r="103">
          <cell r="DQ103" t="str">
            <v>31.2122</v>
          </cell>
          <cell r="DS103" t="str">
            <v xml:space="preserve">  Concent.de Ag.</v>
          </cell>
          <cell r="DT103">
            <v>232.22300000000001</v>
          </cell>
          <cell r="DV103" t="str">
            <v>T.M.</v>
          </cell>
          <cell r="DX103">
            <v>367212.82</v>
          </cell>
        </row>
        <row r="104">
          <cell r="EG104">
            <v>3751091.87</v>
          </cell>
          <cell r="EH104">
            <v>3751091.87</v>
          </cell>
        </row>
        <row r="105">
          <cell r="DQ105" t="str">
            <v>32.6922.003</v>
          </cell>
          <cell r="DR105" t="str">
            <v>C.Mat.Pri.</v>
          </cell>
          <cell r="DS105" t="str">
            <v xml:space="preserve">  Cadmio Refinado</v>
          </cell>
          <cell r="DT105">
            <v>0.3</v>
          </cell>
          <cell r="DW105">
            <v>3.746937043595362E-14</v>
          </cell>
        </row>
        <row r="106">
          <cell r="DQ106" t="str">
            <v>32.6952.003</v>
          </cell>
          <cell r="DR106" t="str">
            <v>C.Trat.</v>
          </cell>
          <cell r="DW106">
            <v>321.04999999999995</v>
          </cell>
          <cell r="ED106" t="str">
            <v>MOV.MES</v>
          </cell>
          <cell r="EE106" t="str">
            <v>VENTAS</v>
          </cell>
        </row>
        <row r="107">
          <cell r="DQ107" t="str">
            <v>31.2123</v>
          </cell>
          <cell r="DS107" t="str">
            <v xml:space="preserve">  Cadmio Refinado</v>
          </cell>
          <cell r="DT107">
            <v>0.3</v>
          </cell>
          <cell r="DV107" t="str">
            <v>T.M.</v>
          </cell>
          <cell r="DX107">
            <v>321.05</v>
          </cell>
          <cell r="EE107" t="str">
            <v xml:space="preserve">  Cátodos de Zinc</v>
          </cell>
          <cell r="EG107">
            <v>0</v>
          </cell>
          <cell r="EH107">
            <v>2750.14</v>
          </cell>
        </row>
        <row r="108">
          <cell r="EE108" t="str">
            <v xml:space="preserve">  Zinc Ref.(Barras SHG)</v>
          </cell>
          <cell r="EG108">
            <v>6225975.0899999999</v>
          </cell>
          <cell r="EH108">
            <v>61230371.026219457</v>
          </cell>
        </row>
        <row r="109">
          <cell r="DQ109" t="str">
            <v>32.6931.001</v>
          </cell>
          <cell r="DR109" t="str">
            <v>C.Mat.Pri.</v>
          </cell>
          <cell r="DS109" t="str">
            <v xml:space="preserve">  Subprod.</v>
          </cell>
          <cell r="DT109">
            <v>66.539999999999964</v>
          </cell>
          <cell r="DW109">
            <v>0</v>
          </cell>
          <cell r="EE109" t="str">
            <v xml:space="preserve">  Zinc Ref.(Jumbos SHG)</v>
          </cell>
          <cell r="EG109">
            <v>483396.83</v>
          </cell>
          <cell r="EH109">
            <v>5704337.4737805286</v>
          </cell>
        </row>
        <row r="110">
          <cell r="DQ110" t="str">
            <v>32.6961.001</v>
          </cell>
          <cell r="DR110" t="str">
            <v>C.Trat.</v>
          </cell>
          <cell r="EE110" t="str">
            <v xml:space="preserve">  Aleac.Zn (Jumbos)</v>
          </cell>
          <cell r="EG110">
            <v>2287826.86</v>
          </cell>
          <cell r="EH110">
            <v>14900134.859999999</v>
          </cell>
        </row>
        <row r="111">
          <cell r="DQ111" t="str">
            <v>31.2211</v>
          </cell>
          <cell r="DS111" t="str">
            <v>Res.Pb.Ag.</v>
          </cell>
          <cell r="DT111">
            <v>-570.61</v>
          </cell>
          <cell r="DV111" t="str">
            <v>T.M.</v>
          </cell>
          <cell r="DX111">
            <v>0</v>
          </cell>
          <cell r="EE111" t="str">
            <v xml:space="preserve">  Aleac.Zn (Barras)</v>
          </cell>
          <cell r="EG111">
            <v>578425.88</v>
          </cell>
          <cell r="EH111">
            <v>5207060.59</v>
          </cell>
        </row>
        <row r="112">
          <cell r="DS112" t="str">
            <v>Cem Cu/Co</v>
          </cell>
          <cell r="DT112">
            <v>637.15</v>
          </cell>
          <cell r="EE112" t="str">
            <v xml:space="preserve">  Zamak</v>
          </cell>
        </row>
        <row r="113">
          <cell r="DQ113" t="str">
            <v>Otros  : Dross (Óxido Zn) / Polvo Zn (Tm)</v>
          </cell>
          <cell r="DT113">
            <v>21</v>
          </cell>
          <cell r="EE113" t="str">
            <v xml:space="preserve">  Acido Sulfurico</v>
          </cell>
          <cell r="EG113">
            <v>258648.14</v>
          </cell>
          <cell r="EH113">
            <v>2358177.3400000003</v>
          </cell>
        </row>
        <row r="114">
          <cell r="DQ114" t="str">
            <v>Otros  : Dross (Óxido Zn) / Polvo Zn (Tm)</v>
          </cell>
          <cell r="DT114">
            <v>21</v>
          </cell>
          <cell r="DV114" t="str">
            <v>T.M.</v>
          </cell>
          <cell r="EE114" t="str">
            <v xml:space="preserve">  Concent.de Ag.</v>
          </cell>
          <cell r="EG114">
            <v>367212.82</v>
          </cell>
          <cell r="EH114">
            <v>3155320.48</v>
          </cell>
        </row>
        <row r="115">
          <cell r="DT115">
            <v>69808.927999999985</v>
          </cell>
          <cell r="DW115">
            <v>10201806.680000002</v>
          </cell>
          <cell r="DX115">
            <v>10201806.670000002</v>
          </cell>
          <cell r="EE115" t="str">
            <v xml:space="preserve">  Cadmio Refinado</v>
          </cell>
          <cell r="EG115">
            <v>321.05</v>
          </cell>
          <cell r="EH115">
            <v>323241.75999999995</v>
          </cell>
        </row>
        <row r="116">
          <cell r="EE116" t="str">
            <v xml:space="preserve">  Pigm.Cd Se</v>
          </cell>
        </row>
        <row r="117">
          <cell r="DQ117" t="str">
            <v xml:space="preserve">GLOSA :    Costos de Ventas </v>
          </cell>
          <cell r="DS117" t="str">
            <v>DICIEMBRE 2003</v>
          </cell>
          <cell r="DT117" t="str">
            <v xml:space="preserve"> segun sumario de ventas</v>
          </cell>
          <cell r="DX117">
            <v>9.9999997764825821E-3</v>
          </cell>
          <cell r="EE117" t="str">
            <v xml:space="preserve">  Residuo Plata</v>
          </cell>
          <cell r="EG117">
            <v>0</v>
          </cell>
          <cell r="EH117">
            <v>0</v>
          </cell>
        </row>
        <row r="119">
          <cell r="EE119" t="str">
            <v>Concentrado de Zinc</v>
          </cell>
          <cell r="EG119">
            <v>0</v>
          </cell>
          <cell r="EH119">
            <v>2677037.58</v>
          </cell>
        </row>
        <row r="121">
          <cell r="DQ121" t="str">
            <v>Comprobante No.</v>
          </cell>
          <cell r="DR121">
            <v>7192</v>
          </cell>
          <cell r="EG121">
            <v>10201806.670000002</v>
          </cell>
          <cell r="EH121">
            <v>95558431.25</v>
          </cell>
        </row>
        <row r="123">
          <cell r="DQ123" t="str">
            <v>CUENTA</v>
          </cell>
          <cell r="DR123" t="str">
            <v>CTA.CTE.</v>
          </cell>
          <cell r="DS123" t="str">
            <v>DESCRIPCION</v>
          </cell>
          <cell r="DW123" t="str">
            <v>DEBE</v>
          </cell>
          <cell r="DX123" t="str">
            <v>HABER</v>
          </cell>
          <cell r="EE123" t="str">
            <v>DIVERSOS</v>
          </cell>
        </row>
        <row r="124">
          <cell r="DW124" t="str">
            <v>$</v>
          </cell>
          <cell r="DX124" t="str">
            <v>$</v>
          </cell>
          <cell r="EE124" t="str">
            <v xml:space="preserve">  Barras extrav.Zn.</v>
          </cell>
          <cell r="EG124">
            <v>0</v>
          </cell>
          <cell r="EH124">
            <v>0</v>
          </cell>
          <cell r="EJ124" t="str">
            <v>31. 2111</v>
          </cell>
        </row>
        <row r="125">
          <cell r="DQ125">
            <v>33.767000000000003</v>
          </cell>
          <cell r="DS125" t="str">
            <v>Dif.Inv.</v>
          </cell>
          <cell r="DW125">
            <v>0</v>
          </cell>
          <cell r="DX125">
            <v>0</v>
          </cell>
          <cell r="EE125" t="str">
            <v xml:space="preserve">  Otros Zn</v>
          </cell>
          <cell r="EG125">
            <v>0</v>
          </cell>
          <cell r="EH125">
            <v>-79906</v>
          </cell>
          <cell r="EJ125" t="str">
            <v>31. 2111</v>
          </cell>
        </row>
        <row r="126">
          <cell r="DQ126" t="str">
            <v>32.6690</v>
          </cell>
          <cell r="DS126" t="str">
            <v>Dif.Inv.</v>
          </cell>
          <cell r="DW126">
            <v>0</v>
          </cell>
          <cell r="EE126" t="str">
            <v xml:space="preserve">  Otros Aleac.Jumbo</v>
          </cell>
          <cell r="EG126">
            <v>0</v>
          </cell>
          <cell r="EH126">
            <v>0</v>
          </cell>
          <cell r="EJ126">
            <v>31.211300000000001</v>
          </cell>
        </row>
        <row r="127">
          <cell r="DQ127" t="str">
            <v>33.7910</v>
          </cell>
          <cell r="DS127" t="str">
            <v>Dif.Inv.</v>
          </cell>
          <cell r="DX127">
            <v>0</v>
          </cell>
          <cell r="EE127" t="str">
            <v xml:space="preserve">  Otros Aleac.Barra</v>
          </cell>
          <cell r="EG127">
            <v>0</v>
          </cell>
          <cell r="EH127">
            <v>0</v>
          </cell>
          <cell r="EJ127">
            <v>31.211400000000001</v>
          </cell>
        </row>
        <row r="128">
          <cell r="DQ128" t="str">
            <v>33.7690</v>
          </cell>
          <cell r="DS128" t="str">
            <v>Dif.Inv.</v>
          </cell>
          <cell r="DX128">
            <v>13.14</v>
          </cell>
          <cell r="EE128" t="str">
            <v xml:space="preserve">  Shots de Aluminio</v>
          </cell>
          <cell r="EG128">
            <v>0</v>
          </cell>
          <cell r="EH128">
            <v>0</v>
          </cell>
          <cell r="EJ128" t="str">
            <v>31. 2421</v>
          </cell>
        </row>
        <row r="129">
          <cell r="DQ129" t="str">
            <v>35.9950.010</v>
          </cell>
          <cell r="DS129" t="str">
            <v>Merma</v>
          </cell>
          <cell r="EE129" t="str">
            <v xml:space="preserve">  Granalla de Plomo</v>
          </cell>
          <cell r="EG129">
            <v>0</v>
          </cell>
          <cell r="EH129">
            <v>0</v>
          </cell>
          <cell r="EJ129" t="str">
            <v>31. 2421</v>
          </cell>
        </row>
        <row r="130">
          <cell r="DQ130" t="str">
            <v>31.2111</v>
          </cell>
          <cell r="DS130" t="str">
            <v>Robo Barras Zn.</v>
          </cell>
          <cell r="DT130">
            <v>0</v>
          </cell>
          <cell r="DV130" t="str">
            <v>T.M.</v>
          </cell>
          <cell r="DX130">
            <v>0</v>
          </cell>
          <cell r="EE130" t="str">
            <v>Magnesio en Barras</v>
          </cell>
          <cell r="EG130">
            <v>-0.03</v>
          </cell>
          <cell r="EH130">
            <v>-0.03</v>
          </cell>
        </row>
        <row r="131">
          <cell r="CW131" t="str">
            <v>PIGMENTOS CADMIO SELENIO  -  31. 2212 (Cód. 27235)</v>
          </cell>
          <cell r="DQ131" t="str">
            <v>31.2111</v>
          </cell>
          <cell r="DS131" t="str">
            <v>Zn Ref.Otros</v>
          </cell>
          <cell r="DT131">
            <v>0</v>
          </cell>
          <cell r="DV131" t="str">
            <v>T.M.</v>
          </cell>
          <cell r="DW131">
            <v>0</v>
          </cell>
          <cell r="EE131" t="str">
            <v xml:space="preserve">  Otros Ac.Sulf.</v>
          </cell>
          <cell r="EG131">
            <v>0</v>
          </cell>
          <cell r="EH131">
            <v>-55.48</v>
          </cell>
          <cell r="EJ131" t="str">
            <v>31. 2121</v>
          </cell>
        </row>
        <row r="132">
          <cell r="CW132" t="str">
            <v>DETALLE</v>
          </cell>
          <cell r="CX132" t="str">
            <v>MENSUAL</v>
          </cell>
          <cell r="DB132" t="str">
            <v xml:space="preserve">    ANO A LA FECHA</v>
          </cell>
          <cell r="DQ132" t="str">
            <v>31.2113</v>
          </cell>
          <cell r="DS132" t="str">
            <v>Aleac. Jumbo-Otros</v>
          </cell>
          <cell r="DT132">
            <v>0</v>
          </cell>
          <cell r="DV132" t="str">
            <v>T.M.</v>
          </cell>
          <cell r="DX132">
            <v>0</v>
          </cell>
          <cell r="EE132" t="str">
            <v xml:space="preserve">  Ajust.Inv. Ac.Sulf.</v>
          </cell>
          <cell r="EG132">
            <v>-13.14</v>
          </cell>
          <cell r="EH132">
            <v>882.84999999999968</v>
          </cell>
          <cell r="EJ132" t="str">
            <v>31. 2121</v>
          </cell>
        </row>
        <row r="133">
          <cell r="DQ133" t="str">
            <v>31.2114</v>
          </cell>
          <cell r="DS133" t="str">
            <v>Aleac. Barras-Otros</v>
          </cell>
          <cell r="DT133">
            <v>0</v>
          </cell>
          <cell r="DV133" t="str">
            <v>T.M.</v>
          </cell>
          <cell r="DX133">
            <v>0</v>
          </cell>
          <cell r="EE133" t="str">
            <v xml:space="preserve">  Compra Ac.Sulf.</v>
          </cell>
          <cell r="EG133">
            <v>0</v>
          </cell>
          <cell r="EH133">
            <v>0</v>
          </cell>
          <cell r="EJ133" t="str">
            <v>31. 2121</v>
          </cell>
        </row>
        <row r="134">
          <cell r="CX134" t="str">
            <v>Kg.</v>
          </cell>
          <cell r="CY134" t="str">
            <v>COST.UNIT.</v>
          </cell>
          <cell r="CZ134" t="str">
            <v>TOTAL $</v>
          </cell>
          <cell r="DA134" t="str">
            <v>Kg.</v>
          </cell>
          <cell r="DB134" t="str">
            <v>COST.UNIT.</v>
          </cell>
          <cell r="DC134" t="str">
            <v>TOTAL $</v>
          </cell>
          <cell r="DQ134" t="str">
            <v>31.2121</v>
          </cell>
          <cell r="DS134" t="str">
            <v>Ac.Sulf.Dif.Inv.</v>
          </cell>
          <cell r="DT134">
            <v>1.1040000000000001</v>
          </cell>
          <cell r="DV134" t="str">
            <v>T.M.</v>
          </cell>
          <cell r="DW134">
            <v>13.14</v>
          </cell>
          <cell r="EE134" t="str">
            <v xml:space="preserve">  Otros Conc.Ag</v>
          </cell>
          <cell r="EG134">
            <v>0</v>
          </cell>
          <cell r="EH134">
            <v>0</v>
          </cell>
          <cell r="EJ134" t="str">
            <v>31. 2122</v>
          </cell>
        </row>
        <row r="135">
          <cell r="DQ135" t="str">
            <v>31.2121</v>
          </cell>
          <cell r="DS135" t="str">
            <v>Ac.Sulf.Otros</v>
          </cell>
          <cell r="DT135">
            <v>0</v>
          </cell>
          <cell r="DV135" t="str">
            <v>T.M.</v>
          </cell>
          <cell r="DW135">
            <v>0</v>
          </cell>
          <cell r="EE135" t="str">
            <v xml:space="preserve">  Dif.Inv.Conc.Ag</v>
          </cell>
          <cell r="EG135">
            <v>0</v>
          </cell>
          <cell r="EH135">
            <v>0</v>
          </cell>
          <cell r="EJ135" t="str">
            <v>31. 2122</v>
          </cell>
        </row>
        <row r="136">
          <cell r="CW136" t="str">
            <v>Saldo Inic.</v>
          </cell>
          <cell r="CX136">
            <v>1620.3</v>
          </cell>
          <cell r="CY136">
            <v>14</v>
          </cell>
          <cell r="CZ136">
            <v>22684.2</v>
          </cell>
          <cell r="DA136">
            <v>1620.3</v>
          </cell>
          <cell r="DB136">
            <v>14</v>
          </cell>
          <cell r="DC136">
            <v>22684.2</v>
          </cell>
          <cell r="DQ136" t="str">
            <v>31.2122</v>
          </cell>
          <cell r="DS136" t="str">
            <v>Conc.Ag Dif.inv.</v>
          </cell>
          <cell r="DT136">
            <v>0</v>
          </cell>
          <cell r="DV136" t="str">
            <v>T.M.</v>
          </cell>
          <cell r="DX136">
            <v>0</v>
          </cell>
          <cell r="EE136" t="str">
            <v xml:space="preserve">  Otros Cd</v>
          </cell>
          <cell r="EG136">
            <v>0</v>
          </cell>
          <cell r="EH136">
            <v>-1.04</v>
          </cell>
          <cell r="EJ136" t="str">
            <v>31. 2123</v>
          </cell>
        </row>
        <row r="137">
          <cell r="CW137" t="str">
            <v>Produccion</v>
          </cell>
          <cell r="DQ137" t="str">
            <v>31.2122</v>
          </cell>
          <cell r="DS137" t="str">
            <v>Conc Ag-Otros</v>
          </cell>
          <cell r="DT137">
            <v>0</v>
          </cell>
          <cell r="DV137" t="str">
            <v>T.M.</v>
          </cell>
          <cell r="DX137">
            <v>0</v>
          </cell>
          <cell r="EE137" t="str">
            <v xml:space="preserve">  Vta.Pigm.Cd Se</v>
          </cell>
          <cell r="EG137">
            <v>0</v>
          </cell>
          <cell r="EH137">
            <v>0</v>
          </cell>
          <cell r="EJ137" t="str">
            <v>31. 2212</v>
          </cell>
        </row>
        <row r="138">
          <cell r="DQ138" t="str">
            <v>31.2123</v>
          </cell>
          <cell r="DS138" t="str">
            <v>Cd Ref.Otros</v>
          </cell>
          <cell r="DT138">
            <v>0</v>
          </cell>
          <cell r="DV138" t="str">
            <v>T.M.</v>
          </cell>
          <cell r="DW138">
            <v>0</v>
          </cell>
          <cell r="EE138" t="str">
            <v xml:space="preserve">  Otros Pigm.Cd Se</v>
          </cell>
          <cell r="EG138">
            <v>0</v>
          </cell>
          <cell r="EH138">
            <v>0</v>
          </cell>
          <cell r="EJ138" t="str">
            <v>31. 2212</v>
          </cell>
        </row>
        <row r="139">
          <cell r="DQ139" t="str">
            <v>31.2212</v>
          </cell>
          <cell r="DS139" t="str">
            <v>Pigm.Cd Otros</v>
          </cell>
          <cell r="DT139">
            <v>0</v>
          </cell>
          <cell r="DV139" t="str">
            <v>T.M.</v>
          </cell>
          <cell r="DX139">
            <v>0</v>
          </cell>
          <cell r="EE139" t="str">
            <v xml:space="preserve">  Otros.Res.Pb Ag</v>
          </cell>
          <cell r="EG139">
            <v>0</v>
          </cell>
          <cell r="EH139">
            <v>0</v>
          </cell>
          <cell r="EJ139" t="str">
            <v>31. 2211</v>
          </cell>
        </row>
        <row r="140">
          <cell r="CW140" t="str">
            <v>Disponible</v>
          </cell>
          <cell r="CX140">
            <v>1620.3</v>
          </cell>
          <cell r="CY140">
            <v>14</v>
          </cell>
          <cell r="CZ140">
            <v>22684.2</v>
          </cell>
          <cell r="DA140">
            <v>1620.3</v>
          </cell>
          <cell r="DB140">
            <v>14</v>
          </cell>
          <cell r="DC140">
            <v>22684.2</v>
          </cell>
          <cell r="DQ140" t="str">
            <v>31.2211</v>
          </cell>
          <cell r="DS140" t="str">
            <v>Res.Pb Ag Dif.Inv.</v>
          </cell>
          <cell r="DT140">
            <v>-570.61</v>
          </cell>
          <cell r="DV140" t="str">
            <v>T.M.</v>
          </cell>
          <cell r="DW140">
            <v>0</v>
          </cell>
        </row>
        <row r="141">
          <cell r="CW141" t="str">
            <v>Ventas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Q141" t="str">
            <v>33.7110</v>
          </cell>
          <cell r="DS141" t="str">
            <v>Reciclaje de Aleac.Zn</v>
          </cell>
          <cell r="DW141">
            <v>0</v>
          </cell>
          <cell r="EG141">
            <v>-13.17</v>
          </cell>
          <cell r="EH141">
            <v>-79079.699999999983</v>
          </cell>
        </row>
        <row r="142">
          <cell r="CW142" t="str">
            <v>Otros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Q142" t="str">
            <v>31.2113</v>
          </cell>
          <cell r="DS142" t="str">
            <v>Reciclaje de Jumbos Aleac.</v>
          </cell>
          <cell r="DT142">
            <v>0</v>
          </cell>
          <cell r="DV142" t="str">
            <v>T.M.</v>
          </cell>
          <cell r="DX142">
            <v>0</v>
          </cell>
        </row>
        <row r="143">
          <cell r="CW143" t="str">
            <v>Cons.Interno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Q143" t="str">
            <v>31.2114</v>
          </cell>
          <cell r="DS143" t="str">
            <v>Reciclaje de Barras Aleac.</v>
          </cell>
          <cell r="DT143">
            <v>0</v>
          </cell>
          <cell r="DV143" t="str">
            <v>T.M.</v>
          </cell>
          <cell r="DX143">
            <v>0</v>
          </cell>
          <cell r="EF143" t="str">
            <v>TOTAL HABER</v>
          </cell>
          <cell r="EG143">
            <v>20012245.589471973</v>
          </cell>
          <cell r="EH143">
            <v>105289803.63947196</v>
          </cell>
        </row>
        <row r="145">
          <cell r="CW145" t="str">
            <v>Saldo Final</v>
          </cell>
          <cell r="CX145">
            <v>1620.3</v>
          </cell>
          <cell r="CY145">
            <v>14</v>
          </cell>
          <cell r="CZ145">
            <v>22684.2</v>
          </cell>
          <cell r="DA145">
            <v>1620.3</v>
          </cell>
          <cell r="DB145">
            <v>14</v>
          </cell>
          <cell r="DC145">
            <v>22684.2</v>
          </cell>
          <cell r="DQ145" t="str">
            <v>32.6160</v>
          </cell>
          <cell r="DS145" t="str">
            <v>Pigm.Cd Se Cons.Int.</v>
          </cell>
          <cell r="DW145">
            <v>0</v>
          </cell>
        </row>
        <row r="146">
          <cell r="DQ146" t="str">
            <v>33.7910</v>
          </cell>
          <cell r="DS146" t="str">
            <v>Pigm.Cd Se Cons.Int.</v>
          </cell>
          <cell r="DX146">
            <v>0</v>
          </cell>
        </row>
        <row r="147">
          <cell r="DA147">
            <v>0</v>
          </cell>
          <cell r="DC147">
            <v>0</v>
          </cell>
          <cell r="DQ147" t="str">
            <v>5XXX.9122.1900</v>
          </cell>
          <cell r="DS147" t="str">
            <v>Pigm.Cd Se Cons.Int.</v>
          </cell>
          <cell r="DW147">
            <v>0</v>
          </cell>
        </row>
        <row r="148">
          <cell r="CW148" t="str">
            <v>PLANCHA DE ALUMINIO</v>
          </cell>
          <cell r="DQ148" t="str">
            <v>31.2212</v>
          </cell>
          <cell r="DS148" t="str">
            <v>Pigm.Cd Se Cons.Int.</v>
          </cell>
          <cell r="DT148">
            <v>0</v>
          </cell>
          <cell r="DV148" t="str">
            <v>Kg.</v>
          </cell>
          <cell r="DX148">
            <v>0</v>
          </cell>
        </row>
        <row r="149">
          <cell r="CW149" t="str">
            <v>DETALLE</v>
          </cell>
          <cell r="CX149" t="str">
            <v>MENSUAL</v>
          </cell>
          <cell r="DA149" t="str">
            <v>ANO A LA FECHA</v>
          </cell>
        </row>
        <row r="150">
          <cell r="DQ150" t="str">
            <v>31.2121</v>
          </cell>
          <cell r="DW150">
            <v>0</v>
          </cell>
        </row>
        <row r="151">
          <cell r="CX151" t="str">
            <v>T.M.</v>
          </cell>
          <cell r="CY151" t="str">
            <v>COST.UNIT.</v>
          </cell>
          <cell r="CZ151" t="str">
            <v>TOTAL $</v>
          </cell>
          <cell r="DA151" t="str">
            <v>T.M.</v>
          </cell>
          <cell r="DB151" t="str">
            <v>COST.UNIT.</v>
          </cell>
          <cell r="DC151" t="str">
            <v>TOTAL $</v>
          </cell>
          <cell r="DQ151" t="str">
            <v>31.4261.001  (10189 A)</v>
          </cell>
          <cell r="DR151" t="str">
            <v>Doe Run</v>
          </cell>
          <cell r="DS151" t="str">
            <v>Ac. Sulf.comprado</v>
          </cell>
          <cell r="DT151">
            <v>0</v>
          </cell>
          <cell r="DX151">
            <v>0</v>
          </cell>
        </row>
        <row r="153">
          <cell r="CW153" t="str">
            <v>Saldo Inic.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</row>
        <row r="154">
          <cell r="DW154">
            <v>13.14</v>
          </cell>
          <cell r="DX154">
            <v>13.14</v>
          </cell>
        </row>
        <row r="155">
          <cell r="CW155" t="str">
            <v>Recepcion</v>
          </cell>
          <cell r="CX155">
            <v>0</v>
          </cell>
          <cell r="DA155">
            <v>0</v>
          </cell>
          <cell r="DQ155" t="str">
            <v>GLOSA :</v>
          </cell>
          <cell r="DR155" t="str">
            <v xml:space="preserve">Para contabilizar las operaciones que dieron movimiento en </v>
          </cell>
        </row>
        <row r="156">
          <cell r="DR156" t="str">
            <v>DICIEMBRE 2003</v>
          </cell>
          <cell r="DS156" t="str">
            <v>al Kardex de Produccion Terminada.</v>
          </cell>
          <cell r="DX156">
            <v>0</v>
          </cell>
        </row>
        <row r="157">
          <cell r="CW157" t="str">
            <v>Disponible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</row>
        <row r="158">
          <cell r="CW158" t="str">
            <v>Vta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</row>
        <row r="159">
          <cell r="CW159" t="str">
            <v>Desp.Oroya-Sofesa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</row>
        <row r="160">
          <cell r="CW160" t="str">
            <v>Otros-Reingr-Ajustes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</row>
        <row r="161">
          <cell r="CW161" t="str">
            <v>Zamac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</row>
        <row r="162">
          <cell r="CW162" t="str">
            <v>Saldo Final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</row>
        <row r="167">
          <cell r="CW167" t="str">
            <v>KARDEX DE MATERIA PRIMA</v>
          </cell>
        </row>
        <row r="168">
          <cell r="DB168" t="str">
            <v xml:space="preserve">        MES:</v>
          </cell>
          <cell r="DC168" t="str">
            <v>DICIEMBRE 2003</v>
          </cell>
        </row>
        <row r="169">
          <cell r="CW169" t="str">
            <v>CONCENTRADOS DE ZINC  - 31. 2411</v>
          </cell>
        </row>
        <row r="170">
          <cell r="CW170" t="str">
            <v>DETALLE</v>
          </cell>
          <cell r="CX170" t="str">
            <v>MENSUAL</v>
          </cell>
          <cell r="DA170" t="str">
            <v>ANO A LA FECHA</v>
          </cell>
        </row>
        <row r="172">
          <cell r="CX172" t="str">
            <v>T.M.Zn</v>
          </cell>
          <cell r="CY172" t="str">
            <v>COST.UNIT.</v>
          </cell>
          <cell r="CZ172" t="str">
            <v>TOTAL $</v>
          </cell>
          <cell r="DA172" t="str">
            <v>T.M.Zn</v>
          </cell>
          <cell r="DB172" t="str">
            <v>COST.UNIT.</v>
          </cell>
          <cell r="DC172" t="str">
            <v>TOTAL $</v>
          </cell>
        </row>
        <row r="174">
          <cell r="CW174" t="str">
            <v>Saldo Inic.</v>
          </cell>
          <cell r="CX174">
            <v>3759.1239999999998</v>
          </cell>
          <cell r="CY174">
            <v>480.40706599999999</v>
          </cell>
          <cell r="CZ174">
            <v>1805909.73</v>
          </cell>
          <cell r="DA174">
            <v>4517.6479999999938</v>
          </cell>
          <cell r="DB174">
            <v>338.87609700000002</v>
          </cell>
          <cell r="DC174">
            <v>1530922.9199999929</v>
          </cell>
        </row>
        <row r="175">
          <cell r="CW175" t="str">
            <v>Compras</v>
          </cell>
          <cell r="CX175">
            <v>11798.924999999999</v>
          </cell>
          <cell r="CY175">
            <v>496.507767</v>
          </cell>
          <cell r="CZ175">
            <v>5858257.9000000004</v>
          </cell>
          <cell r="DA175">
            <v>138453.44999999998</v>
          </cell>
          <cell r="DB175">
            <v>408.458462</v>
          </cell>
          <cell r="DC175">
            <v>56552483.299999997</v>
          </cell>
        </row>
        <row r="176">
          <cell r="CW176" t="str">
            <v>Ajustes</v>
          </cell>
          <cell r="CX176">
            <v>106.979</v>
          </cell>
          <cell r="CZ176">
            <v>216081.68</v>
          </cell>
          <cell r="DA176">
            <v>18.681000000000012</v>
          </cell>
          <cell r="DC176">
            <v>1006981.58</v>
          </cell>
        </row>
        <row r="178">
          <cell r="CW178" t="str">
            <v>Disponible</v>
          </cell>
          <cell r="CX178">
            <v>15665.027999999998</v>
          </cell>
          <cell r="CY178">
            <v>503.04725300000001</v>
          </cell>
          <cell r="CZ178">
            <v>7880249.3100000005</v>
          </cell>
          <cell r="DA178">
            <v>142989.77899999998</v>
          </cell>
          <cell r="DB178">
            <v>413.249032</v>
          </cell>
          <cell r="DC178">
            <v>59090387.79999999</v>
          </cell>
        </row>
        <row r="179">
          <cell r="CW179" t="str">
            <v>Tratado</v>
          </cell>
          <cell r="CX179">
            <v>12063.725</v>
          </cell>
          <cell r="CY179">
            <v>503.04725400000001</v>
          </cell>
          <cell r="CZ179">
            <v>6068623.7300000004</v>
          </cell>
          <cell r="DA179">
            <v>133545.79300000001</v>
          </cell>
          <cell r="DB179">
            <v>408.86143600000003</v>
          </cell>
          <cell r="DC179">
            <v>54601724.640000001</v>
          </cell>
        </row>
        <row r="180">
          <cell r="CW180" t="str">
            <v>Ventas</v>
          </cell>
          <cell r="CX180">
            <v>0</v>
          </cell>
          <cell r="CY180">
            <v>0</v>
          </cell>
          <cell r="CZ180">
            <v>0</v>
          </cell>
          <cell r="DA180">
            <v>5842.683</v>
          </cell>
          <cell r="DB180">
            <v>458.18634700000001</v>
          </cell>
          <cell r="DC180">
            <v>2677037.58</v>
          </cell>
        </row>
        <row r="182">
          <cell r="CW182" t="str">
            <v>Saldo Final</v>
          </cell>
          <cell r="CX182">
            <v>3601.3029999999981</v>
          </cell>
          <cell r="CY182">
            <v>503.04725300000001</v>
          </cell>
          <cell r="CZ182">
            <v>1811625.58</v>
          </cell>
          <cell r="DA182">
            <v>3601.3029999999753</v>
          </cell>
          <cell r="DB182">
            <v>503.04725300000001</v>
          </cell>
          <cell r="DC182">
            <v>1811625.5799999889</v>
          </cell>
        </row>
        <row r="183">
          <cell r="CW183" t="str">
            <v>En el Callao</v>
          </cell>
          <cell r="CX183">
            <v>0</v>
          </cell>
        </row>
        <row r="184">
          <cell r="CW184" t="str">
            <v>DROSS IEQSA</v>
          </cell>
          <cell r="CZ184">
            <v>0</v>
          </cell>
          <cell r="DC184">
            <v>0</v>
          </cell>
        </row>
        <row r="185">
          <cell r="DA185">
            <v>2.2737367544323206E-11</v>
          </cell>
          <cell r="DC185">
            <v>1.1175870895385742E-8</v>
          </cell>
        </row>
        <row r="187">
          <cell r="CW187" t="str">
            <v>CONTENIDO DE CADMIO - 31. 2413</v>
          </cell>
        </row>
        <row r="188">
          <cell r="CW188">
            <v>0</v>
          </cell>
          <cell r="CX188" t="str">
            <v>MENSUAL</v>
          </cell>
          <cell r="DA188" t="str">
            <v>ANO A LA FECHA</v>
          </cell>
        </row>
        <row r="190">
          <cell r="CX190" t="str">
            <v>T.M.Cd</v>
          </cell>
          <cell r="CY190" t="str">
            <v>COST.UNIT.</v>
          </cell>
          <cell r="CZ190" t="str">
            <v>TOTAL $</v>
          </cell>
          <cell r="DA190" t="str">
            <v>T.M.Cd</v>
          </cell>
          <cell r="DB190" t="str">
            <v>COST.UNIT.</v>
          </cell>
          <cell r="DC190" t="str">
            <v>TOTAL $</v>
          </cell>
        </row>
        <row r="192">
          <cell r="CW192" t="str">
            <v>Saldo Inic.</v>
          </cell>
          <cell r="CX192">
            <v>10.811</v>
          </cell>
          <cell r="CY192">
            <v>0</v>
          </cell>
          <cell r="CZ192">
            <v>0</v>
          </cell>
          <cell r="DA192">
            <v>14.576000000000079</v>
          </cell>
          <cell r="DB192">
            <v>0</v>
          </cell>
          <cell r="DC192">
            <v>0</v>
          </cell>
        </row>
        <row r="193">
          <cell r="CW193" t="str">
            <v>Compras</v>
          </cell>
          <cell r="CX193">
            <v>37.159999999999997</v>
          </cell>
          <cell r="CY193">
            <v>0</v>
          </cell>
          <cell r="CZ193">
            <v>0</v>
          </cell>
          <cell r="DA193">
            <v>477.375</v>
          </cell>
          <cell r="DB193">
            <v>0</v>
          </cell>
          <cell r="DC193">
            <v>0</v>
          </cell>
        </row>
        <row r="194">
          <cell r="CW194" t="str">
            <v>Ajustes</v>
          </cell>
          <cell r="CX194">
            <v>0.40799999999999997</v>
          </cell>
          <cell r="CY194">
            <v>0</v>
          </cell>
          <cell r="CZ194">
            <v>0</v>
          </cell>
          <cell r="DA194">
            <v>0.37599999999999989</v>
          </cell>
          <cell r="DB194">
            <v>0</v>
          </cell>
          <cell r="DC194">
            <v>0</v>
          </cell>
        </row>
        <row r="196">
          <cell r="CW196" t="str">
            <v>Disponible</v>
          </cell>
          <cell r="CX196">
            <v>48.378999999999998</v>
          </cell>
          <cell r="CY196">
            <v>0</v>
          </cell>
          <cell r="CZ196">
            <v>0</v>
          </cell>
          <cell r="DA196">
            <v>492.32700000000006</v>
          </cell>
          <cell r="DB196">
            <v>0</v>
          </cell>
          <cell r="DC196">
            <v>0</v>
          </cell>
        </row>
        <row r="197">
          <cell r="CW197" t="str">
            <v>Tratado</v>
          </cell>
          <cell r="CX197">
            <v>38.502000000000002</v>
          </cell>
          <cell r="CY197">
            <v>0</v>
          </cell>
          <cell r="CZ197">
            <v>0</v>
          </cell>
          <cell r="DA197">
            <v>461.09000000000003</v>
          </cell>
          <cell r="DB197">
            <v>0</v>
          </cell>
          <cell r="DC197">
            <v>0</v>
          </cell>
        </row>
        <row r="198">
          <cell r="CW198" t="str">
            <v>Venta</v>
          </cell>
          <cell r="CX198">
            <v>0</v>
          </cell>
          <cell r="CY198">
            <v>0</v>
          </cell>
          <cell r="CZ198">
            <v>0</v>
          </cell>
          <cell r="DA198">
            <v>21.360000000000003</v>
          </cell>
          <cell r="DB198">
            <v>0</v>
          </cell>
          <cell r="DC198">
            <v>0</v>
          </cell>
        </row>
        <row r="200">
          <cell r="CW200" t="str">
            <v>Saldo Final</v>
          </cell>
          <cell r="CX200">
            <v>9.8769999999999953</v>
          </cell>
          <cell r="CY200">
            <v>0</v>
          </cell>
          <cell r="CZ200">
            <v>0</v>
          </cell>
          <cell r="DA200">
            <v>9.8770000000000202</v>
          </cell>
          <cell r="DB200">
            <v>0</v>
          </cell>
          <cell r="DC200">
            <v>0</v>
          </cell>
        </row>
        <row r="233">
          <cell r="EF233" t="str">
            <v>BALANCE METALURGICO</v>
          </cell>
          <cell r="EH233" t="str">
            <v>DICIEMBRE 2003</v>
          </cell>
          <cell r="EJ233">
            <v>38027.591752777778</v>
          </cell>
        </row>
        <row r="234">
          <cell r="EJ234">
            <v>38027.591752777778</v>
          </cell>
        </row>
        <row r="235">
          <cell r="EF235" t="str">
            <v xml:space="preserve">     EN US$</v>
          </cell>
        </row>
        <row r="237">
          <cell r="EE237" t="str">
            <v>HABER</v>
          </cell>
          <cell r="EG237" t="str">
            <v>MATERIALES</v>
          </cell>
          <cell r="EH237" t="str">
            <v>TRATAMIENTO</v>
          </cell>
          <cell r="EI237" t="str">
            <v>TOTAL</v>
          </cell>
          <cell r="EJ237" t="str">
            <v>CUENTA</v>
          </cell>
        </row>
        <row r="239">
          <cell r="ED239" t="str">
            <v>STOCK FINAL</v>
          </cell>
          <cell r="EE239" t="str">
            <v>MATERIA PRIMA</v>
          </cell>
        </row>
        <row r="240">
          <cell r="EE240" t="str">
            <v xml:space="preserve">  Concentrado de Zinc</v>
          </cell>
          <cell r="EG240">
            <v>1811625.58</v>
          </cell>
          <cell r="EI240">
            <v>1811625.58</v>
          </cell>
          <cell r="EJ240" t="str">
            <v>31. 2411</v>
          </cell>
        </row>
        <row r="241">
          <cell r="EE241" t="str">
            <v xml:space="preserve">  Plata en Concentrados</v>
          </cell>
          <cell r="EG241">
            <v>72234.53</v>
          </cell>
          <cell r="EI241">
            <v>72234.53</v>
          </cell>
          <cell r="EJ241" t="str">
            <v>31. 2412</v>
          </cell>
        </row>
        <row r="242">
          <cell r="EE242" t="str">
            <v xml:space="preserve">  Cadmio en Concentrados</v>
          </cell>
          <cell r="EG242">
            <v>0</v>
          </cell>
          <cell r="EI242">
            <v>0</v>
          </cell>
          <cell r="EJ242" t="str">
            <v>31. 2413</v>
          </cell>
        </row>
        <row r="243">
          <cell r="EE243" t="str">
            <v xml:space="preserve">  Aluminio</v>
          </cell>
          <cell r="EG243">
            <v>40379.81</v>
          </cell>
          <cell r="EI243">
            <v>40379.81</v>
          </cell>
          <cell r="EJ243" t="str">
            <v>31. 2421</v>
          </cell>
        </row>
        <row r="244">
          <cell r="EE244" t="str">
            <v xml:space="preserve">  Plomo</v>
          </cell>
          <cell r="EG244">
            <v>579.58000000000004</v>
          </cell>
          <cell r="EI244">
            <v>579.58000000000004</v>
          </cell>
          <cell r="EJ244" t="str">
            <v>31. 2421</v>
          </cell>
        </row>
        <row r="245">
          <cell r="EE245" t="str">
            <v xml:space="preserve">  Magnesio y AL alta pureza</v>
          </cell>
          <cell r="EG245">
            <v>135029.73000000001</v>
          </cell>
          <cell r="EI245">
            <v>135029.73000000001</v>
          </cell>
          <cell r="EJ245" t="str">
            <v>31. 2421</v>
          </cell>
        </row>
        <row r="247">
          <cell r="EG247">
            <v>2059849.2300000002</v>
          </cell>
          <cell r="EH247">
            <v>0</v>
          </cell>
          <cell r="EI247">
            <v>2059849.2300000002</v>
          </cell>
        </row>
        <row r="249">
          <cell r="EE249" t="str">
            <v>PRODUCCION EN PROCESO</v>
          </cell>
        </row>
        <row r="250">
          <cell r="EE250" t="str">
            <v xml:space="preserve">  Zinc en Circuitos</v>
          </cell>
          <cell r="EG250">
            <v>1247113.1497453353</v>
          </cell>
          <cell r="EH250">
            <v>170653.4200000001</v>
          </cell>
          <cell r="EI250">
            <v>1417766.5697453355</v>
          </cell>
          <cell r="EJ250" t="str">
            <v>31. 2311</v>
          </cell>
        </row>
        <row r="251">
          <cell r="EE251" t="str">
            <v xml:space="preserve">  Zinc en Calcina</v>
          </cell>
          <cell r="EG251">
            <v>2134545.4</v>
          </cell>
          <cell r="EH251">
            <v>91126.79</v>
          </cell>
          <cell r="EI251">
            <v>2225672.19</v>
          </cell>
          <cell r="EJ251" t="str">
            <v>31. 2312</v>
          </cell>
        </row>
        <row r="252">
          <cell r="EE252" t="str">
            <v xml:space="preserve">  Zinc en Sol.Pura</v>
          </cell>
          <cell r="EG252">
            <v>195460.55</v>
          </cell>
          <cell r="EH252">
            <v>25327.24</v>
          </cell>
          <cell r="EI252">
            <v>220787.78999999998</v>
          </cell>
          <cell r="EJ252" t="str">
            <v>31. 2313</v>
          </cell>
        </row>
        <row r="253">
          <cell r="EE253" t="str">
            <v xml:space="preserve">  Zinc Catódico</v>
          </cell>
          <cell r="EG253">
            <v>4688.54</v>
          </cell>
          <cell r="EH253">
            <v>2082.87</v>
          </cell>
          <cell r="EI253">
            <v>6771.41</v>
          </cell>
          <cell r="EJ253" t="str">
            <v>31. 2314</v>
          </cell>
        </row>
        <row r="254">
          <cell r="EE254" t="str">
            <v xml:space="preserve">  Acido Sulfurico</v>
          </cell>
          <cell r="EG254">
            <v>0</v>
          </cell>
          <cell r="EH254">
            <v>999.01999999998952</v>
          </cell>
          <cell r="EI254">
            <v>999.01999999998952</v>
          </cell>
          <cell r="EJ254" t="str">
            <v>31. 2321</v>
          </cell>
        </row>
        <row r="255">
          <cell r="EE255" t="str">
            <v xml:space="preserve">  Concent.de Ag.</v>
          </cell>
          <cell r="EG255">
            <v>113502.49813344366</v>
          </cell>
          <cell r="EH255">
            <v>314.1815931942765</v>
          </cell>
          <cell r="EI255">
            <v>113816.67972663793</v>
          </cell>
          <cell r="EJ255" t="str">
            <v>31. 2322</v>
          </cell>
        </row>
        <row r="256">
          <cell r="EE256" t="str">
            <v xml:space="preserve">  Cadmio Refinado</v>
          </cell>
          <cell r="EG256">
            <v>1.7300050281221502E-13</v>
          </cell>
          <cell r="EH256">
            <v>13697.33</v>
          </cell>
          <cell r="EI256">
            <v>13697.33</v>
          </cell>
          <cell r="EJ256" t="str">
            <v>31. 2323</v>
          </cell>
        </row>
        <row r="258">
          <cell r="EG258">
            <v>3695310.1378787789</v>
          </cell>
          <cell r="EH258">
            <v>304200.85159319435</v>
          </cell>
          <cell r="EI258">
            <v>3999510.9894719734</v>
          </cell>
        </row>
        <row r="260">
          <cell r="EE260" t="str">
            <v>PRODUCCION TERMINADA</v>
          </cell>
        </row>
        <row r="261">
          <cell r="EE261" t="str">
            <v xml:space="preserve">  Zinc Ref.(Barras SHG)</v>
          </cell>
          <cell r="EG261">
            <v>321177.76717233757</v>
          </cell>
          <cell r="EH261">
            <v>164153.30354135347</v>
          </cell>
          <cell r="EI261">
            <v>485331.07071369106</v>
          </cell>
          <cell r="EJ261" t="str">
            <v>31. 2111</v>
          </cell>
        </row>
        <row r="262">
          <cell r="EE262" t="str">
            <v xml:space="preserve">  Zinc Ref.(Jumbos SHG)</v>
          </cell>
          <cell r="EG262">
            <v>473002.89282765996</v>
          </cell>
          <cell r="EH262">
            <v>241750.81645864484</v>
          </cell>
          <cell r="EI262">
            <v>714753.70928630477</v>
          </cell>
          <cell r="EJ262" t="str">
            <v>31. 2112</v>
          </cell>
        </row>
        <row r="263">
          <cell r="EE263" t="str">
            <v xml:space="preserve">  Aleac.Zn (Jumbos)</v>
          </cell>
          <cell r="EG263">
            <v>845628.43249724875</v>
          </cell>
          <cell r="EH263">
            <v>436002.04000000027</v>
          </cell>
          <cell r="EI263">
            <v>1281630.472497249</v>
          </cell>
          <cell r="EJ263" t="str">
            <v>31. 2113</v>
          </cell>
        </row>
        <row r="264">
          <cell r="EE264" t="str">
            <v xml:space="preserve">  Aleac.Zn (Barras)</v>
          </cell>
          <cell r="EG264">
            <v>658599.85775740934</v>
          </cell>
          <cell r="EH264">
            <v>396522.99000000011</v>
          </cell>
          <cell r="EI264">
            <v>1055122.8477574093</v>
          </cell>
          <cell r="EJ264" t="str">
            <v>31. 2114</v>
          </cell>
        </row>
        <row r="266">
          <cell r="EE266" t="str">
            <v xml:space="preserve">  Acido Sulfurico</v>
          </cell>
          <cell r="EH266">
            <v>104234.16999999997</v>
          </cell>
          <cell r="EI266">
            <v>104234.16999999997</v>
          </cell>
          <cell r="EJ266" t="str">
            <v>31. 2121</v>
          </cell>
        </row>
        <row r="267">
          <cell r="EE267" t="str">
            <v xml:space="preserve">  Concent.de Ag.</v>
          </cell>
          <cell r="EG267">
            <v>25558.53298658214</v>
          </cell>
          <cell r="EH267">
            <v>2917.4043252188931</v>
          </cell>
          <cell r="EI267">
            <v>28475.937311801034</v>
          </cell>
          <cell r="EJ267" t="str">
            <v>31. 2122</v>
          </cell>
        </row>
        <row r="268">
          <cell r="EE268" t="str">
            <v xml:space="preserve">  Cadmio Refinado</v>
          </cell>
          <cell r="EG268">
            <v>6.8694176474271616E-12</v>
          </cell>
          <cell r="EH268">
            <v>58859.44999999999</v>
          </cell>
          <cell r="EI268">
            <v>58859.45</v>
          </cell>
          <cell r="EJ268" t="str">
            <v>31. 2123</v>
          </cell>
        </row>
        <row r="269">
          <cell r="EE269" t="str">
            <v xml:space="preserve">  Pigm.Cd Se</v>
          </cell>
          <cell r="EG269">
            <v>22684.2</v>
          </cell>
          <cell r="EI269">
            <v>22684.2</v>
          </cell>
          <cell r="EJ269" t="str">
            <v>31. 2212</v>
          </cell>
        </row>
        <row r="270">
          <cell r="EE270" t="str">
            <v xml:space="preserve">  Residuo Plata</v>
          </cell>
          <cell r="EG270">
            <v>0</v>
          </cell>
          <cell r="EI270">
            <v>0</v>
          </cell>
          <cell r="EJ270" t="str">
            <v>31. 2211</v>
          </cell>
        </row>
        <row r="272">
          <cell r="EG272">
            <v>2346651.6832412379</v>
          </cell>
          <cell r="EH272">
            <v>1404440.1743252173</v>
          </cell>
          <cell r="EI272">
            <v>3751091.8575664554</v>
          </cell>
        </row>
        <row r="274">
          <cell r="ED274" t="str">
            <v>MOV.MES</v>
          </cell>
          <cell r="EE274" t="str">
            <v>VENTAS</v>
          </cell>
        </row>
        <row r="275">
          <cell r="EE275" t="str">
            <v xml:space="preserve">  Cátodos de Zinc</v>
          </cell>
          <cell r="EG275">
            <v>0</v>
          </cell>
          <cell r="EH275">
            <v>0</v>
          </cell>
          <cell r="EI275">
            <v>0</v>
          </cell>
        </row>
        <row r="276">
          <cell r="EE276" t="str">
            <v xml:space="preserve">  Zinc Ref.(Barras SHG)</v>
          </cell>
          <cell r="EG276">
            <v>4120166.4258912224</v>
          </cell>
          <cell r="EH276">
            <v>2105808.6741044591</v>
          </cell>
          <cell r="EI276">
            <v>6225975.099995682</v>
          </cell>
        </row>
        <row r="277">
          <cell r="EE277" t="str">
            <v xml:space="preserve">  Zinc Ref.(Jumbos SHG)</v>
          </cell>
          <cell r="EG277">
            <v>319897.74410877749</v>
          </cell>
          <cell r="EH277">
            <v>163499.08589554077</v>
          </cell>
          <cell r="EI277">
            <v>483396.83000431827</v>
          </cell>
        </row>
        <row r="278">
          <cell r="EE278" t="str">
            <v xml:space="preserve">  Aleac.Zn (Jumbos)</v>
          </cell>
          <cell r="EG278">
            <v>1509523.59</v>
          </cell>
          <cell r="EH278">
            <v>778303.27</v>
          </cell>
          <cell r="EI278">
            <v>2287826.8600000003</v>
          </cell>
        </row>
        <row r="279">
          <cell r="EE279" t="str">
            <v xml:space="preserve">  Aleac.Zn (Barras)</v>
          </cell>
          <cell r="EG279">
            <v>361049.14</v>
          </cell>
          <cell r="EH279">
            <v>217376.74</v>
          </cell>
          <cell r="EI279">
            <v>578425.88</v>
          </cell>
        </row>
        <row r="280">
          <cell r="EE280" t="str">
            <v xml:space="preserve">  Zamak</v>
          </cell>
        </row>
        <row r="281">
          <cell r="EE281" t="str">
            <v xml:space="preserve">  Acido Sulfurico</v>
          </cell>
          <cell r="EH281">
            <v>258648.14</v>
          </cell>
          <cell r="EI281">
            <v>258648.14</v>
          </cell>
        </row>
        <row r="282">
          <cell r="EE282" t="str">
            <v xml:space="preserve">  Concent.de Ag.</v>
          </cell>
          <cell r="EG282">
            <v>329591.28999999998</v>
          </cell>
          <cell r="EH282">
            <v>37621.53</v>
          </cell>
          <cell r="EI282">
            <v>367212.81999999995</v>
          </cell>
        </row>
        <row r="283">
          <cell r="EE283" t="str">
            <v xml:space="preserve">  Cadmio Refinado</v>
          </cell>
          <cell r="EG283">
            <v>3.746937043595362E-14</v>
          </cell>
          <cell r="EH283">
            <v>321.04999999999995</v>
          </cell>
          <cell r="EI283">
            <v>321.05</v>
          </cell>
        </row>
        <row r="284">
          <cell r="EE284" t="str">
            <v xml:space="preserve">  Pigm.Cd Se</v>
          </cell>
          <cell r="EI284">
            <v>0</v>
          </cell>
        </row>
        <row r="285">
          <cell r="EE285" t="str">
            <v xml:space="preserve">  Residuo Plata</v>
          </cell>
          <cell r="EG285">
            <v>0</v>
          </cell>
          <cell r="EI285">
            <v>0</v>
          </cell>
        </row>
        <row r="287">
          <cell r="EE287" t="str">
            <v>Concentrado de Zinc</v>
          </cell>
          <cell r="EG287">
            <v>0</v>
          </cell>
          <cell r="EI287">
            <v>0</v>
          </cell>
        </row>
        <row r="289">
          <cell r="EG289">
            <v>6640228.1899999995</v>
          </cell>
          <cell r="EH289">
            <v>3561578.4899999993</v>
          </cell>
          <cell r="EI289">
            <v>10201806.680000003</v>
          </cell>
        </row>
        <row r="291">
          <cell r="EE291" t="str">
            <v>DIVERSOS</v>
          </cell>
        </row>
        <row r="292">
          <cell r="EE292" t="str">
            <v xml:space="preserve">  Barras extrav.Zn.</v>
          </cell>
          <cell r="EG292">
            <v>0</v>
          </cell>
          <cell r="EH292">
            <v>0</v>
          </cell>
          <cell r="EI292">
            <v>0</v>
          </cell>
          <cell r="EJ292" t="str">
            <v>31. 2111</v>
          </cell>
        </row>
        <row r="293">
          <cell r="EE293" t="str">
            <v xml:space="preserve">  Otros Zn</v>
          </cell>
          <cell r="EG293">
            <v>0</v>
          </cell>
          <cell r="EH293">
            <v>0</v>
          </cell>
          <cell r="EI293">
            <v>0</v>
          </cell>
          <cell r="EJ293" t="str">
            <v>31. 2111</v>
          </cell>
        </row>
        <row r="294">
          <cell r="EE294" t="str">
            <v xml:space="preserve">  Otros Aleac.Jumbo</v>
          </cell>
          <cell r="EG294">
            <v>0</v>
          </cell>
          <cell r="EH294">
            <v>0</v>
          </cell>
          <cell r="EI294">
            <v>0</v>
          </cell>
          <cell r="EJ294">
            <v>31.211300000000001</v>
          </cell>
        </row>
        <row r="295">
          <cell r="EE295" t="str">
            <v xml:space="preserve">  Otros Aleac.Barra</v>
          </cell>
          <cell r="EG295">
            <v>0</v>
          </cell>
          <cell r="EH295">
            <v>0</v>
          </cell>
          <cell r="EI295">
            <v>0</v>
          </cell>
          <cell r="EJ295">
            <v>31.211400000000001</v>
          </cell>
        </row>
        <row r="296">
          <cell r="EE296" t="str">
            <v xml:space="preserve">  Shots de Aluminio</v>
          </cell>
          <cell r="EG296">
            <v>0</v>
          </cell>
          <cell r="EI296">
            <v>0</v>
          </cell>
          <cell r="EJ296" t="str">
            <v>31. 2421</v>
          </cell>
        </row>
        <row r="297">
          <cell r="EE297" t="str">
            <v xml:space="preserve">  Granalla de Plomo</v>
          </cell>
          <cell r="EG297">
            <v>0</v>
          </cell>
          <cell r="EI297">
            <v>0</v>
          </cell>
          <cell r="EJ297" t="str">
            <v>31. 2421</v>
          </cell>
        </row>
        <row r="298">
          <cell r="EE298" t="str">
            <v xml:space="preserve">  Magnesio en Barras</v>
          </cell>
          <cell r="EG298">
            <v>-0.03</v>
          </cell>
          <cell r="EI298">
            <v>-0.03</v>
          </cell>
          <cell r="EJ298" t="str">
            <v>31. 2421</v>
          </cell>
        </row>
        <row r="299">
          <cell r="EE299" t="str">
            <v xml:space="preserve">  Otros Ac.Sulf.</v>
          </cell>
          <cell r="EH299">
            <v>0</v>
          </cell>
          <cell r="EI299">
            <v>0</v>
          </cell>
          <cell r="EJ299" t="str">
            <v>31. 2121</v>
          </cell>
        </row>
        <row r="300">
          <cell r="EE300" t="str">
            <v xml:space="preserve">  Ajust.Inv. Ac.Sulf.</v>
          </cell>
          <cell r="EH300">
            <v>-13.14</v>
          </cell>
          <cell r="EI300">
            <v>-13.14</v>
          </cell>
          <cell r="EJ300" t="str">
            <v>31. 2121</v>
          </cell>
        </row>
        <row r="301">
          <cell r="EE301" t="str">
            <v xml:space="preserve">  Compra Ac.Sulf.</v>
          </cell>
          <cell r="EH301">
            <v>0</v>
          </cell>
          <cell r="EI301">
            <v>0</v>
          </cell>
          <cell r="EJ301" t="str">
            <v>31. 2121</v>
          </cell>
        </row>
        <row r="302">
          <cell r="EE302" t="str">
            <v xml:space="preserve">  Otros Conc.Ag</v>
          </cell>
          <cell r="EG302">
            <v>0</v>
          </cell>
          <cell r="EH302">
            <v>0</v>
          </cell>
          <cell r="EI302">
            <v>0</v>
          </cell>
          <cell r="EJ302" t="str">
            <v>31. 2122</v>
          </cell>
        </row>
        <row r="303">
          <cell r="EE303" t="str">
            <v xml:space="preserve">  Dif.Inv.Conc.Ag</v>
          </cell>
          <cell r="EG303">
            <v>0</v>
          </cell>
          <cell r="EH303">
            <v>0</v>
          </cell>
          <cell r="EI303">
            <v>0</v>
          </cell>
          <cell r="EJ303" t="str">
            <v>31. 2122</v>
          </cell>
        </row>
        <row r="304">
          <cell r="EE304" t="str">
            <v xml:space="preserve">  Otros Cd</v>
          </cell>
          <cell r="EG304">
            <v>0</v>
          </cell>
          <cell r="EH304">
            <v>0</v>
          </cell>
          <cell r="EI304">
            <v>0</v>
          </cell>
          <cell r="EJ304" t="str">
            <v>31. 2123</v>
          </cell>
        </row>
        <row r="305">
          <cell r="EE305" t="str">
            <v xml:space="preserve">  Vta.Pigm.Cd Se</v>
          </cell>
          <cell r="EG305">
            <v>0</v>
          </cell>
          <cell r="EI305">
            <v>0</v>
          </cell>
          <cell r="EJ305" t="str">
            <v>31. 2212</v>
          </cell>
        </row>
        <row r="306">
          <cell r="EE306" t="str">
            <v xml:space="preserve">  Otros Pigm.Cd Se</v>
          </cell>
          <cell r="EG306">
            <v>0</v>
          </cell>
          <cell r="EI306">
            <v>0</v>
          </cell>
          <cell r="EJ306" t="str">
            <v>31. 2212</v>
          </cell>
        </row>
        <row r="307">
          <cell r="EE307" t="str">
            <v xml:space="preserve">  Otros.Res.Pb Ag</v>
          </cell>
          <cell r="EG307">
            <v>0</v>
          </cell>
          <cell r="EI307">
            <v>0</v>
          </cell>
          <cell r="EJ307" t="str">
            <v>31. 2211</v>
          </cell>
        </row>
        <row r="309">
          <cell r="EG309">
            <v>-0.03</v>
          </cell>
          <cell r="EH309">
            <v>-13.14</v>
          </cell>
          <cell r="EI309">
            <v>-13.17</v>
          </cell>
        </row>
        <row r="312">
          <cell r="EF312" t="str">
            <v>TOTAL HABER</v>
          </cell>
          <cell r="EG312">
            <v>14742039.211120017</v>
          </cell>
          <cell r="EH312">
            <v>5270206.3759184116</v>
          </cell>
          <cell r="EI312">
            <v>20012245.587038431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s UN Vinil"/>
      <sheetName val="Margem UN Vinil"/>
      <sheetName val="Preço UN Vinil"/>
      <sheetName val="Produção UN Vinil"/>
      <sheetName val="Vendas UN Poliol"/>
      <sheetName val="Margem UN Poliol"/>
      <sheetName val="Preço UN Poliol"/>
      <sheetName val="Produção UN Poliol"/>
      <sheetName val="Vendas UN Insumos"/>
      <sheetName val="Preços UN Insumos"/>
      <sheetName val="Produção UN Insumos"/>
      <sheetName val="Vendas UN DesNeg"/>
      <sheetName val="Margem UN NovNeg"/>
      <sheetName val="Preço UN DesNeg"/>
      <sheetName val="Produção UN DesNeg"/>
      <sheetName val="Preços MP"/>
      <sheetName val="Preços Internacionais"/>
      <sheetName val="Plan1"/>
      <sheetName val="Plan2"/>
      <sheetName val="Plan3"/>
      <sheetName val="OPP"/>
      <sheetName val="#REF"/>
      <sheetName val="relatório"/>
      <sheetName val="Pasta7"/>
      <sheetName val="TRIKEM"/>
      <sheetName val="CAIXA"/>
      <sheetName val="relat - fl1"/>
      <sheetName val="BALANÇO OPP Cons"/>
      <sheetName val="Série EMBI"/>
      <sheetName val="COS"/>
      <sheetName val="D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economics"/>
      <sheetName val=" CMAI References"/>
      <sheetName val="BRK MEQ data"/>
      <sheetName val="WACC "/>
      <sheetName val="Sales Prices"/>
      <sheetName val="Raw Material Prices"/>
      <sheetName val="Regras CPS"/>
      <sheetName val="Other inputs"/>
      <sheetName val="Propilco"/>
      <sheetName val="SxD_PEAD"/>
      <sheetName val="SxD_PEBD"/>
      <sheetName val="SxD_EVA"/>
      <sheetName val="SxD_PEBDL"/>
      <sheetName val="SxD_PP"/>
      <sheetName val="SxD_SRs"/>
      <sheetName val="Volumes"/>
      <sheetName val="Dow Argentina"/>
      <sheetName val="Propeno"/>
      <sheetName val="Plan1"/>
      <sheetName val="Cover"/>
      <sheetName val="Summary"/>
      <sheetName val="Consolidado"/>
      <sheetName val="Braskem"/>
      <sheetName val="Copesul"/>
      <sheetName val="Ipiranga"/>
      <sheetName val="Triunfo"/>
      <sheetName val="Petroflex"/>
      <sheetName val="RioPol"/>
      <sheetName val="Suzano"/>
      <sheetName val="PP_Paulinia"/>
      <sheetName val="PP_Venezuela"/>
      <sheetName val="Jose"/>
      <sheetName val="PP_Camaçari"/>
      <sheetName val="PTA"/>
      <sheetName val="Peru"/>
      <sheetName val="Gasbol"/>
      <sheetName val="Pinnacle"/>
      <sheetName val="Huntsman"/>
      <sheetName val="Petroken"/>
      <sheetName val="Nova Chem"/>
      <sheetName val="Petco"/>
      <sheetName val="Empresa 3"/>
      <sheetName val="Empresa 4"/>
      <sheetName val="Empresa 5"/>
      <sheetName val="Impostos (Fiscal)"/>
      <sheetName val="Fin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mkt share = capacity share</v>
          </cell>
          <cell r="H1" t="str">
            <v>Actual</v>
          </cell>
          <cell r="O1" t="str">
            <v>Jose 450kta</v>
          </cell>
        </row>
        <row r="2">
          <cell r="H2" t="str">
            <v>PChem Law</v>
          </cell>
          <cell r="O2" t="str">
            <v>Inv -10%</v>
          </cell>
        </row>
        <row r="3">
          <cell r="O3" t="str">
            <v>Inv -5%</v>
          </cell>
        </row>
        <row r="4">
          <cell r="O4" t="str">
            <v>Paulinia II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relatório"/>
      <sheetName val="#REF"/>
      <sheetName val="Cons"/>
      <sheetName val="Variables"/>
      <sheetName val="Pasta7"/>
      <sheetName val="Plan2"/>
      <sheetName val="NORBEVI - Ent - Alav Val"/>
      <sheetName val="NORBEVI - Rel - Des EF (2)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ValCombos"/>
      <sheetName val="Indices"/>
      <sheetName val="Resultado"/>
      <sheetName val="ResultTon"/>
      <sheetName val="Volume"/>
      <sheetName val="Margem"/>
      <sheetName val="Resultado AVP"/>
      <sheetName val="Calculos"/>
      <sheetName val="ModuloVen"/>
      <sheetName val="Cons"/>
      <sheetName val="Variables"/>
    </sheetNames>
    <sheetDataSet>
      <sheetData sheetId="0" refreshError="1">
        <row r="3">
          <cell r="C3" t="str">
            <v>Orçamento</v>
          </cell>
        </row>
        <row r="4">
          <cell r="B4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tura"/>
      <sheetName val="Parametros"/>
      <sheetName val="Menu"/>
      <sheetName val="Resumo"/>
      <sheetName val="Comparações"/>
      <sheetName val="análises"/>
      <sheetName val="Indicadores_ME"/>
      <sheetName val="Ref_Internacional"/>
      <sheetName val="Custo_Internacao"/>
      <sheetName val="Preços export"/>
      <sheetName val="Preco_Venda"/>
      <sheetName val="Preco_Venda R$"/>
      <sheetName val="Volume_Venda"/>
      <sheetName val="Market_Share"/>
      <sheetName val="Taxa_Ocupacao"/>
      <sheetName val="Coef_Tecnico"/>
      <sheetName val="Margin_Sharing"/>
      <sheetName val="Custos"/>
      <sheetName val="Calculo_Custos"/>
      <sheetName val="Consumos"/>
      <sheetName val="Calculo_Consumo"/>
      <sheetName val="Producao"/>
      <sheetName val="Sobra_Producao"/>
      <sheetName val="Co_Produtos"/>
      <sheetName val="Credito IPI aliq zero"/>
      <sheetName val="Credito_MP"/>
      <sheetName val="Resumo_Receita"/>
      <sheetName val="Despesas_Custos"/>
      <sheetName val="Calculo_Resultado"/>
      <sheetName val="Margem Unitária U$"/>
      <sheetName val="Resultado"/>
      <sheetName val="Margem"/>
      <sheetName val="Indicadores_Roce"/>
      <sheetName val="DRE, Roce, TD &amp; LE"/>
      <sheetName val="DRE, Roce, TD &amp; LE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tura"/>
      <sheetName val="Parametros"/>
      <sheetName val="Menu"/>
      <sheetName val="Indicadores_ME"/>
      <sheetName val="Indicadores_Roce"/>
      <sheetName val="Volume_Venda"/>
      <sheetName val="Market_Share"/>
      <sheetName val="Taxa_Ocupacao"/>
      <sheetName val="Ref_Internacional"/>
      <sheetName val="Custo_Internacao"/>
      <sheetName val="Preco_Venda"/>
      <sheetName val="Margin_Sharing"/>
      <sheetName val="Credito_MP"/>
      <sheetName val="Coef_Tecnico"/>
      <sheetName val="Custos"/>
      <sheetName val="Consumos"/>
      <sheetName val="Producao"/>
      <sheetName val="Sobra_Producao"/>
      <sheetName val="Co_Produtos"/>
      <sheetName val="Calculo_Custos"/>
      <sheetName val="Calculo_Consumo"/>
      <sheetName val="Resumo_Receita"/>
      <sheetName val="Despesas_Custos"/>
      <sheetName val="Calculo_Resultado"/>
      <sheetName val="Resultado"/>
      <sheetName val="Margem"/>
      <sheetName val="DRE_Braskem"/>
      <sheetName val="DRE_Poliolefinas"/>
      <sheetName val="DRE_Vinílicos"/>
      <sheetName val="DRE_Insumos Básicos"/>
      <sheetName val="DRE_PET"/>
      <sheetName val="DRE_CPL"/>
      <sheetName val="DRE, Roce, TD &amp; LE"/>
    </sheetNames>
    <sheetDataSet>
      <sheetData sheetId="0" refreshError="1"/>
      <sheetData sheetId="1" refreshError="1">
        <row r="7">
          <cell r="B7" t="str">
            <v>US$</v>
          </cell>
        </row>
        <row r="13">
          <cell r="C13" t="str">
            <v>R$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ções"/>
      <sheetName val="análises"/>
      <sheetName val="Resultado"/>
      <sheetName val="Cenários"/>
      <sheetName val="INPUT"/>
      <sheetName val="Parametros"/>
      <sheetName val="Plan1"/>
      <sheetName val="Indicadores_ME"/>
      <sheetName val="Preco_Venda"/>
      <sheetName val="Internação"/>
      <sheetName val="Proj Mercosul"/>
      <sheetName val="Proj Overseas"/>
      <sheetName val="Custos"/>
      <sheetName val="Calculo_Custos"/>
      <sheetName val="Despesas_Custos"/>
      <sheetName val="MgSharing"/>
      <sheetName val="Volume_Venda"/>
      <sheetName val="Consumos"/>
      <sheetName val="Calculo_Consumo"/>
      <sheetName val="Producao"/>
      <sheetName val="Co_Relacao"/>
      <sheetName val="Sobra_Producao"/>
      <sheetName val="Créditos Copesul"/>
      <sheetName val="Coef_Tecnico"/>
      <sheetName val="Créditos UNIB"/>
      <sheetName val="Calculo_Resultado"/>
      <sheetName val="Resumo_Receita"/>
      <sheetName val="Margem"/>
      <sheetName val="DRE_Des.Negócios"/>
      <sheetName val="DRE_Insumos Básicos"/>
      <sheetName val="DRE_Poliolefinas"/>
      <sheetName val="DRE_Vinílicos"/>
      <sheetName val="DRE_Consolidado"/>
      <sheetName val="Menu"/>
      <sheetName val="DRE_OUTPUT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H1" t="str">
            <v>Insumos Básicos</v>
          </cell>
        </row>
        <row r="26">
          <cell r="B26">
            <v>6</v>
          </cell>
        </row>
        <row r="27">
          <cell r="B27" t="str">
            <v>DRE_Des.Negócios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ycle"/>
      <sheetName val="High Cycle"/>
      <sheetName val="Summary Current$"/>
      <sheetName val="Summary 2004$"/>
      <sheetName val="Supply Demand"/>
      <sheetName val="Presentation"/>
      <sheetName val="DS Angola"/>
      <sheetName val="DS Peru"/>
      <sheetName val="DS RDominicana"/>
      <sheetName val="DS Panamá"/>
      <sheetName val="DS México"/>
      <sheetName val="DS Equador"/>
      <sheetName val="Consolidado Total"/>
      <sheetName val="CONSOL DRE GERAL"/>
      <sheetName val="Braskem_August_2004_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tura"/>
      <sheetName val="Parametros"/>
      <sheetName val="Menu"/>
      <sheetName val="Indicadores_ME"/>
      <sheetName val="Indicadores_Roce"/>
      <sheetName val="Volume_Venda"/>
      <sheetName val="Market_Share"/>
      <sheetName val="Taxa_Ocupacao"/>
      <sheetName val="Ref_Internacional"/>
      <sheetName val="Custo_Internacao"/>
      <sheetName val="Preco_Venda"/>
      <sheetName val="Margin_Sharing"/>
      <sheetName val="Credito_MP"/>
      <sheetName val="Coef_Tecnico"/>
      <sheetName val="Custos"/>
      <sheetName val="Credito_Impostos"/>
      <sheetName val="Consumos"/>
      <sheetName val="Producao"/>
      <sheetName val="Sobra_Producao"/>
      <sheetName val="Co_Produtos"/>
      <sheetName val="Calculo_Custos"/>
      <sheetName val="Calculo_Consumo"/>
      <sheetName val="Resumo_Receita"/>
      <sheetName val="Despesas_Custos"/>
      <sheetName val="Calculo_Resultado"/>
      <sheetName val="Resultado"/>
      <sheetName val="Margem"/>
      <sheetName val="DRE, Roce, TD &amp; LE"/>
      <sheetName val="DRE - Vinílicos"/>
      <sheetName val="DRE - Poliolefinas"/>
      <sheetName val="DRE - PET"/>
      <sheetName val="DRE - Insumos Básicos"/>
      <sheetName val="DRE - Caprolactama"/>
      <sheetName val="Plan1"/>
    </sheetNames>
    <sheetDataSet>
      <sheetData sheetId="0" refreshError="1"/>
      <sheetData sheetId="1" refreshError="1">
        <row r="11">
          <cell r="B11">
            <v>2006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CONTROLE"/>
      <sheetName val="DRE_USD"/>
      <sheetName val="DRE_OUTPUT"/>
      <sheetName val="DRE_BRL_INPUT"/>
      <sheetName val="REL_EBITDA"/>
      <sheetName val="RESULT"/>
      <sheetName val="RESULT2"/>
      <sheetName val="MSCen"/>
      <sheetName val="MSBase"/>
      <sheetName val="BUFFER"/>
      <sheetName val="B2"/>
      <sheetName val="B3"/>
      <sheetName val="DECAY"/>
      <sheetName val="GOC_OUTPUT"/>
      <sheetName val="DIV_NOVA"/>
      <sheetName val="DIV"/>
      <sheetName val="HEDGE"/>
      <sheetName val="CAIXA"/>
      <sheetName val="FLUXO"/>
      <sheetName val="REL_CAIXA"/>
      <sheetName val="SENSIB"/>
      <sheetName val="AUX"/>
      <sheetName val="Parametros"/>
      <sheetName val="Quadro de Aportes"/>
      <sheetName val="AEN - Auxiliar"/>
      <sheetName val="Consolidado SPE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ções"/>
      <sheetName val="análises"/>
      <sheetName val="Resultado"/>
      <sheetName val="Cenários"/>
      <sheetName val="INPUT"/>
      <sheetName val="Parametros"/>
      <sheetName val="Plan1"/>
      <sheetName val="Indicadores_ME"/>
      <sheetName val="Preco_Venda"/>
      <sheetName val="Internação"/>
      <sheetName val="Proj Mercosul"/>
      <sheetName val="Proj Overseas"/>
      <sheetName val="Custos"/>
      <sheetName val="Calculo_Custos"/>
      <sheetName val="Despesas_Custos"/>
      <sheetName val="MgSharing"/>
      <sheetName val="Volume_Venda"/>
      <sheetName val="Consumos"/>
      <sheetName val="Calculo_Consumo"/>
      <sheetName val="Producao"/>
      <sheetName val="Co_Relacao"/>
      <sheetName val="Sobra_Producao"/>
      <sheetName val="Créditos Copesul"/>
      <sheetName val="Coef_Tecnico"/>
      <sheetName val="Créditos UNIB"/>
      <sheetName val="Calculo_Resultado"/>
      <sheetName val="Resumo_Receita"/>
      <sheetName val="Margem"/>
      <sheetName val="DRE_Des.Negócios"/>
      <sheetName val="DRE_Insumos Básicos"/>
      <sheetName val="DRE_Poliolefinas"/>
      <sheetName val="DRE_Vinílicos"/>
      <sheetName val="DRE_Consolidado"/>
      <sheetName val="Menu"/>
      <sheetName val="DRE_OUTPUT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H1" t="str">
            <v>Insumos Básicos</v>
          </cell>
          <cell r="J1" t="str">
            <v>Análise de Sensibilidade em relação à variação cambial</v>
          </cell>
        </row>
        <row r="2">
          <cell r="H2" t="str">
            <v>Poliolefinas</v>
          </cell>
          <cell r="J2" t="str">
            <v>Análise de Sensibilidade em relação à variação das premissas petroquímicas</v>
          </cell>
        </row>
        <row r="3">
          <cell r="H3" t="str">
            <v>Vinílicos</v>
          </cell>
          <cell r="J3" t="str">
            <v>Análise de Sensibilidade combinada: variação das premissas petroquímicas + dólar</v>
          </cell>
        </row>
        <row r="4">
          <cell r="H4" t="str">
            <v>Desenv. Negócios</v>
          </cell>
        </row>
        <row r="5">
          <cell r="H5" t="str">
            <v>Braskem</v>
          </cell>
        </row>
        <row r="12">
          <cell r="H12" t="str">
            <v>CMAI - Petróleo Braskem</v>
          </cell>
        </row>
        <row r="13">
          <cell r="H13" t="str">
            <v>CMAI - Petróleo Purvin &amp; Gertz</v>
          </cell>
        </row>
        <row r="14">
          <cell r="H14" t="str">
            <v>Chem Systems- Petróleo Braskem</v>
          </cell>
        </row>
        <row r="15">
          <cell r="H15" t="str">
            <v>Chem Systems- Petróleo Chem Systems</v>
          </cell>
        </row>
        <row r="16">
          <cell r="H16" t="str">
            <v>CMAI - site</v>
          </cell>
        </row>
        <row r="17">
          <cell r="H17" t="str">
            <v>Chem Systems- Petróleo Chem Systems</v>
          </cell>
        </row>
      </sheetData>
      <sheetData sheetId="6" refreshError="1">
        <row r="26">
          <cell r="R26" t="str">
            <v>Receita Líquida</v>
          </cell>
        </row>
        <row r="27">
          <cell r="R27" t="str">
            <v>Custos Variáveis</v>
          </cell>
        </row>
        <row r="28">
          <cell r="R28" t="str">
            <v>Margem de Contribuição</v>
          </cell>
        </row>
        <row r="29">
          <cell r="R29" t="str">
            <v>GFD</v>
          </cell>
        </row>
        <row r="30">
          <cell r="R30" t="str">
            <v>Lucro Bruto</v>
          </cell>
        </row>
        <row r="31">
          <cell r="R31" t="str">
            <v>Lucro Operacional</v>
          </cell>
        </row>
        <row r="32">
          <cell r="R32" t="str">
            <v>EBITDA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ólar"/>
      <sheetName val="Petr Longo prazo"/>
      <sheetName val="Propeno-Eteno"/>
      <sheetName val="Spread  CMAI 2005-09 site"/>
      <sheetName val="Summary site 01.09.05"/>
      <sheetName val="CMAI PRICE OUTPUT 01.09.05"/>
      <sheetName val="Nafta-Petróleo"/>
      <sheetName val="Petróleo"/>
      <sheetName val="Spread  Chemsystem 2005-10 cycl"/>
      <sheetName val="Cycle Price Forecasts Constant"/>
      <sheetName val="Trend Price Forecasts Const"/>
      <sheetName val="Spread  CMAI 2005-12 (PIRA)"/>
      <sheetName val="Plan1"/>
      <sheetName val="Spread CMAI (PIRA) "/>
      <sheetName val="Spread CMAI mensal (PIRA)"/>
      <sheetName val="Summary CMAI-mensal (PIRA)"/>
      <sheetName val="Summary CMAI (PIRA)"/>
      <sheetName val="WE(PIRA)"/>
      <sheetName val="NA(PIRA)"/>
      <sheetName val="ASIA(PIRA)"/>
      <sheetName val="Spread  Chemsystem cycle"/>
      <sheetName val="Spread  Chemsystem trend"/>
      <sheetName val="Summary Chemsystem-cycle"/>
      <sheetName val="Summary Chemsystem-trend"/>
      <sheetName val="Comparativo Chemsys-CMAI"/>
      <sheetName val="WE (Barclays)"/>
      <sheetName val="NA (Barclays)"/>
      <sheetName val="ASIA (Barclays)"/>
      <sheetName val="Summary CMAI (Barclays)"/>
      <sheetName val="Summary CMAI-mensal (Barclays)"/>
      <sheetName val="Spread  CMAI 2005-12 (Barclays)"/>
      <sheetName val="Spread CMAI (Barclays)"/>
      <sheetName val="Spread CMAI mensal (Barclays)"/>
      <sheetName val="Spread 2005-2012 ChemSys"/>
      <sheetName val="Summary ChemSystem"/>
      <sheetName val="USGC"/>
      <sheetName val="NW EUROPE"/>
      <sheetName val="SE ASIA"/>
      <sheetName val="Trend Price Forecasts Const new"/>
      <sheetName val="Cycle Forecasts Const (final)"/>
      <sheetName val="Cycle Price Forecasts Const new"/>
      <sheetName val="Spread  Chemsystem 2005-12 tren"/>
      <sheetName val="Trend Forecast Const (final)"/>
      <sheetName val="Tab Chem Sys"/>
      <sheetName val="TAB CMAI"/>
      <sheetName val="Parametros"/>
      <sheetName val="DRE_OUTPUT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4">
          <cell r="C4" t="str">
            <v>47BenzeneNorth AmericaContract-Market   DomesticCents / GallonFOB / US Gulf Coast</v>
          </cell>
        </row>
        <row r="5">
          <cell r="C5" t="str">
            <v>54BenzeneWest EuropeContract-MarketEuro / Metric TonFOB/CIF / W. Europe</v>
          </cell>
        </row>
        <row r="6">
          <cell r="C6" t="str">
            <v>39BenzeneNortheast AsiaContract-MarketUS$ / Metric TonC&amp;F / S. Korea</v>
          </cell>
        </row>
        <row r="9">
          <cell r="C9" t="str">
            <v>2217ButadieneNorth AmericaContract-Net TransactionCents / LbFOB / US Gulf Coast</v>
          </cell>
        </row>
        <row r="10">
          <cell r="C10" t="str">
            <v xml:space="preserve">2218ButadieneWest EuropeContract-Net TransactionEuro / Metric TonDelivered / </v>
          </cell>
        </row>
        <row r="11">
          <cell r="C11" t="str">
            <v>1580ButadieneNortheast AsiaContract-MarketUS$ / Metric TonCIF / Taiwan</v>
          </cell>
        </row>
        <row r="14">
          <cell r="C14" t="str">
            <v>35Butene-1North AmericaContract-MarketCents / LbFOB / United States</v>
          </cell>
        </row>
        <row r="15">
          <cell r="C15" t="str">
            <v>Butene-1West EuropeUS$ / Metric TonEstimate</v>
          </cell>
        </row>
        <row r="16">
          <cell r="C16" t="str">
            <v>Butene -1              Asia                        US$ / Metric Ton      Estimate</v>
          </cell>
        </row>
        <row r="27">
          <cell r="C27" t="str">
            <v>110EthyleneNorth AmericaContract-Net Transaction   PipelineCents / LbDelivered / US Gulf Coast</v>
          </cell>
        </row>
        <row r="28">
          <cell r="C28" t="str">
            <v>1744EthyleneWest EuropeContract-Market   PipelineEuro / Metric TonDelivered / W. Europe</v>
          </cell>
        </row>
        <row r="29">
          <cell r="C29" t="str">
            <v>4583EthyleneSoutheast AsiaContract-Market   MonthlyUS$ / Metric TonDelivered / Thailand</v>
          </cell>
        </row>
        <row r="31">
          <cell r="C31" t="str">
            <v>243Butane , N-, non TetNorth AmericaSpot, lowCents / GallonFOB / Mont Belvieu, TX</v>
          </cell>
        </row>
        <row r="32">
          <cell r="C32" t="str">
            <v>246Butane , Mixed-West EuropeSpotUS$ / Metric TonCIF / NW Europe</v>
          </cell>
        </row>
        <row r="33">
          <cell r="C33" t="str">
            <v>242Butane , Mixed-Northeast AsiaSpotUS$ / Metric TonCIF / Japan</v>
          </cell>
        </row>
        <row r="36">
          <cell r="C36" t="str">
            <v>219Mtbe (Methyl Tertiary Butyl Ether)North AmericaSpotCents / GallonDelivered / US Gulf Coast</v>
          </cell>
        </row>
        <row r="37">
          <cell r="C37" t="str">
            <v>1503Mtbe (Methyl Tertiary Butyl Ether)West EuropeSpotUS$ / Metric TonDelivered / Rotterdam</v>
          </cell>
        </row>
        <row r="38">
          <cell r="C38" t="str">
            <v>1504Mtbe (Methyl Tertiary Butyl Ether)Southeast AsiaSpotUS$ / Metric TonDelivered / Singapore</v>
          </cell>
        </row>
        <row r="41">
          <cell r="C41" t="str">
            <v>249Natural Gasoline (Light Naphtha) , non-WarrenNorth AmericaSpot   81 APICents / GallonFOB / Mont Belvieu, TX</v>
          </cell>
        </row>
        <row r="42">
          <cell r="C42" t="str">
            <v>1935NaphthaWest EuropeSpot, Avg.US$ / Metric TonCIF / NW Europe</v>
          </cell>
        </row>
        <row r="43">
          <cell r="C43" t="str">
            <v>252NaphthaSoutheast AsiaSpot, Avg.US$ / BarrelFOB / Singapore</v>
          </cell>
        </row>
        <row r="46">
          <cell r="C46" t="str">
            <v>264OrthoxyleneNorth AmericaContract-Market   DomesticCents / LbFOB / United States</v>
          </cell>
        </row>
        <row r="47">
          <cell r="C47" t="str">
            <v>271OrthoxyleneWest EuropeContract-MarketEuro / Metric TonDelivered / W. Europe</v>
          </cell>
        </row>
        <row r="48">
          <cell r="C48" t="str">
            <v>261OrthoxyleneNortheast AsiaSpotUS$ / Metric TonC&amp;F / NE Asia</v>
          </cell>
        </row>
        <row r="51">
          <cell r="C51" t="str">
            <v>399ParaxyleneNorth AmericaContract-Market   DomesticCents / LbDelivered / North America</v>
          </cell>
        </row>
        <row r="52">
          <cell r="C52" t="str">
            <v>404ParaxyleneWest EuropeSpotUS$ / Metric TonDelivered / W. Europe</v>
          </cell>
        </row>
        <row r="53">
          <cell r="C53" t="str">
            <v>395ParaxyleneNortheast AsiaContract-MarketUS$ / Metric TonC&amp;F / NE Asia</v>
          </cell>
        </row>
        <row r="56">
          <cell r="C56" t="str">
            <v>339Propylene , Polymer GradeNorth AmericaContract-Benchmark   Stream ValueCents / LbDelivered / United States</v>
          </cell>
        </row>
        <row r="57">
          <cell r="C57" t="str">
            <v>1445Propylene , Contained ValueWest EuropeContract-MarketEuro / Metric TonDelivered / W. Europe</v>
          </cell>
        </row>
        <row r="58">
          <cell r="C58" t="str">
            <v>2224Propylene , Polymer GradeSoutheast AsiaContract-MarketUS$ / Metric TonDelivered / Thailand</v>
          </cell>
        </row>
        <row r="59">
          <cell r="C59" t="str">
            <v>339Propylene , Polymer GradeNorth AmericaContract-Benchmark   Stream ValueCents / LbDelivered / United States</v>
          </cell>
        </row>
        <row r="60">
          <cell r="C60" t="str">
            <v>1567Propylene , Polymer GradeNorth AmericaSpotCents / LbDelivered / US Gulf Coast</v>
          </cell>
        </row>
        <row r="68">
          <cell r="C68" t="str">
            <v>446Toluene , Nitration GradeNorth AmericaSpotCents / GallonFOB / US Gulf Coast</v>
          </cell>
        </row>
        <row r="69">
          <cell r="C69" t="str">
            <v>449Toluene , Nitration GradeWest EuropeSpotUS$ / Metric TonFOB / W. Europe</v>
          </cell>
        </row>
        <row r="70">
          <cell r="C70" t="str">
            <v>443TolueneNortheast AsiaSpotUS$ / Metric TonFOB / S. Korea</v>
          </cell>
        </row>
        <row r="73">
          <cell r="C73" t="str">
            <v>231Mixed Xylenes , Isomer GradeNorth AmericaContract-Market   DomesticCents / GallonFOB / Houston, TX</v>
          </cell>
        </row>
        <row r="74">
          <cell r="C74" t="str">
            <v>238Mixed XylenesWest EuropeSpotUS$ / Metric TonFOB / Rotterdam</v>
          </cell>
        </row>
        <row r="75">
          <cell r="C75" t="str">
            <v>226Mixed XylenesNortheast AsiaContract-MarketUS$ / Metric TonFOB / S. Korea</v>
          </cell>
        </row>
        <row r="79">
          <cell r="C79" t="str">
            <v xml:space="preserve">1992Polyethylene , High DensityNorth AmericaDomestic Market (Contract)   Injection MoldingCents / LbDelivered / </v>
          </cell>
        </row>
        <row r="80">
          <cell r="C80" t="str">
            <v xml:space="preserve">136Polyethylene , High DensityNorth AmericaDomestic Market (Contract)   Blow MoldingCents / LbDelivered / </v>
          </cell>
        </row>
        <row r="81">
          <cell r="C81" t="str">
            <v xml:space="preserve">1994Polyethylene , High DensityNorth AmericaDomestic Market (Contract)   HMW FilmCents / LbDelivered / </v>
          </cell>
        </row>
        <row r="83">
          <cell r="C83" t="str">
            <v>2009Polyethylene , High DensityWest EuropeDomestic Market (Contract)   Injection MoldingEuro / Metric TonDelivered / W. Europe</v>
          </cell>
        </row>
        <row r="84">
          <cell r="C84" t="str">
            <v>2007Polyethylene , High DensityWest EuropeDomestic Market (Contract)   Blow MoldingEuro / Metric TonDelivered / W. Europe</v>
          </cell>
        </row>
        <row r="85">
          <cell r="C85" t="str">
            <v>2011Polyethylene , High DensityWest EuropeDomestic Market (Contract)   HMW FilmEuro / Metric TonDelivered / W. Europe</v>
          </cell>
        </row>
        <row r="87">
          <cell r="C87" t="str">
            <v>2034Polyethylene , High DensitySoutheast AsiaSpot/Export   Injection MoldingUS$ / Metric TonFOB / Singapore</v>
          </cell>
        </row>
        <row r="88">
          <cell r="C88" t="str">
            <v>2033Polyethylene , High DensitySoutheast AsiaSpot/Export   Blow MoldingUS$ / Metric TonFOB / Singapore</v>
          </cell>
        </row>
        <row r="89">
          <cell r="C89" t="str">
            <v>2035Polyethylene , High DensitySoutheast AsiaSpot/Export   HMW FilmUS$ / Metric TonFOB / Singapore</v>
          </cell>
        </row>
        <row r="92">
          <cell r="C92" t="str">
            <v xml:space="preserve">152Polyethylene , Low DensityNorth AmericaDomestic Market (Contract)   GP- FilmCents / LbDelivered / </v>
          </cell>
        </row>
        <row r="93">
          <cell r="C93" t="str">
            <v>1997Polyethylene , Low DensityWest EuropeDomestic Market (Contract)   GP- FilmEuro / Metric TonDelivered / W. Europe</v>
          </cell>
        </row>
        <row r="94">
          <cell r="C94" t="str">
            <v>2028Polyethylene , Low DensitySoutheast AsiaSpot/Export   GP- FilmUS$ / Metric TonFOB / Singapore</v>
          </cell>
        </row>
        <row r="97">
          <cell r="C97" t="str">
            <v xml:space="preserve">163Polyethylene , Linear Low DensityNorth AmericaDomestic Market (Contract)   Butene, FilmCents / LbDelivered / </v>
          </cell>
        </row>
        <row r="98">
          <cell r="C98" t="str">
            <v>2001Polyethylene , Linear Low DensityWest EuropeDomestic Market (Contract)   Butene, FilmEuro / Metric TonDelivered / W. Europe</v>
          </cell>
        </row>
        <row r="99">
          <cell r="C99" t="str">
            <v>2030Polyethylene , Linear Low DensitySoutheast AsiaSpot/Export   Butene, FilmUS$ / Metric TonFOB / Singapore</v>
          </cell>
        </row>
        <row r="102">
          <cell r="C102" t="str">
            <v xml:space="preserve">313PolypropyleneNorth AmericaDomestic Market (Contract)   GP- HomopolymerCents / LbDelivered / </v>
          </cell>
        </row>
        <row r="103">
          <cell r="C103" t="str">
            <v>1968Polypropylene , HomopolymerWest EuropeContract-MarketEuro / Metric TonDelivered / W. Europe</v>
          </cell>
        </row>
        <row r="104">
          <cell r="C104" t="str">
            <v>1978Polypropylene , HomopolymerSoutheast AsiaSpot   ExportUS$ / Metric TonFOB / Singapore</v>
          </cell>
        </row>
        <row r="107">
          <cell r="C107" t="str">
            <v>381Polyvinyl Chloride , Suspension, Pipe Grade ResinNorth AmericaContract-MarketCents / LbDelivered / United States</v>
          </cell>
        </row>
        <row r="108">
          <cell r="C108" t="str">
            <v>2065Polyvinyl Chloride , Suspension, Pipe Grade ResinWest EuropeContract-MarketEuro / Metric TonDelivered / Continental Europe</v>
          </cell>
        </row>
        <row r="109">
          <cell r="C109" t="str">
            <v>1539Polyvinyl Chloride , Suspension, Pipe Grade ResinNortheast AsiaSpotUS$ / Metric TonCFR / NE Asia</v>
          </cell>
        </row>
        <row r="112">
          <cell r="C112" t="str">
            <v xml:space="preserve">4730Caustic SodaNorth AmericaContract-Market Avg   Net Paids to SellerUS$ / Dry Metric / </v>
          </cell>
        </row>
        <row r="113">
          <cell r="C113" t="str">
            <v>1545Caustic SodaWest EuropeContract-Market   AvgEuro / Dry MetricDelivered / Continental Europe</v>
          </cell>
        </row>
        <row r="114">
          <cell r="C114" t="str">
            <v xml:space="preserve">4732Caustic SodaNortheast AsiaContract-Market Avg   Net Paids to SellerUS$ / Dry Metric / </v>
          </cell>
        </row>
        <row r="117">
          <cell r="C117" t="str">
            <v>2248CaprolactamNorth AmericaEstimate or CalculationUS$ / Metric TonFOB / US Gulf Coast</v>
          </cell>
        </row>
        <row r="118">
          <cell r="C118" t="str">
            <v>2232CaprolactamWest EuropeDomesticEuro / Metric TonDelivered / W. Europe</v>
          </cell>
        </row>
        <row r="119">
          <cell r="C119" t="str">
            <v>2233CaprolactamNortheast AsiaSpotUS$ / Metric TonCFR / Far East</v>
          </cell>
        </row>
        <row r="122">
          <cell r="C122" t="str">
            <v>83DMT , (molten)North AmericaContract-Market   DomesticCents / LbDelivered / United States</v>
          </cell>
        </row>
        <row r="123">
          <cell r="C123" t="str">
            <v>89DMTWest EuropeContract-MarketEuro / Metric TonFOB / W. Europe</v>
          </cell>
        </row>
        <row r="124">
          <cell r="C124" t="str">
            <v>82DMTNortheast AsiaContract-MarketUS$ / Metric TonFOB / NE Asia</v>
          </cell>
        </row>
        <row r="127">
          <cell r="C127" t="str">
            <v>295PET, Polyethylene Terephthalate,  Bottle ResinNorth AmericaContract-Market   avg small/large buyerCents / LbDelivered / United States</v>
          </cell>
        </row>
        <row r="128">
          <cell r="C128" t="str">
            <v>297PET, Polyethylene Terephthalate,  Bottle ResinWest EuropeContract-MarketEuro / Metric TonDDP / W. Europe</v>
          </cell>
        </row>
        <row r="129">
          <cell r="C129" t="str">
            <v>294PET, Polyethylene Terephthalate,  Bottle Resin , (not Coke approved)Northeast AsiaSpotUS$ / Metric TonFOB / NE Asia</v>
          </cell>
        </row>
        <row r="132">
          <cell r="C132" t="str">
            <v>485Crude Oil , WTINorth AmericaSpot, low   1st MonthUS$ / BarrelFOB / Cushing, OK</v>
          </cell>
        </row>
        <row r="133">
          <cell r="C133" t="str">
            <v>19Crude Oil , BrentWest EuropeSpot, Avg.   1st MonthUS$ / BarrelFOB / North Sea</v>
          </cell>
        </row>
        <row r="134">
          <cell r="C134" t="str">
            <v>93Crude Oil , DubaiMiddle EastSpot, Avg.   1st MonthUS$ / BarrelFOB / Persian Gulf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MATERIAIS"/>
      <sheetName val="PLANILHA MDO"/>
      <sheetName val="BDI"/>
      <sheetName val="MATERIAIS ELETRICOS"/>
      <sheetName val="MATERIAIS CABLING"/>
      <sheetName val="PLANILHA_MATERIAIS"/>
      <sheetName val="PLANILHA_MDO"/>
      <sheetName val="MATERIAIS_ELETRICOS"/>
      <sheetName val="MATERIAIS_CABLING"/>
    </sheetNames>
    <sheetDataSet>
      <sheetData sheetId="0" refreshError="1"/>
      <sheetData sheetId="1" refreshError="1"/>
      <sheetData sheetId="2" refreshError="1"/>
      <sheetData sheetId="3">
        <row r="7">
          <cell r="D7" t="str">
            <v>CN10</v>
          </cell>
          <cell r="E7">
            <v>2.72</v>
          </cell>
        </row>
        <row r="8">
          <cell r="D8" t="str">
            <v>CN16</v>
          </cell>
          <cell r="E8">
            <v>3.92</v>
          </cell>
        </row>
        <row r="9">
          <cell r="D9" t="str">
            <v>CN25</v>
          </cell>
          <cell r="E9">
            <v>5.82</v>
          </cell>
        </row>
        <row r="10">
          <cell r="D10" t="str">
            <v>CN35</v>
          </cell>
          <cell r="E10">
            <v>8.27</v>
          </cell>
        </row>
        <row r="11">
          <cell r="D11" t="str">
            <v>CN50</v>
          </cell>
          <cell r="E11">
            <v>10.61</v>
          </cell>
        </row>
        <row r="12">
          <cell r="D12" t="str">
            <v>CN70</v>
          </cell>
          <cell r="E12">
            <v>15.82</v>
          </cell>
        </row>
        <row r="13">
          <cell r="D13" t="str">
            <v>CN95</v>
          </cell>
          <cell r="E13">
            <v>22.3</v>
          </cell>
        </row>
        <row r="14">
          <cell r="D14" t="str">
            <v>CN120</v>
          </cell>
          <cell r="E14">
            <v>30.85</v>
          </cell>
        </row>
        <row r="16">
          <cell r="D16" t="str">
            <v>CFPVC1</v>
          </cell>
          <cell r="E16">
            <v>0.36</v>
          </cell>
        </row>
        <row r="17">
          <cell r="D17" t="str">
            <v>CFPVC1,5</v>
          </cell>
          <cell r="E17">
            <v>0.48</v>
          </cell>
        </row>
        <row r="18">
          <cell r="D18" t="str">
            <v>CFPVC2,5</v>
          </cell>
          <cell r="E18">
            <v>0.86</v>
          </cell>
        </row>
        <row r="19">
          <cell r="D19" t="str">
            <v>CFPVC4</v>
          </cell>
          <cell r="E19">
            <v>1.22</v>
          </cell>
        </row>
        <row r="20">
          <cell r="D20" t="str">
            <v>CFPVC6</v>
          </cell>
          <cell r="E20">
            <v>1.8</v>
          </cell>
        </row>
        <row r="21">
          <cell r="D21" t="str">
            <v>CFPVC10</v>
          </cell>
          <cell r="E21">
            <v>3.15</v>
          </cell>
        </row>
        <row r="22">
          <cell r="D22" t="str">
            <v>CFPVC16</v>
          </cell>
          <cell r="E22">
            <v>4.38</v>
          </cell>
        </row>
        <row r="23">
          <cell r="D23" t="str">
            <v>CFPVC25</v>
          </cell>
          <cell r="E23">
            <v>7.83</v>
          </cell>
        </row>
        <row r="24">
          <cell r="D24" t="str">
            <v>CFPVC35</v>
          </cell>
          <cell r="E24">
            <v>10.07</v>
          </cell>
        </row>
        <row r="25">
          <cell r="D25" t="str">
            <v>CFPVC50</v>
          </cell>
          <cell r="E25">
            <v>14.22</v>
          </cell>
        </row>
        <row r="26">
          <cell r="D26" t="str">
            <v>CFPVC70</v>
          </cell>
          <cell r="E26">
            <v>19.84</v>
          </cell>
        </row>
        <row r="27">
          <cell r="D27" t="str">
            <v>CFPVC95</v>
          </cell>
          <cell r="E27">
            <v>27.85</v>
          </cell>
        </row>
        <row r="28">
          <cell r="D28" t="str">
            <v>CFPVC120</v>
          </cell>
          <cell r="E28">
            <v>32.75</v>
          </cell>
        </row>
        <row r="29">
          <cell r="D29" t="str">
            <v>CFPVC150</v>
          </cell>
          <cell r="E29">
            <v>39.619999999999997</v>
          </cell>
        </row>
        <row r="30">
          <cell r="D30" t="str">
            <v>CFPVC185</v>
          </cell>
          <cell r="E30">
            <v>51.72</v>
          </cell>
        </row>
        <row r="31">
          <cell r="D31" t="str">
            <v>CFPVC240</v>
          </cell>
          <cell r="E31">
            <v>66.099999999999994</v>
          </cell>
        </row>
        <row r="33">
          <cell r="D33" t="str">
            <v>CFPVC1K1</v>
          </cell>
        </row>
        <row r="34">
          <cell r="D34" t="str">
            <v>CFPVC1K1,5</v>
          </cell>
          <cell r="E34">
            <v>0.66</v>
          </cell>
        </row>
        <row r="35">
          <cell r="D35" t="str">
            <v>CFPVC1K2,5</v>
          </cell>
          <cell r="E35">
            <v>0.9</v>
          </cell>
        </row>
        <row r="36">
          <cell r="D36" t="str">
            <v>CFPVC1K4</v>
          </cell>
          <cell r="E36">
            <v>1.4</v>
          </cell>
        </row>
        <row r="37">
          <cell r="D37" t="str">
            <v>CFPVC1K6</v>
          </cell>
          <cell r="E37">
            <v>1.9</v>
          </cell>
        </row>
        <row r="38">
          <cell r="D38" t="str">
            <v>CFPVC1K10</v>
          </cell>
          <cell r="E38">
            <v>3.02</v>
          </cell>
        </row>
        <row r="39">
          <cell r="D39" t="str">
            <v>CFPVC1K16</v>
          </cell>
          <cell r="E39">
            <v>4.7</v>
          </cell>
        </row>
        <row r="40">
          <cell r="D40" t="str">
            <v>CFPVC1K25</v>
          </cell>
          <cell r="E40">
            <v>7.5</v>
          </cell>
        </row>
        <row r="41">
          <cell r="D41" t="str">
            <v>CFPVC1K35</v>
          </cell>
          <cell r="E41">
            <v>10.199999999999999</v>
          </cell>
        </row>
        <row r="42">
          <cell r="D42" t="str">
            <v>CFPVC1K50</v>
          </cell>
          <cell r="E42">
            <v>14.3</v>
          </cell>
        </row>
        <row r="43">
          <cell r="D43" t="str">
            <v>CFPVC1K70</v>
          </cell>
          <cell r="E43">
            <v>19.920000000000002</v>
          </cell>
        </row>
        <row r="44">
          <cell r="D44" t="str">
            <v>CFPVC1K95</v>
          </cell>
          <cell r="E44">
            <v>26.3</v>
          </cell>
        </row>
        <row r="45">
          <cell r="D45" t="str">
            <v>CFPVC1K120</v>
          </cell>
          <cell r="E45">
            <v>35</v>
          </cell>
        </row>
        <row r="46">
          <cell r="D46" t="str">
            <v>CFPVC1K150</v>
          </cell>
          <cell r="E46">
            <v>42.4</v>
          </cell>
        </row>
        <row r="47">
          <cell r="D47" t="str">
            <v>CFPVC1K185</v>
          </cell>
          <cell r="E47">
            <v>52.3</v>
          </cell>
        </row>
        <row r="48">
          <cell r="D48" t="str">
            <v>CFPVC1K240</v>
          </cell>
          <cell r="E48">
            <v>68</v>
          </cell>
        </row>
        <row r="50">
          <cell r="D50" t="str">
            <v>CFEPR1K1,5</v>
          </cell>
          <cell r="E50">
            <v>0.82</v>
          </cell>
        </row>
        <row r="51">
          <cell r="D51" t="str">
            <v>CFEPR1K2,5</v>
          </cell>
          <cell r="E51">
            <v>1.1200000000000001</v>
          </cell>
        </row>
        <row r="52">
          <cell r="D52" t="str">
            <v>CFEPR1K4</v>
          </cell>
          <cell r="E52">
            <v>1.6</v>
          </cell>
        </row>
        <row r="53">
          <cell r="D53" t="str">
            <v>CFEPR1K6</v>
          </cell>
          <cell r="E53">
            <v>2.08</v>
          </cell>
        </row>
        <row r="54">
          <cell r="D54" t="str">
            <v>CFEPR1K10</v>
          </cell>
          <cell r="E54">
            <v>3.61</v>
          </cell>
        </row>
        <row r="55">
          <cell r="D55" t="str">
            <v>CFEPR1K16</v>
          </cell>
          <cell r="E55">
            <v>5.45</v>
          </cell>
        </row>
        <row r="56">
          <cell r="D56" t="str">
            <v>CFEPR1K25</v>
          </cell>
          <cell r="E56">
            <v>8.7200000000000006</v>
          </cell>
        </row>
        <row r="57">
          <cell r="D57" t="str">
            <v>CFEPR1K35</v>
          </cell>
          <cell r="E57">
            <v>13.3</v>
          </cell>
        </row>
        <row r="58">
          <cell r="D58" t="str">
            <v>CFEPR1K50</v>
          </cell>
          <cell r="E58">
            <v>18.68</v>
          </cell>
        </row>
        <row r="59">
          <cell r="D59" t="str">
            <v>CFEPR1K70</v>
          </cell>
          <cell r="E59">
            <v>21.4</v>
          </cell>
        </row>
        <row r="60">
          <cell r="D60" t="str">
            <v>CFEPR1K95</v>
          </cell>
          <cell r="E60">
            <v>34.840000000000003</v>
          </cell>
        </row>
        <row r="61">
          <cell r="D61" t="str">
            <v>CFEPR1K120</v>
          </cell>
          <cell r="E61">
            <v>42.52</v>
          </cell>
        </row>
        <row r="62">
          <cell r="D62" t="str">
            <v>CFEPR1K150</v>
          </cell>
          <cell r="E62">
            <v>49.99</v>
          </cell>
        </row>
        <row r="63">
          <cell r="D63" t="str">
            <v>CFEPR1K185</v>
          </cell>
          <cell r="E63">
            <v>68.67</v>
          </cell>
        </row>
        <row r="64">
          <cell r="D64" t="str">
            <v>CFEPR1K240</v>
          </cell>
          <cell r="E64">
            <v>79</v>
          </cell>
        </row>
        <row r="66">
          <cell r="D66" t="str">
            <v>CTEPR1K2,5</v>
          </cell>
          <cell r="E66">
            <v>3.1</v>
          </cell>
        </row>
        <row r="67">
          <cell r="D67" t="str">
            <v>CTEPR1K4</v>
          </cell>
          <cell r="E67">
            <v>4.7699999999999996</v>
          </cell>
        </row>
        <row r="68">
          <cell r="D68" t="str">
            <v>CTEPR1K6</v>
          </cell>
          <cell r="E68">
            <v>6.62</v>
          </cell>
        </row>
        <row r="69">
          <cell r="D69" t="str">
            <v>CTEPR1K10</v>
          </cell>
          <cell r="E69">
            <v>11.07</v>
          </cell>
        </row>
        <row r="70">
          <cell r="D70" t="str">
            <v>CTEPR1K16</v>
          </cell>
          <cell r="E70">
            <v>17.350000000000001</v>
          </cell>
        </row>
        <row r="71">
          <cell r="D71" t="str">
            <v>CTEPR1K25</v>
          </cell>
          <cell r="E71">
            <v>27.48</v>
          </cell>
        </row>
        <row r="72">
          <cell r="D72" t="str">
            <v>CTEPR1K50</v>
          </cell>
          <cell r="E72">
            <v>53.06</v>
          </cell>
        </row>
        <row r="74">
          <cell r="D74" t="str">
            <v>CTTEPR1K2,5</v>
          </cell>
          <cell r="E74">
            <v>4</v>
          </cell>
        </row>
        <row r="75">
          <cell r="D75" t="str">
            <v>CTTEPR1K4</v>
          </cell>
          <cell r="E75">
            <v>6.08</v>
          </cell>
        </row>
        <row r="76">
          <cell r="D76" t="str">
            <v>CTTEPR1K6</v>
          </cell>
          <cell r="E76">
            <v>8.56</v>
          </cell>
        </row>
        <row r="77">
          <cell r="D77" t="str">
            <v>CTTEPR1K10</v>
          </cell>
          <cell r="E77">
            <v>14.49</v>
          </cell>
        </row>
        <row r="78">
          <cell r="D78" t="str">
            <v>CTTEPR1K16</v>
          </cell>
          <cell r="E78">
            <v>22.76</v>
          </cell>
        </row>
        <row r="79">
          <cell r="D79" t="str">
            <v>CTTEPR1K25</v>
          </cell>
          <cell r="E79">
            <v>39.950000000000003</v>
          </cell>
        </row>
        <row r="80">
          <cell r="D80" t="str">
            <v>CTTEPR1K50</v>
          </cell>
          <cell r="E80">
            <v>77.91</v>
          </cell>
        </row>
        <row r="81">
          <cell r="D81" t="str">
            <v>CTTEPR1K95</v>
          </cell>
          <cell r="E81">
            <v>100.98</v>
          </cell>
        </row>
        <row r="82">
          <cell r="D82" t="str">
            <v>CTTEPR1K185</v>
          </cell>
          <cell r="E82">
            <v>209.1</v>
          </cell>
        </row>
        <row r="84">
          <cell r="D84" t="str">
            <v>CPPT1</v>
          </cell>
          <cell r="E84">
            <v>1.29</v>
          </cell>
        </row>
        <row r="85">
          <cell r="D85" t="str">
            <v>CPPT1,5</v>
          </cell>
          <cell r="E85">
            <v>1.64</v>
          </cell>
        </row>
        <row r="86">
          <cell r="D86" t="str">
            <v>CPPT2,5</v>
          </cell>
          <cell r="E86">
            <v>2.6</v>
          </cell>
        </row>
        <row r="87">
          <cell r="D87" t="str">
            <v>CPPT4</v>
          </cell>
          <cell r="E87">
            <v>5.44</v>
          </cell>
        </row>
        <row r="88">
          <cell r="D88" t="str">
            <v>CPPT6</v>
          </cell>
          <cell r="E88">
            <v>5.92</v>
          </cell>
        </row>
        <row r="89">
          <cell r="D89" t="str">
            <v>CPPT10</v>
          </cell>
          <cell r="E89">
            <v>10.119999999999999</v>
          </cell>
        </row>
        <row r="90">
          <cell r="D90" t="str">
            <v>CPPT16</v>
          </cell>
          <cell r="E90">
            <v>16.100000000000001</v>
          </cell>
        </row>
        <row r="92">
          <cell r="D92" t="str">
            <v>CPPTT1</v>
          </cell>
          <cell r="E92">
            <v>1.9</v>
          </cell>
        </row>
        <row r="93">
          <cell r="D93" t="str">
            <v>CPPTT1,5</v>
          </cell>
          <cell r="E93">
            <v>2.14</v>
          </cell>
        </row>
        <row r="94">
          <cell r="D94" t="str">
            <v>CPPTT2,5</v>
          </cell>
          <cell r="E94">
            <v>3.4</v>
          </cell>
        </row>
        <row r="95">
          <cell r="D95" t="str">
            <v>CPPTT4</v>
          </cell>
          <cell r="E95">
            <v>5.3</v>
          </cell>
        </row>
        <row r="96">
          <cell r="D96" t="str">
            <v>CPPTT6</v>
          </cell>
          <cell r="E96">
            <v>7.51</v>
          </cell>
        </row>
        <row r="97">
          <cell r="D97" t="str">
            <v>CPPTT10</v>
          </cell>
          <cell r="E97">
            <v>13.05</v>
          </cell>
        </row>
        <row r="98">
          <cell r="D98" t="str">
            <v>CPPTT16</v>
          </cell>
          <cell r="E98">
            <v>21.05</v>
          </cell>
        </row>
        <row r="102">
          <cell r="D102" t="str">
            <v>CFPVC1P</v>
          </cell>
        </row>
        <row r="103">
          <cell r="D103" t="str">
            <v>CFPVC1,5P</v>
          </cell>
          <cell r="E103">
            <v>0.68</v>
          </cell>
        </row>
        <row r="104">
          <cell r="D104" t="str">
            <v>CFPVC2,5P</v>
          </cell>
          <cell r="E104">
            <v>1.06</v>
          </cell>
        </row>
        <row r="105">
          <cell r="D105" t="str">
            <v>CFPVC4P</v>
          </cell>
          <cell r="E105">
            <v>1.7</v>
          </cell>
        </row>
        <row r="106">
          <cell r="D106" t="str">
            <v>CFPVC6P</v>
          </cell>
          <cell r="E106">
            <v>2.44</v>
          </cell>
        </row>
        <row r="107">
          <cell r="D107" t="str">
            <v>CFPVC10P</v>
          </cell>
          <cell r="E107">
            <v>4.57</v>
          </cell>
        </row>
        <row r="108">
          <cell r="D108" t="str">
            <v>CFPVC16P</v>
          </cell>
          <cell r="E108" t="str">
            <v xml:space="preserve"> </v>
          </cell>
        </row>
        <row r="109">
          <cell r="D109" t="str">
            <v>CFPVC25P</v>
          </cell>
          <cell r="E109">
            <v>10.86</v>
          </cell>
        </row>
        <row r="110">
          <cell r="D110" t="str">
            <v>CFPVC35P</v>
          </cell>
          <cell r="E110">
            <v>15.02</v>
          </cell>
        </row>
        <row r="111">
          <cell r="D111" t="str">
            <v>CFPVC50P</v>
          </cell>
          <cell r="E111">
            <v>21.13</v>
          </cell>
        </row>
        <row r="112">
          <cell r="D112" t="str">
            <v>CFPVC70P</v>
          </cell>
          <cell r="E112">
            <v>29.52</v>
          </cell>
        </row>
        <row r="113">
          <cell r="D113" t="str">
            <v>CFPVC95P</v>
          </cell>
          <cell r="E113">
            <v>41.39</v>
          </cell>
        </row>
        <row r="114">
          <cell r="D114" t="str">
            <v>CFPVC120P</v>
          </cell>
          <cell r="E114">
            <v>57.81</v>
          </cell>
        </row>
        <row r="115">
          <cell r="D115" t="str">
            <v>CFPVC150P</v>
          </cell>
          <cell r="E115">
            <v>71.95</v>
          </cell>
        </row>
        <row r="116">
          <cell r="D116" t="str">
            <v>CFPVC185P</v>
          </cell>
          <cell r="E116">
            <v>86.36</v>
          </cell>
        </row>
        <row r="117">
          <cell r="D117" t="str">
            <v>CFPVC240P</v>
          </cell>
          <cell r="E117">
            <v>102.59</v>
          </cell>
        </row>
        <row r="119">
          <cell r="D119" t="str">
            <v>CAF1,5P</v>
          </cell>
          <cell r="E119">
            <v>0.64</v>
          </cell>
        </row>
        <row r="120">
          <cell r="D120" t="str">
            <v>CAF2,5P</v>
          </cell>
          <cell r="E120">
            <v>1.01</v>
          </cell>
        </row>
        <row r="121">
          <cell r="D121" t="str">
            <v>CAF4,0P</v>
          </cell>
          <cell r="E121">
            <v>1.65</v>
          </cell>
        </row>
        <row r="124">
          <cell r="D124" t="str">
            <v>CFPVC1K1P</v>
          </cell>
        </row>
        <row r="125">
          <cell r="D125" t="str">
            <v>CFPVC1K1,5P</v>
          </cell>
          <cell r="E125">
            <v>1.1000000000000001</v>
          </cell>
        </row>
        <row r="126">
          <cell r="D126" t="str">
            <v>CFPVC1K2,5P</v>
          </cell>
          <cell r="E126">
            <v>1.53</v>
          </cell>
        </row>
        <row r="127">
          <cell r="D127" t="str">
            <v>CFPVC1K4P</v>
          </cell>
          <cell r="E127">
            <v>2.1800000000000002</v>
          </cell>
        </row>
        <row r="128">
          <cell r="D128" t="str">
            <v>CFPVC1K6P</v>
          </cell>
          <cell r="E128">
            <v>3.09</v>
          </cell>
        </row>
        <row r="129">
          <cell r="D129" t="str">
            <v>CFPVC1K10P</v>
          </cell>
          <cell r="E129">
            <v>4.9800000000000004</v>
          </cell>
        </row>
        <row r="130">
          <cell r="D130" t="str">
            <v>CFPVC1K16P</v>
          </cell>
          <cell r="E130">
            <v>7.61</v>
          </cell>
        </row>
        <row r="131">
          <cell r="D131" t="str">
            <v>CFPVC1K25P</v>
          </cell>
          <cell r="E131">
            <v>12.19</v>
          </cell>
        </row>
        <row r="132">
          <cell r="D132" t="str">
            <v>CFPVC1K35P</v>
          </cell>
          <cell r="E132">
            <v>16.440000000000001</v>
          </cell>
        </row>
        <row r="133">
          <cell r="D133" t="str">
            <v>CFPVC1K50P</v>
          </cell>
          <cell r="E133">
            <v>23.1</v>
          </cell>
        </row>
        <row r="134">
          <cell r="D134" t="str">
            <v>CFPVC1K70P</v>
          </cell>
          <cell r="E134">
            <v>32.479999999999997</v>
          </cell>
        </row>
        <row r="135">
          <cell r="D135" t="str">
            <v>CFPVC1K95P</v>
          </cell>
          <cell r="E135">
            <v>43.13</v>
          </cell>
        </row>
        <row r="136">
          <cell r="D136" t="str">
            <v>CFPVC1K120P</v>
          </cell>
          <cell r="E136">
            <v>56.38</v>
          </cell>
        </row>
        <row r="137">
          <cell r="D137" t="str">
            <v>CFPVC1K150P</v>
          </cell>
          <cell r="E137">
            <v>70.180000000000007</v>
          </cell>
        </row>
        <row r="138">
          <cell r="D138" t="str">
            <v>CFPVC1K185P</v>
          </cell>
          <cell r="E138">
            <v>84.23</v>
          </cell>
        </row>
        <row r="139">
          <cell r="D139" t="str">
            <v>CFPVC1K240P</v>
          </cell>
          <cell r="E139">
            <v>111.01</v>
          </cell>
        </row>
        <row r="142">
          <cell r="D142" t="str">
            <v>CFEPR1K1P</v>
          </cell>
          <cell r="E142">
            <v>0.43</v>
          </cell>
        </row>
        <row r="143">
          <cell r="D143" t="str">
            <v>CFEPR1K1,5P</v>
          </cell>
          <cell r="E143">
            <v>0.56999999999999995</v>
          </cell>
        </row>
        <row r="144">
          <cell r="D144" t="str">
            <v>CFEPR1K2,5P</v>
          </cell>
          <cell r="E144">
            <v>1.28</v>
          </cell>
        </row>
        <row r="145">
          <cell r="D145" t="str">
            <v>CFEPR1K4P</v>
          </cell>
          <cell r="E145">
            <v>1.85</v>
          </cell>
        </row>
        <row r="146">
          <cell r="D146" t="str">
            <v>CFEPR1K6P</v>
          </cell>
          <cell r="E146">
            <v>2.6</v>
          </cell>
        </row>
        <row r="147">
          <cell r="D147" t="str">
            <v>CFEPR1K10P</v>
          </cell>
          <cell r="E147">
            <v>4.2</v>
          </cell>
        </row>
        <row r="148">
          <cell r="D148" t="str">
            <v>CFEPR1K16P</v>
          </cell>
          <cell r="E148">
            <v>6.4</v>
          </cell>
        </row>
        <row r="149">
          <cell r="D149" t="str">
            <v>CFEPR1K25P</v>
          </cell>
          <cell r="E149">
            <v>10.25</v>
          </cell>
        </row>
        <row r="150">
          <cell r="D150" t="str">
            <v>CFEPR1K35P</v>
          </cell>
          <cell r="E150">
            <v>13.9</v>
          </cell>
        </row>
        <row r="151">
          <cell r="D151" t="str">
            <v>CFEPR1K50P</v>
          </cell>
          <cell r="E151">
            <v>19.41</v>
          </cell>
        </row>
        <row r="152">
          <cell r="D152" t="str">
            <v>CFEPR1K70P</v>
          </cell>
          <cell r="E152">
            <v>27.5</v>
          </cell>
        </row>
        <row r="153">
          <cell r="D153" t="str">
            <v>CFEPR1K95P</v>
          </cell>
          <cell r="E153">
            <v>36.299999999999997</v>
          </cell>
        </row>
        <row r="154">
          <cell r="D154" t="str">
            <v>CFEPR1K120P</v>
          </cell>
          <cell r="E154">
            <v>47.4</v>
          </cell>
        </row>
        <row r="155">
          <cell r="D155" t="str">
            <v>CFEPR1K150P</v>
          </cell>
          <cell r="E155">
            <v>58.96</v>
          </cell>
        </row>
        <row r="156">
          <cell r="D156" t="str">
            <v>CFEPR1K185P</v>
          </cell>
          <cell r="E156">
            <v>70.709999999999994</v>
          </cell>
        </row>
        <row r="157">
          <cell r="D157" t="str">
            <v>CFEPR1K240P</v>
          </cell>
          <cell r="E157">
            <v>93.26</v>
          </cell>
        </row>
        <row r="160">
          <cell r="D160" t="str">
            <v>CTEPR1K2,5P</v>
          </cell>
          <cell r="E160">
            <v>4.32</v>
          </cell>
        </row>
        <row r="161">
          <cell r="D161" t="str">
            <v>CTEPR1K4P</v>
          </cell>
          <cell r="E161">
            <v>6.71</v>
          </cell>
        </row>
        <row r="162">
          <cell r="D162" t="str">
            <v>CTEPR1K6P</v>
          </cell>
          <cell r="E162">
            <v>9.42</v>
          </cell>
        </row>
        <row r="163">
          <cell r="D163" t="str">
            <v>CTEPR1K10P</v>
          </cell>
          <cell r="E163">
            <v>15.8</v>
          </cell>
        </row>
        <row r="164">
          <cell r="D164" t="str">
            <v>CTEPR1K16P</v>
          </cell>
          <cell r="E164">
            <v>24.77</v>
          </cell>
        </row>
        <row r="165">
          <cell r="D165" t="str">
            <v>CTEPR1K25P</v>
          </cell>
          <cell r="E165">
            <v>36.82</v>
          </cell>
        </row>
        <row r="166">
          <cell r="D166" t="str">
            <v>CTEPR1K50P</v>
          </cell>
          <cell r="E166">
            <v>64.849999999999994</v>
          </cell>
        </row>
        <row r="168">
          <cell r="D168" t="str">
            <v>CTTEPR1K2,5P</v>
          </cell>
          <cell r="E168">
            <v>4.34</v>
          </cell>
        </row>
        <row r="169">
          <cell r="D169" t="str">
            <v>CTTEPR1K4P</v>
          </cell>
          <cell r="E169">
            <v>8.6300000000000008</v>
          </cell>
        </row>
        <row r="170">
          <cell r="D170" t="str">
            <v>CTTEPR1K6P</v>
          </cell>
          <cell r="E170">
            <v>12.16</v>
          </cell>
        </row>
        <row r="171">
          <cell r="D171" t="str">
            <v>CTTEPR1K10P</v>
          </cell>
          <cell r="E171">
            <v>20.7</v>
          </cell>
        </row>
        <row r="172">
          <cell r="D172" t="str">
            <v>CTTEPR1K16P</v>
          </cell>
          <cell r="E172">
            <v>32.590000000000003</v>
          </cell>
        </row>
        <row r="173">
          <cell r="D173" t="str">
            <v>CTTEPR1K25P</v>
          </cell>
          <cell r="E173">
            <v>49.93</v>
          </cell>
        </row>
        <row r="174">
          <cell r="D174" t="str">
            <v>CTTEPR1K50P</v>
          </cell>
          <cell r="E174">
            <v>77.91</v>
          </cell>
        </row>
        <row r="176">
          <cell r="D176" t="str">
            <v>CPPT1P</v>
          </cell>
          <cell r="E176">
            <v>1.78</v>
          </cell>
        </row>
        <row r="177">
          <cell r="D177" t="str">
            <v>CPPT1,5P</v>
          </cell>
          <cell r="E177">
            <v>2.77</v>
          </cell>
        </row>
        <row r="178">
          <cell r="D178" t="str">
            <v>CPPT2,5P</v>
          </cell>
          <cell r="E178">
            <v>5.27</v>
          </cell>
        </row>
        <row r="179">
          <cell r="D179" t="str">
            <v>CPPT4P</v>
          </cell>
          <cell r="E179">
            <v>7.13</v>
          </cell>
        </row>
        <row r="180">
          <cell r="D180" t="str">
            <v>CPPT6P</v>
          </cell>
          <cell r="E180">
            <v>10.1</v>
          </cell>
        </row>
        <row r="181">
          <cell r="D181" t="str">
            <v>CPPT10P</v>
          </cell>
          <cell r="E181">
            <v>13</v>
          </cell>
        </row>
        <row r="182">
          <cell r="D182" t="str">
            <v>CPPT16P</v>
          </cell>
          <cell r="E182">
            <v>21</v>
          </cell>
        </row>
        <row r="184">
          <cell r="D184" t="str">
            <v>CPPTT1P</v>
          </cell>
        </row>
        <row r="185">
          <cell r="D185" t="str">
            <v>CPPTT1,5P</v>
          </cell>
          <cell r="E185">
            <v>3.16</v>
          </cell>
        </row>
        <row r="186">
          <cell r="D186" t="str">
            <v>CPPTT2,5P</v>
          </cell>
          <cell r="E186">
            <v>4.3499999999999996</v>
          </cell>
        </row>
        <row r="187">
          <cell r="D187" t="str">
            <v>CPPTT4P</v>
          </cell>
          <cell r="E187">
            <v>7.1</v>
          </cell>
        </row>
        <row r="188">
          <cell r="D188" t="str">
            <v>CPPTT6P</v>
          </cell>
          <cell r="E188">
            <v>10</v>
          </cell>
        </row>
        <row r="189">
          <cell r="D189" t="str">
            <v>CPPTT10P</v>
          </cell>
          <cell r="E189">
            <v>17</v>
          </cell>
        </row>
        <row r="190">
          <cell r="D190" t="str">
            <v>CPPTT16P</v>
          </cell>
          <cell r="E190">
            <v>26.8</v>
          </cell>
        </row>
        <row r="192">
          <cell r="D192" t="str">
            <v>TC1</v>
          </cell>
        </row>
        <row r="193">
          <cell r="D193" t="str">
            <v>TC1,5</v>
          </cell>
          <cell r="E193">
            <v>0.12</v>
          </cell>
        </row>
        <row r="194">
          <cell r="D194" t="str">
            <v>TC2,5</v>
          </cell>
          <cell r="E194">
            <v>0.12</v>
          </cell>
        </row>
        <row r="195">
          <cell r="D195" t="str">
            <v>TC4</v>
          </cell>
          <cell r="E195">
            <v>0.22</v>
          </cell>
        </row>
        <row r="196">
          <cell r="D196" t="str">
            <v>TC6</v>
          </cell>
          <cell r="E196">
            <v>0.22</v>
          </cell>
        </row>
        <row r="197">
          <cell r="D197" t="str">
            <v>TC10</v>
          </cell>
          <cell r="E197">
            <v>0.5</v>
          </cell>
        </row>
        <row r="198">
          <cell r="D198" t="str">
            <v>TC16</v>
          </cell>
          <cell r="E198">
            <v>0.57999999999999996</v>
          </cell>
        </row>
        <row r="199">
          <cell r="D199" t="str">
            <v>TC25</v>
          </cell>
          <cell r="E199">
            <v>0.72</v>
          </cell>
        </row>
        <row r="200">
          <cell r="D200" t="str">
            <v>TC35</v>
          </cell>
          <cell r="E200">
            <v>1.02</v>
          </cell>
        </row>
        <row r="201">
          <cell r="D201" t="str">
            <v>TC50</v>
          </cell>
          <cell r="E201">
            <v>1.39</v>
          </cell>
        </row>
        <row r="202">
          <cell r="D202" t="str">
            <v>TC70</v>
          </cell>
          <cell r="E202">
            <v>1.97</v>
          </cell>
        </row>
        <row r="203">
          <cell r="D203" t="str">
            <v>TC95</v>
          </cell>
          <cell r="E203">
            <v>2.6</v>
          </cell>
        </row>
        <row r="204">
          <cell r="D204" t="str">
            <v>TC120</v>
          </cell>
          <cell r="E204">
            <v>3.05</v>
          </cell>
        </row>
        <row r="205">
          <cell r="D205" t="str">
            <v>TC150</v>
          </cell>
          <cell r="E205">
            <v>3.6</v>
          </cell>
        </row>
        <row r="206">
          <cell r="D206" t="str">
            <v>TC185</v>
          </cell>
          <cell r="E206">
            <v>4.3</v>
          </cell>
        </row>
        <row r="207">
          <cell r="D207" t="str">
            <v>TC240</v>
          </cell>
          <cell r="E207">
            <v>8.8000000000000007</v>
          </cell>
        </row>
        <row r="209">
          <cell r="D209" t="str">
            <v>CB2x22</v>
          </cell>
          <cell r="E209">
            <v>1.63</v>
          </cell>
        </row>
        <row r="210">
          <cell r="D210" t="str">
            <v>CB3x18</v>
          </cell>
          <cell r="E210">
            <v>2.56</v>
          </cell>
        </row>
        <row r="211">
          <cell r="D211" t="str">
            <v>CB4x22</v>
          </cell>
          <cell r="E211">
            <v>2.2599999999999998</v>
          </cell>
        </row>
        <row r="216">
          <cell r="D216" t="str">
            <v>EGE1/2</v>
          </cell>
          <cell r="E216">
            <v>5.5</v>
          </cell>
        </row>
        <row r="217">
          <cell r="D217" t="str">
            <v>EGE3/4</v>
          </cell>
          <cell r="E217">
            <v>7.37</v>
          </cell>
        </row>
        <row r="218">
          <cell r="D218" t="str">
            <v>EGE1</v>
          </cell>
          <cell r="E218">
            <v>11.5</v>
          </cell>
        </row>
        <row r="219">
          <cell r="D219" t="str">
            <v>EGE11/4</v>
          </cell>
          <cell r="E219">
            <v>17.2</v>
          </cell>
        </row>
        <row r="220">
          <cell r="D220" t="str">
            <v>EGE11/2</v>
          </cell>
          <cell r="E220">
            <v>19.2</v>
          </cell>
        </row>
        <row r="221">
          <cell r="D221" t="str">
            <v>EGE2</v>
          </cell>
          <cell r="E221">
            <v>26.8</v>
          </cell>
        </row>
        <row r="222">
          <cell r="D222" t="str">
            <v>EGE21/2</v>
          </cell>
          <cell r="E222">
            <v>48.33</v>
          </cell>
        </row>
        <row r="223">
          <cell r="D223" t="str">
            <v>EGE3</v>
          </cell>
          <cell r="E223">
            <v>58.71</v>
          </cell>
        </row>
        <row r="224">
          <cell r="D224" t="str">
            <v>EGE4</v>
          </cell>
          <cell r="E224">
            <v>89</v>
          </cell>
        </row>
        <row r="226">
          <cell r="D226" t="str">
            <v>EGF1/2</v>
          </cell>
          <cell r="E226">
            <v>12.3</v>
          </cell>
        </row>
        <row r="227">
          <cell r="D227" t="str">
            <v>EGF3/4</v>
          </cell>
          <cell r="E227">
            <v>13.9</v>
          </cell>
        </row>
        <row r="228">
          <cell r="D228" t="str">
            <v>EGF1</v>
          </cell>
          <cell r="E228">
            <v>17</v>
          </cell>
        </row>
        <row r="229">
          <cell r="D229" t="str">
            <v>EGF11/4</v>
          </cell>
          <cell r="E229">
            <v>23</v>
          </cell>
        </row>
        <row r="230">
          <cell r="D230" t="str">
            <v>EGF11/2</v>
          </cell>
          <cell r="E230">
            <v>27</v>
          </cell>
        </row>
        <row r="231">
          <cell r="D231" t="str">
            <v>EGF2</v>
          </cell>
          <cell r="E231">
            <v>43.34</v>
          </cell>
        </row>
        <row r="232">
          <cell r="D232" t="str">
            <v>EGF21/2</v>
          </cell>
          <cell r="E232">
            <v>70.010000000000005</v>
          </cell>
        </row>
        <row r="233">
          <cell r="D233" t="str">
            <v>EGF4</v>
          </cell>
          <cell r="E233">
            <v>111.28</v>
          </cell>
        </row>
        <row r="235">
          <cell r="D235" t="str">
            <v>EGFP1/2</v>
          </cell>
          <cell r="E235">
            <v>12.94</v>
          </cell>
        </row>
        <row r="236">
          <cell r="D236" t="str">
            <v>EGFP3/4</v>
          </cell>
          <cell r="E236">
            <v>16.190000000000001</v>
          </cell>
        </row>
        <row r="237">
          <cell r="D237" t="str">
            <v>EGEP1</v>
          </cell>
          <cell r="E237">
            <v>22.89</v>
          </cell>
        </row>
        <row r="238">
          <cell r="D238" t="str">
            <v>EGEP11/2</v>
          </cell>
          <cell r="E238">
            <v>31.2</v>
          </cell>
        </row>
        <row r="239">
          <cell r="D239" t="str">
            <v>EGEM2</v>
          </cell>
          <cell r="E239">
            <v>39.520000000000003</v>
          </cell>
        </row>
        <row r="240">
          <cell r="D240" t="str">
            <v>EGEM3</v>
          </cell>
          <cell r="E240">
            <v>73.06</v>
          </cell>
        </row>
        <row r="241">
          <cell r="D241" t="str">
            <v>EGEP3</v>
          </cell>
          <cell r="E241">
            <v>111.44</v>
          </cell>
        </row>
        <row r="242">
          <cell r="D242" t="str">
            <v>EGEM4</v>
          </cell>
          <cell r="E242">
            <v>121</v>
          </cell>
        </row>
        <row r="243">
          <cell r="D243" t="str">
            <v>EGEP4</v>
          </cell>
          <cell r="E243">
            <v>148.81</v>
          </cell>
        </row>
        <row r="245">
          <cell r="D245" t="str">
            <v>LGE1/2</v>
          </cell>
          <cell r="E245">
            <v>0.42</v>
          </cell>
        </row>
        <row r="246">
          <cell r="D246" t="str">
            <v>LGE3/4</v>
          </cell>
          <cell r="E246">
            <v>0.45</v>
          </cell>
        </row>
        <row r="247">
          <cell r="D247" t="str">
            <v>LGE1</v>
          </cell>
          <cell r="E247">
            <v>0.56000000000000005</v>
          </cell>
        </row>
        <row r="248">
          <cell r="D248" t="str">
            <v>LGE11/4</v>
          </cell>
          <cell r="E248">
            <v>0.7</v>
          </cell>
        </row>
        <row r="249">
          <cell r="D249" t="str">
            <v>LGE1/2</v>
          </cell>
          <cell r="E249">
            <v>0.98</v>
          </cell>
        </row>
        <row r="250">
          <cell r="D250" t="str">
            <v>LGE2</v>
          </cell>
          <cell r="E250">
            <v>1.7</v>
          </cell>
        </row>
        <row r="251">
          <cell r="D251" t="str">
            <v>LGE3</v>
          </cell>
          <cell r="E251">
            <v>3.5</v>
          </cell>
        </row>
        <row r="252">
          <cell r="D252" t="str">
            <v>LGE4</v>
          </cell>
          <cell r="E252">
            <v>6.3</v>
          </cell>
        </row>
        <row r="254">
          <cell r="D254" t="str">
            <v>CGE1/2</v>
          </cell>
          <cell r="E254">
            <v>1</v>
          </cell>
        </row>
        <row r="255">
          <cell r="D255" t="str">
            <v>CGE3/4</v>
          </cell>
          <cell r="E255">
            <v>1.1000000000000001</v>
          </cell>
        </row>
        <row r="256">
          <cell r="D256" t="str">
            <v>CGE1</v>
          </cell>
          <cell r="E256">
            <v>1.4</v>
          </cell>
        </row>
        <row r="257">
          <cell r="D257" t="str">
            <v>CGE11/4</v>
          </cell>
          <cell r="E257">
            <v>1.63</v>
          </cell>
        </row>
        <row r="258">
          <cell r="D258" t="str">
            <v>CGE1/2</v>
          </cell>
          <cell r="E258">
            <v>4</v>
          </cell>
        </row>
        <row r="259">
          <cell r="D259" t="str">
            <v>CGE2</v>
          </cell>
          <cell r="E259">
            <v>6.95</v>
          </cell>
        </row>
        <row r="260">
          <cell r="D260" t="str">
            <v>CGE3</v>
          </cell>
          <cell r="E260">
            <v>23.7</v>
          </cell>
        </row>
        <row r="261">
          <cell r="D261" t="str">
            <v>CGE4</v>
          </cell>
          <cell r="E261">
            <v>39.5</v>
          </cell>
        </row>
        <row r="263">
          <cell r="D263" t="str">
            <v>CGF1/2</v>
          </cell>
          <cell r="E263">
            <v>1.0900000000000001</v>
          </cell>
        </row>
        <row r="264">
          <cell r="D264" t="str">
            <v>CGF3/4</v>
          </cell>
          <cell r="E264">
            <v>1.1200000000000001</v>
          </cell>
        </row>
        <row r="265">
          <cell r="D265" t="str">
            <v>CGF1</v>
          </cell>
          <cell r="E265">
            <v>1.59</v>
          </cell>
        </row>
        <row r="266">
          <cell r="D266" t="str">
            <v>CGF1/4</v>
          </cell>
          <cell r="E266">
            <v>4.7</v>
          </cell>
        </row>
        <row r="267">
          <cell r="D267" t="str">
            <v>CGF1/2</v>
          </cell>
          <cell r="E267">
            <v>5.3</v>
          </cell>
        </row>
        <row r="268">
          <cell r="D268" t="str">
            <v>CGF21/2</v>
          </cell>
          <cell r="E268">
            <v>17.100000000000001</v>
          </cell>
        </row>
        <row r="269">
          <cell r="D269" t="str">
            <v>CGF3</v>
          </cell>
          <cell r="E269">
            <v>32</v>
          </cell>
        </row>
        <row r="270">
          <cell r="D270" t="str">
            <v>CGF4</v>
          </cell>
          <cell r="E270">
            <v>53</v>
          </cell>
        </row>
        <row r="272">
          <cell r="D272" t="str">
            <v>CGFP1</v>
          </cell>
          <cell r="E272">
            <v>2.1</v>
          </cell>
        </row>
        <row r="273">
          <cell r="D273" t="str">
            <v>CGFP2</v>
          </cell>
          <cell r="E273">
            <v>9.5</v>
          </cell>
        </row>
        <row r="275">
          <cell r="D275" t="str">
            <v>CGFM3/4</v>
          </cell>
          <cell r="E275">
            <v>13.9</v>
          </cell>
        </row>
        <row r="276">
          <cell r="D276" t="str">
            <v>CGFM1</v>
          </cell>
          <cell r="E276">
            <v>17.899999999999999</v>
          </cell>
        </row>
        <row r="277">
          <cell r="D277" t="str">
            <v>CGFM2</v>
          </cell>
          <cell r="E277">
            <v>9</v>
          </cell>
        </row>
        <row r="278">
          <cell r="D278" t="str">
            <v>CGFM3/4</v>
          </cell>
          <cell r="E278">
            <v>24.46</v>
          </cell>
        </row>
        <row r="280">
          <cell r="D280" t="str">
            <v>EPVCR1/2</v>
          </cell>
          <cell r="E280">
            <v>2.85</v>
          </cell>
        </row>
        <row r="281">
          <cell r="D281" t="str">
            <v>EPVCR3/4</v>
          </cell>
          <cell r="E281">
            <v>4.8</v>
          </cell>
        </row>
        <row r="282">
          <cell r="D282" t="str">
            <v>EPVCR1</v>
          </cell>
          <cell r="E282">
            <v>7.1</v>
          </cell>
        </row>
        <row r="283">
          <cell r="D283" t="str">
            <v>EPVCR11/4</v>
          </cell>
          <cell r="E283">
            <v>7.8</v>
          </cell>
        </row>
        <row r="284">
          <cell r="D284" t="str">
            <v>EPVCR11/2</v>
          </cell>
          <cell r="E284">
            <v>9.9</v>
          </cell>
        </row>
        <row r="285">
          <cell r="D285" t="str">
            <v>EPVCR2</v>
          </cell>
          <cell r="E285">
            <v>13.37</v>
          </cell>
        </row>
        <row r="286">
          <cell r="D286" t="str">
            <v>EPVCR3</v>
          </cell>
          <cell r="E286">
            <v>33</v>
          </cell>
        </row>
        <row r="287">
          <cell r="D287" t="str">
            <v>EPVCR4</v>
          </cell>
          <cell r="E287">
            <v>52</v>
          </cell>
        </row>
        <row r="289">
          <cell r="D289" t="str">
            <v>LPVCR1/2</v>
          </cell>
          <cell r="E289">
            <v>0.26</v>
          </cell>
        </row>
        <row r="290">
          <cell r="D290" t="str">
            <v>LPVCR3/4</v>
          </cell>
          <cell r="E290">
            <v>0.41</v>
          </cell>
        </row>
        <row r="291">
          <cell r="D291" t="str">
            <v>LPVCR1</v>
          </cell>
          <cell r="E291">
            <v>0.55000000000000004</v>
          </cell>
        </row>
        <row r="292">
          <cell r="D292" t="str">
            <v>LPVCR11/4</v>
          </cell>
          <cell r="E292">
            <v>0.87</v>
          </cell>
        </row>
        <row r="293">
          <cell r="D293" t="str">
            <v>LPVCR11/2</v>
          </cell>
          <cell r="E293">
            <v>1.1000000000000001</v>
          </cell>
        </row>
        <row r="294">
          <cell r="D294" t="str">
            <v>LPVCR2</v>
          </cell>
          <cell r="E294">
            <v>1.75</v>
          </cell>
        </row>
        <row r="295">
          <cell r="D295" t="str">
            <v>LPVCR3</v>
          </cell>
          <cell r="E295">
            <v>5.9</v>
          </cell>
        </row>
        <row r="296">
          <cell r="D296" t="str">
            <v>LPVCR4</v>
          </cell>
          <cell r="E296">
            <v>11.6</v>
          </cell>
        </row>
        <row r="298">
          <cell r="D298" t="str">
            <v>CPVCR1/2</v>
          </cell>
          <cell r="E298">
            <v>0.66</v>
          </cell>
        </row>
        <row r="299">
          <cell r="D299" t="str">
            <v>CPVCR3/4</v>
          </cell>
          <cell r="E299">
            <v>0.74</v>
          </cell>
        </row>
        <row r="300">
          <cell r="D300" t="str">
            <v>CPVCR1</v>
          </cell>
          <cell r="E300">
            <v>1.1080000000000001</v>
          </cell>
        </row>
        <row r="301">
          <cell r="D301" t="str">
            <v>CPVCR11/4</v>
          </cell>
          <cell r="E301">
            <v>1.6</v>
          </cell>
        </row>
        <row r="302">
          <cell r="D302" t="str">
            <v>CPVCR11/2</v>
          </cell>
          <cell r="E302">
            <v>1.83</v>
          </cell>
        </row>
        <row r="303">
          <cell r="D303" t="str">
            <v>CPVCR2</v>
          </cell>
          <cell r="E303">
            <v>3</v>
          </cell>
        </row>
        <row r="304">
          <cell r="D304" t="str">
            <v>CPVCR3</v>
          </cell>
          <cell r="E304">
            <v>8.6</v>
          </cell>
        </row>
        <row r="305">
          <cell r="D305" t="str">
            <v>CPVCR4</v>
          </cell>
          <cell r="E305">
            <v>15.5</v>
          </cell>
        </row>
        <row r="307">
          <cell r="D307" t="str">
            <v>EFC1/2</v>
          </cell>
          <cell r="E307">
            <v>1.1200000000000001</v>
          </cell>
        </row>
        <row r="308">
          <cell r="D308" t="str">
            <v>EFC3/4</v>
          </cell>
          <cell r="E308">
            <v>1.3</v>
          </cell>
        </row>
        <row r="309">
          <cell r="D309" t="str">
            <v>EFC1</v>
          </cell>
          <cell r="E309">
            <v>1.87</v>
          </cell>
        </row>
        <row r="310">
          <cell r="D310" t="str">
            <v>EFC11/4</v>
          </cell>
          <cell r="E310">
            <v>3.03</v>
          </cell>
        </row>
        <row r="311">
          <cell r="D311" t="str">
            <v>EFC11/2</v>
          </cell>
          <cell r="E311">
            <v>3.21</v>
          </cell>
        </row>
        <row r="312">
          <cell r="D312" t="str">
            <v>EFC2</v>
          </cell>
          <cell r="E312">
            <v>4.7300000000000004</v>
          </cell>
        </row>
        <row r="314">
          <cell r="D314" t="str">
            <v>PAD1/2</v>
          </cell>
          <cell r="E314">
            <v>38</v>
          </cell>
        </row>
        <row r="315">
          <cell r="D315" t="str">
            <v>PAD3/4</v>
          </cell>
          <cell r="E315">
            <v>51.5</v>
          </cell>
        </row>
        <row r="316">
          <cell r="D316" t="str">
            <v>PAD1</v>
          </cell>
          <cell r="E316">
            <v>73.5</v>
          </cell>
        </row>
        <row r="317">
          <cell r="D317" t="str">
            <v>PAD11/4</v>
          </cell>
          <cell r="E317">
            <v>85</v>
          </cell>
        </row>
        <row r="318">
          <cell r="D318" t="str">
            <v>PAD11/2</v>
          </cell>
          <cell r="E318">
            <v>148</v>
          </cell>
        </row>
        <row r="319">
          <cell r="D319" t="str">
            <v>PAD2</v>
          </cell>
          <cell r="E319">
            <v>170</v>
          </cell>
        </row>
        <row r="320">
          <cell r="D320" t="str">
            <v>PAD3</v>
          </cell>
          <cell r="E320">
            <v>144</v>
          </cell>
        </row>
        <row r="321">
          <cell r="D321" t="str">
            <v>PAD4</v>
          </cell>
          <cell r="E321">
            <v>187</v>
          </cell>
        </row>
        <row r="323">
          <cell r="D323" t="str">
            <v>STCC1/2</v>
          </cell>
          <cell r="E323">
            <v>2.38</v>
          </cell>
        </row>
        <row r="324">
          <cell r="D324" t="str">
            <v>STCC3/4</v>
          </cell>
          <cell r="E324">
            <v>3.34</v>
          </cell>
        </row>
        <row r="325">
          <cell r="D325" t="str">
            <v>STCC1</v>
          </cell>
          <cell r="E325">
            <v>4.33</v>
          </cell>
        </row>
        <row r="326">
          <cell r="D326" t="str">
            <v>STCC11/4</v>
          </cell>
          <cell r="E326">
            <v>6.86</v>
          </cell>
        </row>
        <row r="327">
          <cell r="D327" t="str">
            <v>STCC11/2</v>
          </cell>
          <cell r="E327">
            <v>8.2100000000000009</v>
          </cell>
        </row>
        <row r="328">
          <cell r="D328" t="str">
            <v>STCC2</v>
          </cell>
          <cell r="E328">
            <v>10.98</v>
          </cell>
        </row>
        <row r="329">
          <cell r="D329" t="str">
            <v>STCC21/2</v>
          </cell>
          <cell r="E329">
            <v>17.37</v>
          </cell>
        </row>
        <row r="330">
          <cell r="D330" t="str">
            <v>STCC3</v>
          </cell>
          <cell r="E330">
            <v>22.8</v>
          </cell>
        </row>
        <row r="331">
          <cell r="D331" t="str">
            <v>STCC4</v>
          </cell>
          <cell r="E331">
            <v>30</v>
          </cell>
        </row>
        <row r="333">
          <cell r="D333" t="str">
            <v>STSC1/2</v>
          </cell>
          <cell r="E333">
            <v>1.85</v>
          </cell>
        </row>
        <row r="334">
          <cell r="D334" t="str">
            <v>STSC3/4</v>
          </cell>
          <cell r="E334">
            <v>2.85</v>
          </cell>
        </row>
        <row r="335">
          <cell r="D335" t="str">
            <v>STSC1</v>
          </cell>
          <cell r="E335">
            <v>3.68</v>
          </cell>
        </row>
        <row r="336">
          <cell r="D336" t="str">
            <v>STSC11/4</v>
          </cell>
        </row>
        <row r="337">
          <cell r="D337" t="str">
            <v>STSC11/2</v>
          </cell>
        </row>
        <row r="338">
          <cell r="D338" t="str">
            <v>STSC2</v>
          </cell>
          <cell r="E338">
            <v>8.1999999999999993</v>
          </cell>
        </row>
        <row r="339">
          <cell r="D339" t="str">
            <v>STSC21/2</v>
          </cell>
        </row>
        <row r="340">
          <cell r="D340" t="str">
            <v>STSC3</v>
          </cell>
          <cell r="E340">
            <v>19</v>
          </cell>
        </row>
        <row r="341">
          <cell r="D341" t="str">
            <v>STSC4</v>
          </cell>
        </row>
        <row r="343">
          <cell r="D343" t="str">
            <v>UCCV1/2</v>
          </cell>
          <cell r="E343">
            <v>1.42</v>
          </cell>
        </row>
        <row r="344">
          <cell r="D344" t="str">
            <v>UCCV3/4</v>
          </cell>
          <cell r="E344">
            <v>1.92</v>
          </cell>
        </row>
        <row r="345">
          <cell r="D345" t="str">
            <v>UCCV1</v>
          </cell>
          <cell r="E345">
            <v>1.9</v>
          </cell>
        </row>
        <row r="346">
          <cell r="D346" t="str">
            <v>UCCV11/4</v>
          </cell>
          <cell r="E346">
            <v>3.6</v>
          </cell>
        </row>
        <row r="347">
          <cell r="D347" t="str">
            <v>UCCV11/2</v>
          </cell>
          <cell r="E347">
            <v>4.76</v>
          </cell>
        </row>
        <row r="348">
          <cell r="D348" t="str">
            <v>UCCV2</v>
          </cell>
          <cell r="E348">
            <v>7.2</v>
          </cell>
        </row>
        <row r="349">
          <cell r="D349" t="str">
            <v>UCCV21/2</v>
          </cell>
          <cell r="E349">
            <v>10.23</v>
          </cell>
        </row>
        <row r="350">
          <cell r="D350" t="str">
            <v>UCCV3</v>
          </cell>
          <cell r="E350">
            <v>10.82</v>
          </cell>
        </row>
        <row r="351">
          <cell r="D351" t="str">
            <v>UCCV4</v>
          </cell>
          <cell r="E351">
            <v>19.600000000000001</v>
          </cell>
        </row>
        <row r="353">
          <cell r="D353" t="str">
            <v>URCV1/2</v>
          </cell>
          <cell r="E353">
            <v>1.3</v>
          </cell>
        </row>
        <row r="354">
          <cell r="D354" t="str">
            <v>URCV3/4</v>
          </cell>
          <cell r="E354">
            <v>1.62</v>
          </cell>
        </row>
        <row r="355">
          <cell r="D355" t="str">
            <v>URCV1</v>
          </cell>
          <cell r="E355">
            <v>2.23</v>
          </cell>
        </row>
        <row r="356">
          <cell r="D356" t="str">
            <v>URCV11/4</v>
          </cell>
          <cell r="E356">
            <v>3.6</v>
          </cell>
        </row>
        <row r="357">
          <cell r="D357" t="str">
            <v>URCV11/2</v>
          </cell>
          <cell r="E357">
            <v>6</v>
          </cell>
        </row>
        <row r="358">
          <cell r="D358" t="str">
            <v>URCV2</v>
          </cell>
          <cell r="E358">
            <v>8.5</v>
          </cell>
        </row>
        <row r="359">
          <cell r="D359" t="str">
            <v>URCV21/2</v>
          </cell>
          <cell r="E359">
            <v>11.54</v>
          </cell>
        </row>
        <row r="360">
          <cell r="D360" t="str">
            <v>URCV3</v>
          </cell>
          <cell r="E360">
            <v>15.42</v>
          </cell>
        </row>
        <row r="361">
          <cell r="D361" t="str">
            <v>URCV4</v>
          </cell>
          <cell r="E361">
            <v>24</v>
          </cell>
        </row>
        <row r="363">
          <cell r="D363" t="str">
            <v>UCCV1/2</v>
          </cell>
          <cell r="E363">
            <v>2.5</v>
          </cell>
        </row>
        <row r="364">
          <cell r="D364" t="str">
            <v>UCCV3/4</v>
          </cell>
          <cell r="E364">
            <v>3.8</v>
          </cell>
        </row>
        <row r="365">
          <cell r="D365" t="str">
            <v>UCCV1</v>
          </cell>
          <cell r="E365">
            <v>1.62</v>
          </cell>
        </row>
        <row r="366">
          <cell r="D366" t="str">
            <v>UCCV11/4</v>
          </cell>
          <cell r="E366">
            <v>3.19</v>
          </cell>
        </row>
        <row r="367">
          <cell r="D367" t="str">
            <v>UCCV11/2</v>
          </cell>
          <cell r="E367">
            <v>7.73</v>
          </cell>
        </row>
        <row r="368">
          <cell r="D368" t="str">
            <v>UCCV2</v>
          </cell>
          <cell r="E368">
            <v>5.16</v>
          </cell>
        </row>
        <row r="369">
          <cell r="D369" t="str">
            <v>UCCV21/2</v>
          </cell>
          <cell r="E369">
            <v>9.61</v>
          </cell>
        </row>
        <row r="370">
          <cell r="D370" t="str">
            <v>UCU21/2</v>
          </cell>
          <cell r="E370">
            <v>43</v>
          </cell>
        </row>
        <row r="371">
          <cell r="D371" t="str">
            <v>UCU21/3</v>
          </cell>
          <cell r="E371">
            <v>61</v>
          </cell>
        </row>
        <row r="373">
          <cell r="D373" t="str">
            <v>CMZG1/2</v>
          </cell>
          <cell r="E373">
            <v>2.72</v>
          </cell>
        </row>
        <row r="374">
          <cell r="D374" t="str">
            <v>CMZG3/4</v>
          </cell>
          <cell r="E374">
            <v>3.55</v>
          </cell>
        </row>
        <row r="375">
          <cell r="D375" t="str">
            <v>CMZG1</v>
          </cell>
          <cell r="E375">
            <v>6.98</v>
          </cell>
        </row>
        <row r="376">
          <cell r="D376" t="str">
            <v>CMZG11/4</v>
          </cell>
          <cell r="E376">
            <v>14.8</v>
          </cell>
        </row>
        <row r="377">
          <cell r="D377" t="str">
            <v>CMZG11/2</v>
          </cell>
          <cell r="E377">
            <v>18</v>
          </cell>
        </row>
        <row r="378">
          <cell r="D378" t="str">
            <v>CMZG2</v>
          </cell>
          <cell r="E378">
            <v>23.5</v>
          </cell>
        </row>
        <row r="379">
          <cell r="D379" t="str">
            <v>CMZG21/2</v>
          </cell>
          <cell r="E379">
            <v>38.26</v>
          </cell>
        </row>
        <row r="380">
          <cell r="D380" t="str">
            <v>CMZG3</v>
          </cell>
          <cell r="E380">
            <v>45</v>
          </cell>
        </row>
        <row r="381">
          <cell r="D381" t="str">
            <v>CMZG4</v>
          </cell>
          <cell r="E381">
            <v>62.7</v>
          </cell>
        </row>
        <row r="383">
          <cell r="D383" t="str">
            <v>CMZ1/2</v>
          </cell>
          <cell r="E383">
            <v>2.4</v>
          </cell>
        </row>
        <row r="384">
          <cell r="D384" t="str">
            <v>CMZ3/4</v>
          </cell>
          <cell r="E384">
            <v>3</v>
          </cell>
        </row>
        <row r="385">
          <cell r="D385" t="str">
            <v>CMZ1</v>
          </cell>
          <cell r="E385">
            <v>5.3</v>
          </cell>
        </row>
        <row r="386">
          <cell r="D386" t="str">
            <v>CMZ11/4</v>
          </cell>
          <cell r="E386">
            <v>12.9</v>
          </cell>
        </row>
        <row r="387">
          <cell r="D387" t="str">
            <v>CMZ11/2</v>
          </cell>
          <cell r="E387">
            <v>14.15</v>
          </cell>
        </row>
        <row r="388">
          <cell r="D388" t="str">
            <v>CMZ2</v>
          </cell>
          <cell r="E388">
            <v>19.5</v>
          </cell>
        </row>
        <row r="389">
          <cell r="D389" t="str">
            <v>CMZ21/2</v>
          </cell>
          <cell r="E389">
            <v>36</v>
          </cell>
        </row>
        <row r="390">
          <cell r="D390" t="str">
            <v>CMZ3</v>
          </cell>
          <cell r="E390">
            <v>42</v>
          </cell>
        </row>
        <row r="391">
          <cell r="D391" t="str">
            <v>CMZ4</v>
          </cell>
          <cell r="E391">
            <v>60</v>
          </cell>
        </row>
        <row r="393">
          <cell r="D393" t="str">
            <v>CMRA1/2</v>
          </cell>
          <cell r="E393">
            <v>7.74</v>
          </cell>
        </row>
        <row r="394">
          <cell r="D394" t="str">
            <v>CMRA3/4</v>
          </cell>
          <cell r="E394">
            <v>8.35</v>
          </cell>
        </row>
        <row r="395">
          <cell r="D395" t="str">
            <v>CMRA1</v>
          </cell>
          <cell r="E395">
            <v>10.71</v>
          </cell>
        </row>
        <row r="396">
          <cell r="D396" t="str">
            <v>CMRA11/4</v>
          </cell>
          <cell r="E396">
            <v>27.86</v>
          </cell>
        </row>
        <row r="397">
          <cell r="D397" t="str">
            <v>CMRA11/2</v>
          </cell>
          <cell r="E397">
            <v>29.99</v>
          </cell>
        </row>
        <row r="398">
          <cell r="D398" t="str">
            <v>CMRA2</v>
          </cell>
          <cell r="E398">
            <v>33.020000000000003</v>
          </cell>
        </row>
        <row r="399">
          <cell r="D399" t="str">
            <v>CMRA21/2</v>
          </cell>
          <cell r="E399">
            <v>51.45</v>
          </cell>
        </row>
        <row r="400">
          <cell r="D400" t="str">
            <v>CMRA3</v>
          </cell>
          <cell r="E400">
            <v>56.87</v>
          </cell>
        </row>
        <row r="401">
          <cell r="D401" t="str">
            <v>CMRA4</v>
          </cell>
          <cell r="E401">
            <v>117.78</v>
          </cell>
        </row>
        <row r="403">
          <cell r="D403" t="str">
            <v>ADC1/2</v>
          </cell>
          <cell r="E403">
            <v>0.25</v>
          </cell>
        </row>
        <row r="404">
          <cell r="D404" t="str">
            <v>ADC3/4</v>
          </cell>
          <cell r="E404">
            <v>0.25</v>
          </cell>
        </row>
        <row r="405">
          <cell r="D405" t="str">
            <v>ADC1</v>
          </cell>
          <cell r="E405">
            <v>0.27</v>
          </cell>
        </row>
        <row r="406">
          <cell r="D406" t="str">
            <v>ADC11/4</v>
          </cell>
          <cell r="E406">
            <v>0.6</v>
          </cell>
        </row>
        <row r="407">
          <cell r="D407" t="str">
            <v>ADC11/2</v>
          </cell>
          <cell r="E407">
            <v>0.63</v>
          </cell>
        </row>
        <row r="408">
          <cell r="D408" t="str">
            <v>ADC21/2</v>
          </cell>
          <cell r="E408">
            <v>0.83</v>
          </cell>
        </row>
        <row r="409">
          <cell r="D409" t="str">
            <v>ADC2</v>
          </cell>
          <cell r="E409">
            <v>0.9</v>
          </cell>
        </row>
        <row r="410">
          <cell r="D410" t="str">
            <v>ADC3</v>
          </cell>
          <cell r="E410">
            <v>1.1499999999999999</v>
          </cell>
        </row>
        <row r="411">
          <cell r="D411" t="str">
            <v>ADC4</v>
          </cell>
          <cell r="E411">
            <v>1.35</v>
          </cell>
        </row>
        <row r="413">
          <cell r="D413" t="str">
            <v>BA1/2</v>
          </cell>
          <cell r="E413">
            <v>0.33</v>
          </cell>
        </row>
        <row r="414">
          <cell r="D414" t="str">
            <v>BA3/4</v>
          </cell>
          <cell r="E414">
            <v>0.35</v>
          </cell>
        </row>
        <row r="415">
          <cell r="D415" t="str">
            <v>BA1</v>
          </cell>
          <cell r="E415">
            <v>0.6</v>
          </cell>
        </row>
        <row r="416">
          <cell r="D416" t="str">
            <v>BA11/4</v>
          </cell>
          <cell r="E416">
            <v>1.5</v>
          </cell>
        </row>
        <row r="417">
          <cell r="D417" t="str">
            <v>BA11/2</v>
          </cell>
          <cell r="E417">
            <v>1.8</v>
          </cell>
        </row>
        <row r="418">
          <cell r="D418" t="str">
            <v>BA2</v>
          </cell>
          <cell r="E418">
            <v>2.1</v>
          </cell>
        </row>
        <row r="419">
          <cell r="D419" t="str">
            <v>BA21/2</v>
          </cell>
          <cell r="E419">
            <v>2.39</v>
          </cell>
        </row>
        <row r="420">
          <cell r="D420" t="str">
            <v>BA3</v>
          </cell>
          <cell r="E420">
            <v>3.63</v>
          </cell>
        </row>
        <row r="421">
          <cell r="D421" t="str">
            <v>BA4</v>
          </cell>
          <cell r="E421">
            <v>5.52</v>
          </cell>
        </row>
        <row r="425">
          <cell r="D425" t="str">
            <v>CT1/2</v>
          </cell>
          <cell r="E425">
            <v>6.54</v>
          </cell>
        </row>
        <row r="426">
          <cell r="D426" t="str">
            <v>CLL1/2</v>
          </cell>
          <cell r="E426">
            <v>5.0599999999999996</v>
          </cell>
        </row>
        <row r="427">
          <cell r="D427" t="str">
            <v>CE1</v>
          </cell>
          <cell r="E427">
            <v>6.39</v>
          </cell>
        </row>
        <row r="428">
          <cell r="D428" t="str">
            <v>CLL1</v>
          </cell>
          <cell r="E428">
            <v>6.9</v>
          </cell>
        </row>
        <row r="429">
          <cell r="D429" t="str">
            <v>CLR1</v>
          </cell>
          <cell r="E429">
            <v>6.9</v>
          </cell>
        </row>
        <row r="430">
          <cell r="D430" t="str">
            <v>CT1</v>
          </cell>
          <cell r="E430">
            <v>7.9</v>
          </cell>
        </row>
        <row r="431">
          <cell r="D431" t="str">
            <v>CX1</v>
          </cell>
          <cell r="E431">
            <v>8.1999999999999993</v>
          </cell>
        </row>
        <row r="432">
          <cell r="D432" t="str">
            <v>CLL11/4</v>
          </cell>
          <cell r="E432">
            <v>14.1</v>
          </cell>
        </row>
        <row r="433">
          <cell r="D433" t="str">
            <v>CLR11/4</v>
          </cell>
          <cell r="E433">
            <v>14.1</v>
          </cell>
        </row>
        <row r="434">
          <cell r="D434" t="str">
            <v>CT11/4</v>
          </cell>
          <cell r="E434">
            <v>15.35</v>
          </cell>
        </row>
        <row r="435">
          <cell r="D435" t="str">
            <v>CE11/4</v>
          </cell>
          <cell r="E435">
            <v>13.84</v>
          </cell>
        </row>
        <row r="436">
          <cell r="D436" t="str">
            <v>CX11/4</v>
          </cell>
          <cell r="E436">
            <v>17.100000000000001</v>
          </cell>
        </row>
        <row r="437">
          <cell r="D437" t="str">
            <v>CLL11/2</v>
          </cell>
          <cell r="E437">
            <v>15.45</v>
          </cell>
        </row>
        <row r="438">
          <cell r="D438" t="str">
            <v>CE3/4</v>
          </cell>
          <cell r="E438">
            <v>4.8</v>
          </cell>
        </row>
        <row r="439">
          <cell r="D439" t="str">
            <v>CLL3/4</v>
          </cell>
          <cell r="E439">
            <v>4.49</v>
          </cell>
        </row>
        <row r="440">
          <cell r="D440" t="str">
            <v>CLR3/4</v>
          </cell>
          <cell r="E440">
            <v>4.49</v>
          </cell>
        </row>
        <row r="441">
          <cell r="D441" t="str">
            <v>CT3/4</v>
          </cell>
          <cell r="E441">
            <v>4.9400000000000004</v>
          </cell>
        </row>
        <row r="442">
          <cell r="D442" t="str">
            <v>CX3/4</v>
          </cell>
          <cell r="E442">
            <v>5.94</v>
          </cell>
        </row>
        <row r="443">
          <cell r="D443" t="str">
            <v>CLL3</v>
          </cell>
          <cell r="E443">
            <v>21.14</v>
          </cell>
        </row>
        <row r="444">
          <cell r="D444" t="str">
            <v>CLL3</v>
          </cell>
          <cell r="E444">
            <v>22.96</v>
          </cell>
        </row>
        <row r="445">
          <cell r="D445" t="str">
            <v>CLL3</v>
          </cell>
          <cell r="E445">
            <v>48.72</v>
          </cell>
        </row>
        <row r="446">
          <cell r="D446" t="str">
            <v>CT3</v>
          </cell>
          <cell r="E446">
            <v>54.81</v>
          </cell>
        </row>
        <row r="447">
          <cell r="D447" t="str">
            <v>CLL4</v>
          </cell>
          <cell r="E447">
            <v>91.37</v>
          </cell>
        </row>
        <row r="448">
          <cell r="D448" t="str">
            <v>CSTE1/2</v>
          </cell>
          <cell r="E448">
            <v>5.0999999999999996</v>
          </cell>
        </row>
        <row r="450">
          <cell r="D450" t="str">
            <v>CSTC1/2</v>
          </cell>
          <cell r="E450">
            <v>4.0999999999999996</v>
          </cell>
        </row>
        <row r="451">
          <cell r="D451" t="str">
            <v>CSTE1/2</v>
          </cell>
          <cell r="E451">
            <v>5.0999999999999996</v>
          </cell>
        </row>
        <row r="452">
          <cell r="D452" t="str">
            <v>CSTC3/4</v>
          </cell>
          <cell r="E452">
            <v>3.84</v>
          </cell>
        </row>
        <row r="453">
          <cell r="D453" t="str">
            <v>CSTE3/4</v>
          </cell>
          <cell r="E453">
            <v>3.44</v>
          </cell>
        </row>
        <row r="454">
          <cell r="D454" t="str">
            <v>CSTC3/4</v>
          </cell>
          <cell r="E454">
            <v>5.59</v>
          </cell>
        </row>
        <row r="455">
          <cell r="D455" t="str">
            <v>CSTE3/4</v>
          </cell>
          <cell r="E455">
            <v>5.0999999999999996</v>
          </cell>
        </row>
        <row r="456">
          <cell r="D456" t="str">
            <v>CTOM3/4</v>
          </cell>
          <cell r="E456">
            <v>5.13</v>
          </cell>
        </row>
        <row r="458">
          <cell r="D458" t="str">
            <v>E2RJ45-D</v>
          </cell>
          <cell r="E458">
            <v>0.8</v>
          </cell>
        </row>
        <row r="459">
          <cell r="D459" t="str">
            <v>S2RJ45-D</v>
          </cell>
          <cell r="E459">
            <v>1.05</v>
          </cell>
        </row>
        <row r="460">
          <cell r="D460" t="str">
            <v>E2RJ45-W</v>
          </cell>
          <cell r="E460">
            <v>2.35</v>
          </cell>
        </row>
        <row r="461">
          <cell r="D461" t="str">
            <v>S2RJ45-W</v>
          </cell>
          <cell r="E461">
            <v>0.7</v>
          </cell>
        </row>
        <row r="462">
          <cell r="D462" t="str">
            <v>E2453/4-W</v>
          </cell>
          <cell r="E462">
            <v>1.25</v>
          </cell>
        </row>
        <row r="463">
          <cell r="D463" t="str">
            <v>S2J453/4-W</v>
          </cell>
          <cell r="E463">
            <v>0.7</v>
          </cell>
        </row>
        <row r="465">
          <cell r="D465" t="str">
            <v>T1 1TC</v>
          </cell>
          <cell r="E465">
            <v>1.34</v>
          </cell>
        </row>
        <row r="466">
          <cell r="D466" t="str">
            <v>T1 1TC</v>
          </cell>
          <cell r="E466">
            <v>1.34</v>
          </cell>
        </row>
        <row r="467">
          <cell r="D467" t="str">
            <v>TA1 2TC</v>
          </cell>
          <cell r="E467">
            <v>1.97</v>
          </cell>
        </row>
        <row r="468">
          <cell r="D468" t="str">
            <v>TA3/4 2TC</v>
          </cell>
          <cell r="E468">
            <v>0.82</v>
          </cell>
        </row>
        <row r="469">
          <cell r="D469" t="str">
            <v>TA3/4TC</v>
          </cell>
          <cell r="E469">
            <v>0.82</v>
          </cell>
        </row>
        <row r="470">
          <cell r="D470" t="str">
            <v>T3/41T</v>
          </cell>
          <cell r="E470">
            <v>1.28</v>
          </cell>
        </row>
        <row r="471">
          <cell r="D471" t="str">
            <v>T1/21T</v>
          </cell>
          <cell r="E471">
            <v>1.28</v>
          </cell>
        </row>
        <row r="472">
          <cell r="D472" t="str">
            <v>TA3/4 1TC</v>
          </cell>
          <cell r="E472">
            <v>0.82</v>
          </cell>
        </row>
        <row r="474">
          <cell r="D474" t="str">
            <v>CP10ACO</v>
          </cell>
          <cell r="E474">
            <v>4</v>
          </cell>
        </row>
        <row r="475">
          <cell r="D475" t="str">
            <v>CP20ACO</v>
          </cell>
          <cell r="E475">
            <v>9.23</v>
          </cell>
        </row>
        <row r="476">
          <cell r="D476" t="str">
            <v>CPAL4X2</v>
          </cell>
          <cell r="E476">
            <v>4.82</v>
          </cell>
        </row>
        <row r="477">
          <cell r="D477" t="str">
            <v>CPAL4X4</v>
          </cell>
          <cell r="E477">
            <v>5.63</v>
          </cell>
        </row>
        <row r="478">
          <cell r="D478" t="str">
            <v>CP4X2</v>
          </cell>
          <cell r="E478">
            <v>5.65</v>
          </cell>
        </row>
        <row r="479">
          <cell r="D479" t="str">
            <v>CP4X4</v>
          </cell>
          <cell r="E479">
            <v>7.2</v>
          </cell>
        </row>
        <row r="481">
          <cell r="D481" t="str">
            <v>CP10ALU</v>
          </cell>
          <cell r="E481">
            <v>34.380000000000003</v>
          </cell>
        </row>
        <row r="485">
          <cell r="D485" t="str">
            <v>ELGE5050</v>
          </cell>
          <cell r="E485">
            <v>13.44</v>
          </cell>
        </row>
        <row r="486">
          <cell r="D486" t="str">
            <v>ELGE50100</v>
          </cell>
          <cell r="E486">
            <v>17.940000000000001</v>
          </cell>
        </row>
        <row r="487">
          <cell r="D487" t="str">
            <v>ELGE50150</v>
          </cell>
          <cell r="E487">
            <v>22.44</v>
          </cell>
        </row>
        <row r="488">
          <cell r="D488" t="str">
            <v>ELGE50200</v>
          </cell>
          <cell r="E488">
            <v>26.91</v>
          </cell>
        </row>
        <row r="489">
          <cell r="D489" t="str">
            <v>ELGE50250</v>
          </cell>
          <cell r="E489">
            <v>39.6</v>
          </cell>
        </row>
        <row r="490">
          <cell r="D490" t="str">
            <v>ELGE50300</v>
          </cell>
          <cell r="E490">
            <v>45.24</v>
          </cell>
        </row>
        <row r="491">
          <cell r="D491" t="str">
            <v>ELGE50350</v>
          </cell>
          <cell r="E491">
            <v>50.91</v>
          </cell>
        </row>
        <row r="492">
          <cell r="D492" t="str">
            <v>ELGE50400</v>
          </cell>
          <cell r="E492">
            <v>56.58</v>
          </cell>
        </row>
        <row r="493">
          <cell r="D493" t="str">
            <v>ELGE50450</v>
          </cell>
          <cell r="E493">
            <v>81.87</v>
          </cell>
        </row>
        <row r="494">
          <cell r="D494" t="str">
            <v>ELGE50500</v>
          </cell>
          <cell r="E494">
            <v>89.31</v>
          </cell>
        </row>
        <row r="496">
          <cell r="D496" t="str">
            <v>ELGE100100</v>
          </cell>
          <cell r="E496">
            <v>33.93</v>
          </cell>
        </row>
        <row r="497">
          <cell r="D497" t="str">
            <v>ELGE100150</v>
          </cell>
          <cell r="E497">
            <v>31.41</v>
          </cell>
        </row>
        <row r="498">
          <cell r="D498" t="str">
            <v>ELGE100200</v>
          </cell>
          <cell r="E498">
            <v>35.880000000000003</v>
          </cell>
        </row>
        <row r="499">
          <cell r="D499" t="str">
            <v>ELGE100250</v>
          </cell>
          <cell r="E499">
            <v>40.35</v>
          </cell>
        </row>
        <row r="500">
          <cell r="D500" t="str">
            <v>ELGE100300</v>
          </cell>
          <cell r="E500">
            <v>56.58</v>
          </cell>
        </row>
        <row r="501">
          <cell r="D501" t="str">
            <v>ELGE100350</v>
          </cell>
          <cell r="E501">
            <v>62.22</v>
          </cell>
        </row>
        <row r="502">
          <cell r="D502" t="str">
            <v>ELGE100400</v>
          </cell>
          <cell r="E502">
            <v>67.89</v>
          </cell>
        </row>
        <row r="503">
          <cell r="D503" t="str">
            <v>ELGE100450</v>
          </cell>
          <cell r="E503">
            <v>96.75</v>
          </cell>
        </row>
        <row r="504">
          <cell r="D504" t="str">
            <v>ELGE100500</v>
          </cell>
          <cell r="E504">
            <v>104.19</v>
          </cell>
        </row>
        <row r="506">
          <cell r="D506" t="str">
            <v>ELGF5050</v>
          </cell>
          <cell r="E506">
            <v>29.19</v>
          </cell>
        </row>
        <row r="507">
          <cell r="D507" t="str">
            <v>ELGF50100</v>
          </cell>
          <cell r="E507">
            <v>38.94</v>
          </cell>
        </row>
        <row r="508">
          <cell r="D508" t="str">
            <v>ELGF50150</v>
          </cell>
          <cell r="E508">
            <v>48.66</v>
          </cell>
        </row>
        <row r="509">
          <cell r="D509" t="str">
            <v>ELGF50200</v>
          </cell>
          <cell r="E509">
            <v>58.38</v>
          </cell>
        </row>
        <row r="510">
          <cell r="D510" t="str">
            <v>ELGF50250</v>
          </cell>
          <cell r="E510">
            <v>68.099999999999994</v>
          </cell>
        </row>
        <row r="511">
          <cell r="D511" t="str">
            <v>ELGF50300</v>
          </cell>
          <cell r="E511">
            <v>77.849999999999994</v>
          </cell>
        </row>
        <row r="512">
          <cell r="D512" t="str">
            <v>ELGF50350</v>
          </cell>
          <cell r="E512">
            <v>100.17</v>
          </cell>
        </row>
        <row r="513">
          <cell r="D513" t="str">
            <v>ELGF50400</v>
          </cell>
          <cell r="E513">
            <v>111.39</v>
          </cell>
        </row>
        <row r="514">
          <cell r="D514" t="str">
            <v>ELGF50450</v>
          </cell>
          <cell r="E514">
            <v>122.76</v>
          </cell>
        </row>
        <row r="515">
          <cell r="D515" t="str">
            <v>ELGF50500</v>
          </cell>
          <cell r="E515">
            <v>133.65</v>
          </cell>
        </row>
        <row r="517">
          <cell r="D517" t="str">
            <v>ELGF100200</v>
          </cell>
          <cell r="E517">
            <v>89.13</v>
          </cell>
        </row>
        <row r="518">
          <cell r="D518" t="str">
            <v>ELGF100250</v>
          </cell>
          <cell r="E518">
            <v>100.17</v>
          </cell>
        </row>
        <row r="519">
          <cell r="D519" t="str">
            <v>ELGF100300</v>
          </cell>
          <cell r="E519">
            <v>111.39</v>
          </cell>
        </row>
        <row r="520">
          <cell r="D520" t="str">
            <v>ELGF100350</v>
          </cell>
          <cell r="E520">
            <v>122.52</v>
          </cell>
        </row>
        <row r="521">
          <cell r="D521" t="str">
            <v>ELGF100400</v>
          </cell>
          <cell r="E521">
            <v>133.65</v>
          </cell>
        </row>
        <row r="522">
          <cell r="D522" t="str">
            <v>ELGF100450</v>
          </cell>
          <cell r="E522">
            <v>130.68</v>
          </cell>
        </row>
        <row r="523">
          <cell r="D523" t="str">
            <v>ELGF100500</v>
          </cell>
          <cell r="E523">
            <v>155.88</v>
          </cell>
        </row>
        <row r="525">
          <cell r="D525" t="str">
            <v>EPGE5050</v>
          </cell>
        </row>
        <row r="526">
          <cell r="D526" t="str">
            <v>EPGE50100</v>
          </cell>
        </row>
        <row r="527">
          <cell r="D527" t="str">
            <v>EPGE50150</v>
          </cell>
        </row>
        <row r="528">
          <cell r="D528" t="str">
            <v>EPGE50200</v>
          </cell>
        </row>
        <row r="529">
          <cell r="D529" t="str">
            <v>EPGE50250</v>
          </cell>
        </row>
        <row r="530">
          <cell r="D530" t="str">
            <v>EPGE50300</v>
          </cell>
        </row>
        <row r="531">
          <cell r="D531" t="str">
            <v>EPGE50350</v>
          </cell>
        </row>
        <row r="532">
          <cell r="D532" t="str">
            <v>EPGE50400</v>
          </cell>
        </row>
        <row r="533">
          <cell r="D533" t="str">
            <v>EPGE50450</v>
          </cell>
        </row>
        <row r="534">
          <cell r="D534" t="str">
            <v>EPGE50500</v>
          </cell>
        </row>
        <row r="536">
          <cell r="D536" t="str">
            <v>EPGE100200</v>
          </cell>
        </row>
        <row r="537">
          <cell r="D537" t="str">
            <v>EPGE100250</v>
          </cell>
        </row>
        <row r="538">
          <cell r="D538" t="str">
            <v>EPGE100300</v>
          </cell>
        </row>
        <row r="539">
          <cell r="D539" t="str">
            <v>EPGE100350</v>
          </cell>
        </row>
        <row r="540">
          <cell r="D540" t="str">
            <v>EPGE100400</v>
          </cell>
        </row>
        <row r="541">
          <cell r="D541" t="str">
            <v>EPGE100450</v>
          </cell>
        </row>
        <row r="542">
          <cell r="D542" t="str">
            <v>EPGE100500</v>
          </cell>
        </row>
        <row r="543">
          <cell r="D543" t="str">
            <v>EPGE100800</v>
          </cell>
        </row>
        <row r="545">
          <cell r="D545" t="str">
            <v>TAGE100100</v>
          </cell>
          <cell r="E545">
            <v>10.08</v>
          </cell>
        </row>
        <row r="546">
          <cell r="D546" t="str">
            <v>TAGE50150</v>
          </cell>
          <cell r="E546">
            <v>14.07</v>
          </cell>
        </row>
        <row r="547">
          <cell r="D547" t="str">
            <v>TCVI50150</v>
          </cell>
          <cell r="E547">
            <v>18.3</v>
          </cell>
        </row>
        <row r="549">
          <cell r="D549" t="str">
            <v>CHLGF5050</v>
          </cell>
          <cell r="E549">
            <v>11.01</v>
          </cell>
        </row>
        <row r="550">
          <cell r="D550" t="str">
            <v>CHLGE5050</v>
          </cell>
          <cell r="E550">
            <v>5.3760000000000003</v>
          </cell>
        </row>
        <row r="551">
          <cell r="D551" t="str">
            <v>CHLGE50100</v>
          </cell>
          <cell r="E551">
            <v>7.1760000000000002</v>
          </cell>
        </row>
        <row r="552">
          <cell r="D552" t="str">
            <v>CHLGE50150</v>
          </cell>
          <cell r="E552">
            <v>8.9760000000000009</v>
          </cell>
        </row>
        <row r="553">
          <cell r="D553" t="str">
            <v>CHLGE50200</v>
          </cell>
          <cell r="E553">
            <v>10.763999999999999</v>
          </cell>
        </row>
        <row r="554">
          <cell r="D554" t="str">
            <v>CHLGE50250</v>
          </cell>
          <cell r="E554">
            <v>15.84</v>
          </cell>
        </row>
        <row r="555">
          <cell r="D555" t="str">
            <v>CHLGE50300</v>
          </cell>
          <cell r="E555">
            <v>8.0960000000000001</v>
          </cell>
        </row>
        <row r="556">
          <cell r="D556" t="str">
            <v>CHLGE50350</v>
          </cell>
          <cell r="E556">
            <v>20.36</v>
          </cell>
        </row>
        <row r="557">
          <cell r="D557" t="str">
            <v>CHLGE50400</v>
          </cell>
          <cell r="E557">
            <v>22.632000000000001</v>
          </cell>
        </row>
        <row r="558">
          <cell r="D558" t="str">
            <v>CHLGE50450</v>
          </cell>
          <cell r="E558">
            <v>32.75</v>
          </cell>
        </row>
        <row r="559">
          <cell r="D559" t="str">
            <v>CHLGE50500</v>
          </cell>
          <cell r="E559">
            <v>35.72</v>
          </cell>
        </row>
        <row r="561">
          <cell r="D561" t="str">
            <v>CHLGE10050</v>
          </cell>
        </row>
        <row r="562">
          <cell r="D562" t="str">
            <v>CHLGE100100</v>
          </cell>
        </row>
        <row r="563">
          <cell r="D563" t="str">
            <v>CHLGE100150</v>
          </cell>
        </row>
        <row r="564">
          <cell r="D564" t="str">
            <v>CHLGE100200</v>
          </cell>
        </row>
        <row r="565">
          <cell r="D565" t="str">
            <v>CHLGE100250</v>
          </cell>
        </row>
        <row r="566">
          <cell r="D566" t="str">
            <v>CHLGE100300</v>
          </cell>
        </row>
        <row r="567">
          <cell r="D567" t="str">
            <v>CHLGE100350</v>
          </cell>
        </row>
        <row r="568">
          <cell r="D568" t="str">
            <v>CHLGE100400</v>
          </cell>
        </row>
        <row r="569">
          <cell r="D569" t="str">
            <v>CHLGE100450</v>
          </cell>
        </row>
        <row r="570">
          <cell r="D570" t="str">
            <v>CHLGE100500</v>
          </cell>
        </row>
        <row r="572">
          <cell r="D572" t="str">
            <v>CVLGE5050</v>
          </cell>
          <cell r="E572">
            <v>5.82</v>
          </cell>
        </row>
        <row r="573">
          <cell r="D573" t="str">
            <v>CVLGE50100</v>
          </cell>
          <cell r="E573">
            <v>7.774</v>
          </cell>
        </row>
        <row r="574">
          <cell r="D574" t="str">
            <v>CVLGE50150</v>
          </cell>
          <cell r="E574">
            <v>9.7200000000000006</v>
          </cell>
        </row>
        <row r="575">
          <cell r="D575" t="str">
            <v>CVLGE50200</v>
          </cell>
          <cell r="E575">
            <v>11.66</v>
          </cell>
        </row>
        <row r="576">
          <cell r="D576" t="str">
            <v>CVLGE50250</v>
          </cell>
          <cell r="E576">
            <v>17.16</v>
          </cell>
        </row>
        <row r="577">
          <cell r="D577" t="str">
            <v>CVLGE50300</v>
          </cell>
          <cell r="E577">
            <v>19.600000000000001</v>
          </cell>
        </row>
        <row r="578">
          <cell r="D578" t="str">
            <v>CVLGE50350</v>
          </cell>
          <cell r="E578">
            <v>22.06</v>
          </cell>
        </row>
        <row r="579">
          <cell r="D579" t="str">
            <v>CVLGE50400</v>
          </cell>
          <cell r="E579">
            <v>24.51</v>
          </cell>
        </row>
        <row r="580">
          <cell r="D580" t="str">
            <v>CVLGE50450</v>
          </cell>
          <cell r="E580">
            <v>35.476999999999997</v>
          </cell>
        </row>
        <row r="581">
          <cell r="D581" t="str">
            <v>CVLGE50500</v>
          </cell>
          <cell r="E581">
            <v>38.701000000000001</v>
          </cell>
        </row>
        <row r="583">
          <cell r="D583" t="str">
            <v>CVLGF5050</v>
          </cell>
          <cell r="E583">
            <v>12</v>
          </cell>
        </row>
        <row r="584">
          <cell r="D584" t="str">
            <v>CVLGE10050</v>
          </cell>
        </row>
        <row r="585">
          <cell r="D585" t="str">
            <v>CVLGE100100</v>
          </cell>
        </row>
        <row r="586">
          <cell r="D586" t="str">
            <v>CVIGE100150</v>
          </cell>
          <cell r="E586">
            <v>13.611000000000001</v>
          </cell>
        </row>
        <row r="587">
          <cell r="D587" t="str">
            <v>CVLGE100200</v>
          </cell>
        </row>
        <row r="588">
          <cell r="D588" t="str">
            <v>CVLGE100250</v>
          </cell>
        </row>
        <row r="589">
          <cell r="D589" t="str">
            <v>CVLGE100300</v>
          </cell>
        </row>
        <row r="590">
          <cell r="D590" t="str">
            <v>CVLGE100350</v>
          </cell>
        </row>
        <row r="591">
          <cell r="D591" t="str">
            <v>CVLGE100400</v>
          </cell>
        </row>
        <row r="592">
          <cell r="D592" t="str">
            <v>CVLGE100450</v>
          </cell>
        </row>
        <row r="593">
          <cell r="D593" t="str">
            <v>CVLGE100500</v>
          </cell>
        </row>
        <row r="595">
          <cell r="D595" t="str">
            <v>CORGE5050</v>
          </cell>
        </row>
        <row r="596">
          <cell r="D596" t="str">
            <v>CORGE50100</v>
          </cell>
        </row>
        <row r="597">
          <cell r="D597" t="str">
            <v>CORGE50150</v>
          </cell>
        </row>
        <row r="598">
          <cell r="D598" t="str">
            <v>CORGE50200</v>
          </cell>
        </row>
        <row r="599">
          <cell r="D599" t="str">
            <v>CORGE50250</v>
          </cell>
        </row>
        <row r="600">
          <cell r="D600" t="str">
            <v>CORGE50300</v>
          </cell>
        </row>
        <row r="601">
          <cell r="D601" t="str">
            <v>CORGE50350</v>
          </cell>
        </row>
        <row r="602">
          <cell r="D602" t="str">
            <v>CORGE50400</v>
          </cell>
        </row>
        <row r="603">
          <cell r="D603" t="str">
            <v>CORGE50450</v>
          </cell>
        </row>
        <row r="604">
          <cell r="D604" t="str">
            <v>CORGE50500</v>
          </cell>
        </row>
        <row r="606">
          <cell r="D606" t="str">
            <v>CORGE5050</v>
          </cell>
        </row>
        <row r="607">
          <cell r="D607" t="str">
            <v>CORGE100100</v>
          </cell>
        </row>
        <row r="608">
          <cell r="D608" t="str">
            <v>CORGE100150</v>
          </cell>
        </row>
        <row r="609">
          <cell r="D609" t="str">
            <v>CORGE100200</v>
          </cell>
        </row>
        <row r="610">
          <cell r="D610" t="str">
            <v>CORGE100250</v>
          </cell>
        </row>
        <row r="611">
          <cell r="D611" t="str">
            <v>CORGE100300</v>
          </cell>
        </row>
        <row r="612">
          <cell r="D612" t="str">
            <v>CORGE100350</v>
          </cell>
        </row>
        <row r="613">
          <cell r="D613" t="str">
            <v>CORGE100400</v>
          </cell>
        </row>
        <row r="614">
          <cell r="D614" t="str">
            <v>CORGE100450</v>
          </cell>
        </row>
        <row r="615">
          <cell r="D615" t="str">
            <v>CORGE100500</v>
          </cell>
        </row>
        <row r="617">
          <cell r="D617" t="str">
            <v>THGE5050</v>
          </cell>
          <cell r="E617">
            <v>6.72</v>
          </cell>
        </row>
        <row r="618">
          <cell r="D618" t="str">
            <v>THGE50100</v>
          </cell>
          <cell r="E618">
            <v>8.9700000000000006</v>
          </cell>
        </row>
        <row r="619">
          <cell r="D619" t="str">
            <v>THGE50150</v>
          </cell>
          <cell r="E619">
            <v>11.22</v>
          </cell>
        </row>
        <row r="620">
          <cell r="D620" t="str">
            <v>THGE50200</v>
          </cell>
          <cell r="E620">
            <v>13.46</v>
          </cell>
        </row>
        <row r="621">
          <cell r="D621" t="str">
            <v>THGE50250</v>
          </cell>
          <cell r="E621">
            <v>19.8</v>
          </cell>
        </row>
        <row r="622">
          <cell r="D622" t="str">
            <v>THGE50300</v>
          </cell>
          <cell r="E622">
            <v>22.62</v>
          </cell>
        </row>
        <row r="623">
          <cell r="D623" t="str">
            <v>THGE50350</v>
          </cell>
          <cell r="E623">
            <v>25.46</v>
          </cell>
        </row>
        <row r="624">
          <cell r="D624" t="str">
            <v>THGE50400</v>
          </cell>
          <cell r="E624">
            <v>28.29</v>
          </cell>
        </row>
        <row r="625">
          <cell r="D625" t="str">
            <v>THGE50450</v>
          </cell>
          <cell r="E625">
            <v>40.94</v>
          </cell>
        </row>
        <row r="626">
          <cell r="D626" t="str">
            <v>THGE50500</v>
          </cell>
          <cell r="E626">
            <v>44.66</v>
          </cell>
        </row>
        <row r="628">
          <cell r="D628" t="str">
            <v>THGE10050</v>
          </cell>
        </row>
        <row r="629">
          <cell r="D629" t="str">
            <v>THGE100100</v>
          </cell>
        </row>
        <row r="630">
          <cell r="D630" t="str">
            <v>THGE100150</v>
          </cell>
        </row>
        <row r="631">
          <cell r="D631" t="str">
            <v>THGE100200</v>
          </cell>
        </row>
        <row r="632">
          <cell r="D632" t="str">
            <v>THGE100250</v>
          </cell>
        </row>
        <row r="633">
          <cell r="D633" t="str">
            <v>THGE100300</v>
          </cell>
        </row>
        <row r="634">
          <cell r="D634" t="str">
            <v>THGE100350</v>
          </cell>
        </row>
        <row r="635">
          <cell r="D635" t="str">
            <v>THGE100400</v>
          </cell>
        </row>
        <row r="636">
          <cell r="D636" t="str">
            <v>THGE100450</v>
          </cell>
        </row>
        <row r="637">
          <cell r="D637" t="str">
            <v>THGE100500</v>
          </cell>
        </row>
        <row r="639">
          <cell r="D639" t="str">
            <v>TVGE5050</v>
          </cell>
          <cell r="E639">
            <v>7.17</v>
          </cell>
        </row>
        <row r="640">
          <cell r="D640" t="str">
            <v>TVGE50100</v>
          </cell>
          <cell r="E640">
            <v>9.57</v>
          </cell>
        </row>
        <row r="641">
          <cell r="D641" t="str">
            <v>TVGE50150</v>
          </cell>
          <cell r="E641">
            <v>11.97</v>
          </cell>
        </row>
        <row r="642">
          <cell r="D642" t="str">
            <v>TVGE50200</v>
          </cell>
          <cell r="E642">
            <v>14.35</v>
          </cell>
        </row>
        <row r="643">
          <cell r="D643" t="str">
            <v>TVGE50250</v>
          </cell>
          <cell r="E643">
            <v>21.12</v>
          </cell>
        </row>
        <row r="644">
          <cell r="D644" t="str">
            <v>TVGE50300</v>
          </cell>
          <cell r="E644">
            <v>24.13</v>
          </cell>
        </row>
        <row r="645">
          <cell r="D645" t="str">
            <v>TVGE50350</v>
          </cell>
          <cell r="E645">
            <v>27.15</v>
          </cell>
        </row>
        <row r="646">
          <cell r="D646" t="str">
            <v>TVGE50400</v>
          </cell>
          <cell r="E646">
            <v>30.18</v>
          </cell>
        </row>
        <row r="647">
          <cell r="D647" t="str">
            <v>TVGE50450</v>
          </cell>
          <cell r="E647">
            <v>43.66</v>
          </cell>
        </row>
        <row r="648">
          <cell r="D648" t="str">
            <v>TVGE50500</v>
          </cell>
          <cell r="E648">
            <v>47.63</v>
          </cell>
        </row>
        <row r="650">
          <cell r="D650" t="str">
            <v>TVGE10050</v>
          </cell>
        </row>
        <row r="651">
          <cell r="D651" t="str">
            <v>TVGE100100</v>
          </cell>
        </row>
        <row r="652">
          <cell r="D652" t="str">
            <v>TVGE100150</v>
          </cell>
        </row>
        <row r="653">
          <cell r="D653" t="str">
            <v>TVGE100200</v>
          </cell>
        </row>
        <row r="654">
          <cell r="D654" t="str">
            <v>TVGE100250</v>
          </cell>
        </row>
        <row r="655">
          <cell r="D655" t="str">
            <v>TVGE100300</v>
          </cell>
        </row>
        <row r="656">
          <cell r="D656" t="str">
            <v>TVGE100350</v>
          </cell>
        </row>
        <row r="657">
          <cell r="D657" t="str">
            <v>TVGE100400</v>
          </cell>
        </row>
        <row r="658">
          <cell r="D658" t="str">
            <v>TVGE100450</v>
          </cell>
        </row>
        <row r="659">
          <cell r="D659" t="str">
            <v>TVGE100500</v>
          </cell>
        </row>
        <row r="661">
          <cell r="D661" t="str">
            <v>CRHGE5050</v>
          </cell>
          <cell r="E661">
            <v>7.62</v>
          </cell>
        </row>
        <row r="662">
          <cell r="D662" t="str">
            <v>CRHGE50100</v>
          </cell>
          <cell r="E662">
            <v>10.17</v>
          </cell>
        </row>
        <row r="663">
          <cell r="D663" t="str">
            <v>CRHGE50150</v>
          </cell>
          <cell r="E663">
            <v>12.72</v>
          </cell>
        </row>
        <row r="664">
          <cell r="D664" t="str">
            <v>CRHGE50200</v>
          </cell>
          <cell r="E664">
            <v>15.25</v>
          </cell>
        </row>
        <row r="665">
          <cell r="D665" t="str">
            <v>CRHGE50250</v>
          </cell>
          <cell r="E665">
            <v>22.44</v>
          </cell>
        </row>
        <row r="666">
          <cell r="D666" t="str">
            <v>CRHGE50300</v>
          </cell>
          <cell r="E666">
            <v>25.64</v>
          </cell>
        </row>
        <row r="667">
          <cell r="D667" t="str">
            <v>CRHGE50350</v>
          </cell>
          <cell r="E667">
            <v>28.85</v>
          </cell>
        </row>
        <row r="668">
          <cell r="D668" t="str">
            <v>CRHGE50400</v>
          </cell>
          <cell r="E668">
            <v>32.06</v>
          </cell>
        </row>
        <row r="669">
          <cell r="D669" t="str">
            <v>CRHGE50450</v>
          </cell>
          <cell r="E669">
            <v>46.39</v>
          </cell>
        </row>
        <row r="670">
          <cell r="D670" t="str">
            <v>CRHGE50500</v>
          </cell>
          <cell r="E670">
            <v>50.61</v>
          </cell>
        </row>
        <row r="672">
          <cell r="D672" t="str">
            <v>CRHGE10050</v>
          </cell>
        </row>
        <row r="673">
          <cell r="D673" t="str">
            <v>CRHGE100100</v>
          </cell>
        </row>
        <row r="674">
          <cell r="D674" t="str">
            <v>CRHGE100150</v>
          </cell>
        </row>
        <row r="675">
          <cell r="D675" t="str">
            <v>CRHGE100200</v>
          </cell>
        </row>
        <row r="676">
          <cell r="D676" t="str">
            <v>CRHGE100250</v>
          </cell>
        </row>
        <row r="677">
          <cell r="D677" t="str">
            <v>CRHGE100300</v>
          </cell>
        </row>
        <row r="678">
          <cell r="D678" t="str">
            <v>CRHGE100350</v>
          </cell>
        </row>
        <row r="679">
          <cell r="D679" t="str">
            <v>CRHGE100400</v>
          </cell>
        </row>
        <row r="680">
          <cell r="D680" t="str">
            <v>CRHGE100450</v>
          </cell>
        </row>
        <row r="681">
          <cell r="D681" t="str">
            <v>CRHGE100500</v>
          </cell>
        </row>
        <row r="683">
          <cell r="D683" t="str">
            <v>FLGE5050</v>
          </cell>
        </row>
        <row r="684">
          <cell r="D684" t="str">
            <v>FLGE50100</v>
          </cell>
        </row>
        <row r="685">
          <cell r="D685" t="str">
            <v>FLGE50150</v>
          </cell>
        </row>
        <row r="686">
          <cell r="D686" t="str">
            <v>FLGE50200</v>
          </cell>
        </row>
        <row r="687">
          <cell r="D687" t="str">
            <v>FLGE50250</v>
          </cell>
        </row>
        <row r="688">
          <cell r="D688" t="str">
            <v>FLGE50300</v>
          </cell>
        </row>
        <row r="689">
          <cell r="D689" t="str">
            <v>FLGE50350</v>
          </cell>
        </row>
        <row r="690">
          <cell r="D690" t="str">
            <v>FLGE50400</v>
          </cell>
        </row>
        <row r="691">
          <cell r="D691" t="str">
            <v>FLGE50450</v>
          </cell>
        </row>
        <row r="692">
          <cell r="D692" t="str">
            <v>FLGE50500</v>
          </cell>
        </row>
        <row r="694">
          <cell r="D694" t="str">
            <v>FLGE10050</v>
          </cell>
        </row>
        <row r="695">
          <cell r="D695" t="str">
            <v>FLGE100100</v>
          </cell>
          <cell r="E695">
            <v>2.69</v>
          </cell>
        </row>
        <row r="696">
          <cell r="D696" t="str">
            <v>FLGE100150</v>
          </cell>
          <cell r="E696">
            <v>3.14</v>
          </cell>
        </row>
        <row r="697">
          <cell r="D697" t="str">
            <v>FLGE100200</v>
          </cell>
          <cell r="E697">
            <v>3.59</v>
          </cell>
        </row>
        <row r="698">
          <cell r="D698" t="str">
            <v>FLGE100250</v>
          </cell>
          <cell r="E698">
            <v>4.04</v>
          </cell>
        </row>
        <row r="699">
          <cell r="D699" t="str">
            <v>FLGE100300</v>
          </cell>
          <cell r="E699">
            <v>5.66</v>
          </cell>
        </row>
        <row r="700">
          <cell r="D700" t="str">
            <v>FLGE100350</v>
          </cell>
          <cell r="E700">
            <v>6.22</v>
          </cell>
        </row>
        <row r="701">
          <cell r="D701" t="str">
            <v>FLGE100400</v>
          </cell>
          <cell r="E701">
            <v>6.79</v>
          </cell>
        </row>
        <row r="702">
          <cell r="D702" t="str">
            <v>FLGE100450</v>
          </cell>
          <cell r="E702">
            <v>9.68</v>
          </cell>
        </row>
        <row r="703">
          <cell r="D703" t="str">
            <v>FLGE100500</v>
          </cell>
          <cell r="E703">
            <v>10.42</v>
          </cell>
        </row>
        <row r="705">
          <cell r="D705" t="str">
            <v>TALA50</v>
          </cell>
          <cell r="E705">
            <v>0.62</v>
          </cell>
        </row>
        <row r="706">
          <cell r="D706" t="str">
            <v>TALA100</v>
          </cell>
          <cell r="E706">
            <v>1.31</v>
          </cell>
        </row>
        <row r="708">
          <cell r="D708" t="str">
            <v>EMU100100</v>
          </cell>
          <cell r="E708">
            <v>1.57</v>
          </cell>
        </row>
        <row r="709">
          <cell r="D709" t="str">
            <v>EMU100200</v>
          </cell>
        </row>
        <row r="711">
          <cell r="D711" t="str">
            <v>GVGE50</v>
          </cell>
          <cell r="E711">
            <v>1.23</v>
          </cell>
        </row>
        <row r="712">
          <cell r="D712" t="str">
            <v>GVGE100</v>
          </cell>
          <cell r="E712">
            <v>2.0699999999999998</v>
          </cell>
        </row>
        <row r="713">
          <cell r="D713" t="str">
            <v>GVGE150</v>
          </cell>
          <cell r="E713">
            <v>2.4900000000000002</v>
          </cell>
        </row>
        <row r="714">
          <cell r="D714" t="str">
            <v>GVGE200</v>
          </cell>
          <cell r="E714">
            <v>2.88</v>
          </cell>
        </row>
        <row r="715">
          <cell r="D715" t="str">
            <v>GVGE250</v>
          </cell>
          <cell r="E715">
            <v>4.22</v>
          </cell>
        </row>
        <row r="716">
          <cell r="D716" t="str">
            <v>GVGE300</v>
          </cell>
          <cell r="E716">
            <v>4.74</v>
          </cell>
        </row>
        <row r="717">
          <cell r="D717" t="str">
            <v>GVGE350</v>
          </cell>
          <cell r="E717">
            <v>5.27</v>
          </cell>
        </row>
        <row r="718">
          <cell r="D718" t="str">
            <v>GVGE400</v>
          </cell>
          <cell r="E718">
            <v>5.79</v>
          </cell>
        </row>
        <row r="719">
          <cell r="D719" t="str">
            <v>GVGE450</v>
          </cell>
        </row>
        <row r="720">
          <cell r="D720" t="str">
            <v>GVGE500</v>
          </cell>
          <cell r="E720">
            <v>7.26</v>
          </cell>
        </row>
        <row r="722">
          <cell r="D722" t="str">
            <v>PAFLEN1/4</v>
          </cell>
        </row>
        <row r="723">
          <cell r="D723" t="str">
            <v>PAFLEN5/16</v>
          </cell>
          <cell r="E723">
            <v>0.26</v>
          </cell>
        </row>
        <row r="725">
          <cell r="D725" t="str">
            <v>ARRLI5/16</v>
          </cell>
          <cell r="E725">
            <v>4.3999999999999997E-2</v>
          </cell>
        </row>
        <row r="726">
          <cell r="D726" t="str">
            <v>ARRLI1/4</v>
          </cell>
          <cell r="E726">
            <v>3.5999999999999997E-2</v>
          </cell>
        </row>
        <row r="727">
          <cell r="D727" t="str">
            <v>PCSEXT1/4</v>
          </cell>
          <cell r="E727">
            <v>0.11</v>
          </cell>
        </row>
        <row r="728">
          <cell r="D728" t="str">
            <v>PCSEXT5/16</v>
          </cell>
          <cell r="E728">
            <v>0.08</v>
          </cell>
        </row>
        <row r="729">
          <cell r="D729" t="str">
            <v>CHUMB1/4</v>
          </cell>
          <cell r="E729">
            <v>1.4350000000000001</v>
          </cell>
        </row>
        <row r="731">
          <cell r="D731" t="str">
            <v>VRGE1/4</v>
          </cell>
          <cell r="E731">
            <v>0.96</v>
          </cell>
        </row>
        <row r="732">
          <cell r="D732" t="str">
            <v>VRT1/4CD</v>
          </cell>
          <cell r="E732">
            <v>2.16</v>
          </cell>
        </row>
        <row r="733">
          <cell r="D733" t="str">
            <v>CZZGF</v>
          </cell>
          <cell r="E733">
            <v>0.83</v>
          </cell>
        </row>
        <row r="734">
          <cell r="D734" t="str">
            <v>CZZGE</v>
          </cell>
          <cell r="E734">
            <v>0.75</v>
          </cell>
        </row>
        <row r="736">
          <cell r="D736" t="str">
            <v>DV1/2</v>
          </cell>
          <cell r="E736">
            <v>1.06</v>
          </cell>
        </row>
        <row r="737">
          <cell r="D737" t="str">
            <v>DV3/4</v>
          </cell>
          <cell r="E737">
            <v>1.06</v>
          </cell>
        </row>
        <row r="738">
          <cell r="D738" t="str">
            <v>DV1</v>
          </cell>
          <cell r="E738">
            <v>1.06</v>
          </cell>
        </row>
        <row r="739">
          <cell r="D739" t="str">
            <v>DV11/2</v>
          </cell>
          <cell r="E739">
            <v>1.06</v>
          </cell>
        </row>
        <row r="740">
          <cell r="D740" t="str">
            <v>DV2</v>
          </cell>
          <cell r="E740">
            <v>2.46</v>
          </cell>
        </row>
        <row r="741">
          <cell r="D741" t="str">
            <v>DV21/2</v>
          </cell>
          <cell r="E741">
            <v>2.46</v>
          </cell>
        </row>
        <row r="742">
          <cell r="D742" t="str">
            <v>DV3</v>
          </cell>
          <cell r="E742">
            <v>2.46</v>
          </cell>
        </row>
        <row r="743">
          <cell r="D743" t="str">
            <v>DV4</v>
          </cell>
          <cell r="E743">
            <v>2.46</v>
          </cell>
        </row>
        <row r="745">
          <cell r="D745" t="str">
            <v>DVPERF</v>
          </cell>
          <cell r="E745">
            <v>1.52</v>
          </cell>
        </row>
        <row r="747">
          <cell r="D747" t="str">
            <v>LGEM100100</v>
          </cell>
        </row>
        <row r="748">
          <cell r="D748" t="str">
            <v>LGEM100200</v>
          </cell>
        </row>
        <row r="749">
          <cell r="D749" t="str">
            <v>LGEM100300</v>
          </cell>
        </row>
        <row r="750">
          <cell r="D750" t="str">
            <v>LGEM100400</v>
          </cell>
        </row>
        <row r="751">
          <cell r="D751" t="str">
            <v>LGEM100500</v>
          </cell>
        </row>
        <row r="752">
          <cell r="D752" t="str">
            <v>LGEM100600</v>
          </cell>
        </row>
        <row r="753">
          <cell r="D753" t="str">
            <v>LGEM100700</v>
          </cell>
        </row>
        <row r="754">
          <cell r="D754" t="str">
            <v>LGEM100800</v>
          </cell>
        </row>
        <row r="756">
          <cell r="D756" t="str">
            <v>CRL100100</v>
          </cell>
        </row>
        <row r="757">
          <cell r="D757" t="str">
            <v>CRL100200</v>
          </cell>
        </row>
        <row r="758">
          <cell r="D758" t="str">
            <v>CRL100300</v>
          </cell>
        </row>
        <row r="759">
          <cell r="D759" t="str">
            <v>CRL100400</v>
          </cell>
        </row>
        <row r="760">
          <cell r="D760" t="str">
            <v>CRL100500</v>
          </cell>
        </row>
        <row r="761">
          <cell r="D761" t="str">
            <v>CRL100600</v>
          </cell>
        </row>
        <row r="762">
          <cell r="D762" t="str">
            <v>CRL100700</v>
          </cell>
        </row>
        <row r="763">
          <cell r="D763" t="str">
            <v>CRL100800</v>
          </cell>
        </row>
        <row r="765">
          <cell r="D765" t="str">
            <v>CHLEI100100</v>
          </cell>
        </row>
        <row r="766">
          <cell r="D766" t="str">
            <v>CHLEI100200</v>
          </cell>
        </row>
        <row r="767">
          <cell r="D767" t="str">
            <v>CHLEI100300</v>
          </cell>
        </row>
        <row r="768">
          <cell r="D768" t="str">
            <v>CHLE100400</v>
          </cell>
        </row>
        <row r="769">
          <cell r="D769" t="str">
            <v>CHLEI100500</v>
          </cell>
        </row>
        <row r="770">
          <cell r="D770" t="str">
            <v>CHLEI100600</v>
          </cell>
        </row>
        <row r="771">
          <cell r="D771" t="str">
            <v>CHLEI100700</v>
          </cell>
        </row>
        <row r="772">
          <cell r="D772" t="str">
            <v>CHLEI100800</v>
          </cell>
        </row>
        <row r="774">
          <cell r="D774" t="str">
            <v>CVILEI100100</v>
          </cell>
        </row>
        <row r="775">
          <cell r="D775" t="str">
            <v>CVILEI100200</v>
          </cell>
        </row>
        <row r="776">
          <cell r="D776" t="str">
            <v>CVILEI100300</v>
          </cell>
        </row>
        <row r="777">
          <cell r="D777" t="str">
            <v>CVILEI100400</v>
          </cell>
        </row>
        <row r="778">
          <cell r="D778" t="str">
            <v>CVILEI100500</v>
          </cell>
        </row>
        <row r="779">
          <cell r="D779" t="str">
            <v>CVILEI100600</v>
          </cell>
        </row>
        <row r="780">
          <cell r="D780" t="str">
            <v>CVILEI100700</v>
          </cell>
        </row>
        <row r="781">
          <cell r="D781" t="str">
            <v>CVILEI100800</v>
          </cell>
        </row>
        <row r="783">
          <cell r="D783" t="str">
            <v>CILEI100100</v>
          </cell>
        </row>
        <row r="784">
          <cell r="D784" t="str">
            <v>CILEI100200</v>
          </cell>
        </row>
        <row r="785">
          <cell r="D785" t="str">
            <v>CILEI100300</v>
          </cell>
        </row>
        <row r="786">
          <cell r="D786" t="str">
            <v>CILEI100400</v>
          </cell>
        </row>
        <row r="787">
          <cell r="D787" t="str">
            <v>CILEI100500</v>
          </cell>
        </row>
        <row r="788">
          <cell r="D788" t="str">
            <v>CILEI100600</v>
          </cell>
        </row>
        <row r="789">
          <cell r="D789" t="str">
            <v>CILEI100700</v>
          </cell>
        </row>
        <row r="790">
          <cell r="D790" t="str">
            <v>CILEI100800</v>
          </cell>
        </row>
        <row r="792">
          <cell r="D792" t="str">
            <v>CRLEI100100</v>
          </cell>
        </row>
        <row r="793">
          <cell r="D793" t="str">
            <v>CRLEI100200</v>
          </cell>
        </row>
        <row r="794">
          <cell r="D794" t="str">
            <v>CRLEI100300</v>
          </cell>
        </row>
        <row r="795">
          <cell r="D795" t="str">
            <v>CRLEI100400</v>
          </cell>
        </row>
        <row r="796">
          <cell r="D796" t="str">
            <v>CRLEI100500</v>
          </cell>
        </row>
        <row r="797">
          <cell r="D797" t="str">
            <v>CRLEI100600</v>
          </cell>
        </row>
        <row r="798">
          <cell r="D798" t="str">
            <v>CRLEI100700</v>
          </cell>
        </row>
        <row r="799">
          <cell r="D799" t="str">
            <v>CRLEI100800</v>
          </cell>
        </row>
        <row r="801">
          <cell r="D801" t="str">
            <v>THLEI100100</v>
          </cell>
        </row>
        <row r="802">
          <cell r="D802" t="str">
            <v>THLEI100200</v>
          </cell>
        </row>
        <row r="803">
          <cell r="D803" t="str">
            <v>THLEI100300</v>
          </cell>
        </row>
        <row r="804">
          <cell r="D804" t="str">
            <v>THLEI100400</v>
          </cell>
        </row>
        <row r="805">
          <cell r="D805" t="str">
            <v>THLEI100500</v>
          </cell>
        </row>
        <row r="806">
          <cell r="D806" t="str">
            <v>THLEI100600</v>
          </cell>
        </row>
        <row r="807">
          <cell r="D807" t="str">
            <v>THLEI100700</v>
          </cell>
        </row>
        <row r="808">
          <cell r="D808" t="str">
            <v>THLEI100800</v>
          </cell>
        </row>
        <row r="810">
          <cell r="D810" t="str">
            <v>TRLEI100100</v>
          </cell>
        </row>
        <row r="811">
          <cell r="D811" t="str">
            <v>TRLEI100200</v>
          </cell>
        </row>
        <row r="812">
          <cell r="D812" t="str">
            <v>TRLEI100300</v>
          </cell>
        </row>
        <row r="813">
          <cell r="D813" t="str">
            <v>TRLEI100400</v>
          </cell>
        </row>
        <row r="814">
          <cell r="D814" t="str">
            <v>TRLEI100500</v>
          </cell>
        </row>
        <row r="815">
          <cell r="D815" t="str">
            <v>TRLEI100600</v>
          </cell>
        </row>
        <row r="816">
          <cell r="D816" t="str">
            <v>TRLEI100700</v>
          </cell>
        </row>
        <row r="817">
          <cell r="D817" t="str">
            <v>TRLEI100800</v>
          </cell>
        </row>
        <row r="819">
          <cell r="D819" t="str">
            <v>TVDLEI100100</v>
          </cell>
        </row>
        <row r="820">
          <cell r="D820" t="str">
            <v>TVDLEI100200</v>
          </cell>
        </row>
        <row r="821">
          <cell r="D821" t="str">
            <v>TVDLEI100300</v>
          </cell>
        </row>
        <row r="822">
          <cell r="D822" t="str">
            <v>TVDLEI100400</v>
          </cell>
        </row>
        <row r="823">
          <cell r="D823" t="str">
            <v>TVDLEI100500</v>
          </cell>
        </row>
        <row r="824">
          <cell r="D824" t="str">
            <v>TVDLEI100600</v>
          </cell>
        </row>
        <row r="825">
          <cell r="D825" t="str">
            <v>TVDLEI100700</v>
          </cell>
        </row>
        <row r="826">
          <cell r="D826" t="str">
            <v>TVDLEI100800</v>
          </cell>
        </row>
        <row r="828">
          <cell r="D828" t="str">
            <v>CZLEI100100</v>
          </cell>
        </row>
        <row r="829">
          <cell r="D829" t="str">
            <v>CZLEI100200</v>
          </cell>
        </row>
        <row r="830">
          <cell r="D830" t="str">
            <v>CZLEI100300</v>
          </cell>
        </row>
        <row r="831">
          <cell r="D831" t="str">
            <v>CZLEI100400</v>
          </cell>
        </row>
        <row r="832">
          <cell r="D832" t="str">
            <v>CZLEI100500</v>
          </cell>
        </row>
        <row r="833">
          <cell r="D833" t="str">
            <v>CZLEI100600</v>
          </cell>
        </row>
        <row r="834">
          <cell r="D834" t="str">
            <v>CZLEI100700</v>
          </cell>
        </row>
        <row r="835">
          <cell r="D835" t="str">
            <v>CZLEI100800</v>
          </cell>
        </row>
        <row r="837">
          <cell r="D837" t="str">
            <v>CZRLEI100100</v>
          </cell>
        </row>
        <row r="838">
          <cell r="D838" t="str">
            <v>CZRLEI100200</v>
          </cell>
        </row>
        <row r="839">
          <cell r="D839" t="str">
            <v>CZRLEI100300</v>
          </cell>
        </row>
        <row r="840">
          <cell r="D840" t="str">
            <v>CZRLEI100400</v>
          </cell>
        </row>
        <row r="841">
          <cell r="D841" t="str">
            <v>CZRLEI100500</v>
          </cell>
        </row>
        <row r="842">
          <cell r="D842" t="str">
            <v>CZRLEI100600</v>
          </cell>
        </row>
        <row r="843">
          <cell r="D843" t="str">
            <v>CZRLEI100700</v>
          </cell>
        </row>
        <row r="844">
          <cell r="D844" t="str">
            <v>CZRLEI100800</v>
          </cell>
        </row>
        <row r="846">
          <cell r="D846" t="str">
            <v>TFLEI100100</v>
          </cell>
        </row>
        <row r="847">
          <cell r="D847" t="str">
            <v>TFLEI100200</v>
          </cell>
        </row>
        <row r="848">
          <cell r="D848" t="str">
            <v>TFLEI100300</v>
          </cell>
        </row>
        <row r="849">
          <cell r="D849" t="str">
            <v>TFLEI100400</v>
          </cell>
        </row>
        <row r="850">
          <cell r="D850" t="str">
            <v>TFLEI100500</v>
          </cell>
        </row>
        <row r="851">
          <cell r="D851" t="str">
            <v>TFLEI100600</v>
          </cell>
        </row>
        <row r="852">
          <cell r="D852" t="str">
            <v>TFLEI100700</v>
          </cell>
        </row>
        <row r="853">
          <cell r="D853" t="str">
            <v>TFLEI100800</v>
          </cell>
        </row>
        <row r="855">
          <cell r="D855" t="str">
            <v>SL100GE</v>
          </cell>
          <cell r="E855">
            <v>12.27</v>
          </cell>
        </row>
        <row r="859">
          <cell r="D859" t="str">
            <v>ESTGF38200</v>
          </cell>
          <cell r="E859">
            <v>133.83000000000001</v>
          </cell>
        </row>
        <row r="860">
          <cell r="D860" t="str">
            <v>ESTGF38300</v>
          </cell>
          <cell r="E860">
            <v>164.43</v>
          </cell>
        </row>
        <row r="861">
          <cell r="D861" t="str">
            <v>ESTGF38500</v>
          </cell>
          <cell r="E861">
            <v>179.73</v>
          </cell>
        </row>
        <row r="862">
          <cell r="D862" t="str">
            <v>ESTGF38600</v>
          </cell>
          <cell r="E862">
            <v>195.03</v>
          </cell>
        </row>
        <row r="864">
          <cell r="D864" t="str">
            <v>TESTGF200400</v>
          </cell>
          <cell r="E864">
            <v>87.695999999999998</v>
          </cell>
        </row>
        <row r="865">
          <cell r="D865" t="str">
            <v>TESTGF400</v>
          </cell>
          <cell r="E865">
            <v>87.695999999999998</v>
          </cell>
        </row>
        <row r="866">
          <cell r="D866" t="str">
            <v>TESTGF200600</v>
          </cell>
          <cell r="E866">
            <v>104.01600000000001</v>
          </cell>
        </row>
        <row r="868">
          <cell r="D868" t="str">
            <v>CHESTGF400</v>
          </cell>
          <cell r="E868">
            <v>82.215000000000003</v>
          </cell>
        </row>
        <row r="869">
          <cell r="D869" t="str">
            <v>CHESTGF600</v>
          </cell>
          <cell r="E869">
            <v>97.515000000000001</v>
          </cell>
        </row>
        <row r="871">
          <cell r="D871" t="str">
            <v>CVEGF200</v>
          </cell>
          <cell r="E871">
            <v>71.376000000000005</v>
          </cell>
        </row>
        <row r="872">
          <cell r="D872" t="str">
            <v>CVEGF400</v>
          </cell>
          <cell r="E872">
            <v>87.695999999999998</v>
          </cell>
        </row>
        <row r="873">
          <cell r="D873" t="str">
            <v>CVEGF500</v>
          </cell>
          <cell r="E873">
            <v>95.855999999999995</v>
          </cell>
        </row>
        <row r="874">
          <cell r="D874" t="str">
            <v>CVEGF600</v>
          </cell>
          <cell r="E874">
            <v>104.01600000000001</v>
          </cell>
        </row>
        <row r="876">
          <cell r="D876" t="str">
            <v>CZRGF400</v>
          </cell>
          <cell r="E876">
            <v>87.695999999999998</v>
          </cell>
        </row>
        <row r="877">
          <cell r="D877" t="str">
            <v>CZRGF400/600</v>
          </cell>
          <cell r="E877">
            <v>104.01600000000001</v>
          </cell>
        </row>
        <row r="879">
          <cell r="D879" t="str">
            <v>TALAARTGF</v>
          </cell>
          <cell r="E879">
            <v>5.58</v>
          </cell>
        </row>
        <row r="880">
          <cell r="D880" t="str">
            <v>TALAEMEGF</v>
          </cell>
          <cell r="E880">
            <v>2.83</v>
          </cell>
        </row>
        <row r="884">
          <cell r="D884" t="str">
            <v>PGF14</v>
          </cell>
          <cell r="E884">
            <v>28.35</v>
          </cell>
        </row>
        <row r="885">
          <cell r="D885" t="str">
            <v>PGE20</v>
          </cell>
          <cell r="E885">
            <v>11.94</v>
          </cell>
        </row>
        <row r="886">
          <cell r="D886" t="str">
            <v>PGE18</v>
          </cell>
          <cell r="E886">
            <v>15.12</v>
          </cell>
        </row>
        <row r="887">
          <cell r="D887" t="str">
            <v>PGE16</v>
          </cell>
          <cell r="E887">
            <v>19.16</v>
          </cell>
        </row>
        <row r="888">
          <cell r="D888" t="str">
            <v>TPGF</v>
          </cell>
          <cell r="E888">
            <v>7.8</v>
          </cell>
        </row>
        <row r="889">
          <cell r="D889" t="str">
            <v>JELGF</v>
          </cell>
          <cell r="E889">
            <v>2.16</v>
          </cell>
        </row>
        <row r="890">
          <cell r="D890" t="str">
            <v>JELGE</v>
          </cell>
          <cell r="E890">
            <v>1.98</v>
          </cell>
        </row>
        <row r="891">
          <cell r="D891" t="str">
            <v>JEIGE</v>
          </cell>
          <cell r="E891">
            <v>1.1000000000000001</v>
          </cell>
        </row>
        <row r="892">
          <cell r="D892" t="str">
            <v>JEIGF</v>
          </cell>
          <cell r="E892">
            <v>1.24</v>
          </cell>
        </row>
        <row r="893">
          <cell r="D893" t="str">
            <v>JETGE</v>
          </cell>
          <cell r="E893">
            <v>2.37</v>
          </cell>
        </row>
        <row r="894">
          <cell r="D894" t="str">
            <v>JETGF</v>
          </cell>
          <cell r="E894">
            <v>2.59</v>
          </cell>
        </row>
        <row r="895">
          <cell r="D895" t="str">
            <v>SE4FGF</v>
          </cell>
          <cell r="E895">
            <v>2.76</v>
          </cell>
        </row>
        <row r="896">
          <cell r="D896" t="str">
            <v>SL3/4GF</v>
          </cell>
          <cell r="E896">
            <v>1.19</v>
          </cell>
        </row>
        <row r="897">
          <cell r="D897" t="str">
            <v>VRT1/4CD</v>
          </cell>
          <cell r="E897">
            <v>2.16</v>
          </cell>
        </row>
        <row r="898">
          <cell r="D898" t="str">
            <v>VRT1/4GE</v>
          </cell>
          <cell r="E898">
            <v>1.02</v>
          </cell>
        </row>
        <row r="899">
          <cell r="D899" t="str">
            <v>CZZGF</v>
          </cell>
          <cell r="E899">
            <v>0.83</v>
          </cell>
        </row>
        <row r="900">
          <cell r="D900" t="str">
            <v>CZZGE</v>
          </cell>
          <cell r="E900">
            <v>0.75</v>
          </cell>
        </row>
        <row r="901">
          <cell r="D901" t="str">
            <v>CTPGE</v>
          </cell>
          <cell r="E901">
            <v>1.26</v>
          </cell>
        </row>
        <row r="902">
          <cell r="D902" t="str">
            <v>CTPGF</v>
          </cell>
          <cell r="E902">
            <v>1.36</v>
          </cell>
        </row>
        <row r="903">
          <cell r="D903" t="str">
            <v>GCGE</v>
          </cell>
          <cell r="E903">
            <v>0.71</v>
          </cell>
        </row>
        <row r="904">
          <cell r="D904" t="str">
            <v>GCGF</v>
          </cell>
          <cell r="E904">
            <v>0.8</v>
          </cell>
        </row>
        <row r="905">
          <cell r="D905" t="str">
            <v>CDI</v>
          </cell>
          <cell r="E905">
            <v>6.96</v>
          </cell>
        </row>
        <row r="906">
          <cell r="D906" t="str">
            <v>GRAMCB</v>
          </cell>
          <cell r="E906">
            <v>3.27</v>
          </cell>
        </row>
        <row r="908">
          <cell r="D908" t="str">
            <v>RM3VMG</v>
          </cell>
          <cell r="E908">
            <v>33.020000000000003</v>
          </cell>
        </row>
        <row r="909">
          <cell r="D909" t="str">
            <v>TA MG</v>
          </cell>
          <cell r="E909">
            <v>31.04</v>
          </cell>
        </row>
        <row r="910">
          <cell r="D910" t="str">
            <v>T INT 3VMG</v>
          </cell>
          <cell r="E910">
            <v>28.18</v>
          </cell>
        </row>
        <row r="911">
          <cell r="D911" t="str">
            <v>CU2V</v>
          </cell>
          <cell r="E911">
            <v>23.32</v>
          </cell>
        </row>
        <row r="912">
          <cell r="D912" t="str">
            <v>CX INT2VMG</v>
          </cell>
          <cell r="E912">
            <v>24.87</v>
          </cell>
        </row>
        <row r="913">
          <cell r="D913" t="str">
            <v>CXTOMG</v>
          </cell>
          <cell r="E913">
            <v>7.37</v>
          </cell>
        </row>
        <row r="914">
          <cell r="D914" t="str">
            <v>SUPRJ45MG</v>
          </cell>
          <cell r="E914">
            <v>0.1</v>
          </cell>
        </row>
        <row r="915">
          <cell r="D915" t="str">
            <v>TAMPMG</v>
          </cell>
          <cell r="E915">
            <v>0.1</v>
          </cell>
        </row>
        <row r="919">
          <cell r="D919" t="str">
            <v>2P+T-10</v>
          </cell>
          <cell r="E919">
            <v>2.89</v>
          </cell>
        </row>
        <row r="920">
          <cell r="D920" t="str">
            <v>2P+T-30P</v>
          </cell>
          <cell r="E920">
            <v>24</v>
          </cell>
        </row>
        <row r="921">
          <cell r="D921" t="str">
            <v>2P+T-10P</v>
          </cell>
          <cell r="E921">
            <v>7.3</v>
          </cell>
        </row>
        <row r="922">
          <cell r="D922">
            <v>0</v>
          </cell>
        </row>
        <row r="923">
          <cell r="D923" t="str">
            <v>PLUG</v>
          </cell>
          <cell r="E923">
            <v>3.36</v>
          </cell>
        </row>
        <row r="925">
          <cell r="D925" t="str">
            <v>INTPUL</v>
          </cell>
          <cell r="E925">
            <v>8.42</v>
          </cell>
        </row>
        <row r="926">
          <cell r="D926" t="str">
            <v>REL</v>
          </cell>
          <cell r="E926">
            <v>129</v>
          </cell>
        </row>
        <row r="927">
          <cell r="D927" t="str">
            <v>INTSIM</v>
          </cell>
          <cell r="E927">
            <v>9.65</v>
          </cell>
        </row>
        <row r="928">
          <cell r="D928" t="str">
            <v>INTBIS</v>
          </cell>
          <cell r="E928">
            <v>11.6</v>
          </cell>
        </row>
        <row r="929">
          <cell r="D929" t="str">
            <v>INTBIPP</v>
          </cell>
          <cell r="E929">
            <v>15.4</v>
          </cell>
        </row>
        <row r="933">
          <cell r="D933" t="str">
            <v>RE400VS</v>
          </cell>
          <cell r="E933">
            <v>76</v>
          </cell>
        </row>
        <row r="934">
          <cell r="D934" t="str">
            <v>RI400VM</v>
          </cell>
          <cell r="E934">
            <v>65</v>
          </cell>
        </row>
        <row r="935">
          <cell r="D935" t="str">
            <v>RE400VM</v>
          </cell>
          <cell r="E935">
            <v>65</v>
          </cell>
        </row>
        <row r="936">
          <cell r="D936" t="str">
            <v>RI400VS</v>
          </cell>
          <cell r="E936">
            <v>69</v>
          </cell>
        </row>
        <row r="937">
          <cell r="D937" t="str">
            <v>R1X32</v>
          </cell>
          <cell r="E937">
            <v>7.78</v>
          </cell>
        </row>
        <row r="938">
          <cell r="D938" t="str">
            <v>R2X32</v>
          </cell>
          <cell r="E938">
            <v>13.7</v>
          </cell>
        </row>
        <row r="939">
          <cell r="D939" t="str">
            <v>R2X26</v>
          </cell>
          <cell r="E939">
            <v>10.8</v>
          </cell>
        </row>
        <row r="941">
          <cell r="D941" t="str">
            <v>L400VME</v>
          </cell>
          <cell r="E941">
            <v>64</v>
          </cell>
        </row>
        <row r="942">
          <cell r="D942" t="str">
            <v>L400VMI</v>
          </cell>
          <cell r="E942">
            <v>27</v>
          </cell>
        </row>
        <row r="943">
          <cell r="D943" t="str">
            <v>L400VSO</v>
          </cell>
          <cell r="E943">
            <v>30</v>
          </cell>
        </row>
        <row r="944">
          <cell r="D944" t="str">
            <v>L32FT</v>
          </cell>
          <cell r="E944">
            <v>3.12</v>
          </cell>
        </row>
        <row r="945">
          <cell r="D945" t="str">
            <v>L26FC</v>
          </cell>
          <cell r="E945">
            <v>5.7</v>
          </cell>
        </row>
        <row r="946">
          <cell r="D946" t="str">
            <v>L100INC</v>
          </cell>
          <cell r="E946">
            <v>0.78</v>
          </cell>
        </row>
        <row r="950">
          <cell r="D950" t="str">
            <v>DM16S</v>
          </cell>
          <cell r="E950">
            <v>5.7</v>
          </cell>
        </row>
        <row r="951">
          <cell r="D951" t="str">
            <v>DM16SX</v>
          </cell>
          <cell r="E951">
            <v>4.0999999999999996</v>
          </cell>
        </row>
        <row r="952">
          <cell r="D952" t="str">
            <v>DM20S</v>
          </cell>
          <cell r="E952">
            <v>5.3</v>
          </cell>
        </row>
        <row r="953">
          <cell r="D953" t="str">
            <v>DM20E</v>
          </cell>
          <cell r="E953">
            <v>4.5999999999999996</v>
          </cell>
        </row>
        <row r="954">
          <cell r="D954" t="str">
            <v>DM20ST</v>
          </cell>
          <cell r="E954">
            <v>4.5999999999999996</v>
          </cell>
        </row>
        <row r="955">
          <cell r="D955" t="str">
            <v>DM20G</v>
          </cell>
          <cell r="E955">
            <v>4.6399999999999997</v>
          </cell>
        </row>
        <row r="956">
          <cell r="D956" t="str">
            <v>DB15E</v>
          </cell>
          <cell r="E956">
            <v>26.02</v>
          </cell>
        </row>
        <row r="957">
          <cell r="D957" t="str">
            <v>DB15ST</v>
          </cell>
          <cell r="E957">
            <v>14.4</v>
          </cell>
        </row>
        <row r="958">
          <cell r="D958" t="str">
            <v>DB15G</v>
          </cell>
          <cell r="E958">
            <v>23.9</v>
          </cell>
        </row>
        <row r="959">
          <cell r="D959" t="str">
            <v>DB16S</v>
          </cell>
          <cell r="E959">
            <v>137</v>
          </cell>
        </row>
        <row r="960">
          <cell r="D960" t="str">
            <v>DB20G</v>
          </cell>
          <cell r="E960">
            <v>24.34</v>
          </cell>
        </row>
        <row r="961">
          <cell r="D961" t="str">
            <v>DB20ST</v>
          </cell>
          <cell r="E961">
            <v>14.4</v>
          </cell>
        </row>
        <row r="962">
          <cell r="D962" t="str">
            <v>DT20ST</v>
          </cell>
          <cell r="E962">
            <v>20.100000000000001</v>
          </cell>
        </row>
        <row r="963">
          <cell r="D963" t="str">
            <v>DT20G</v>
          </cell>
          <cell r="E963">
            <v>31.23</v>
          </cell>
        </row>
        <row r="964">
          <cell r="D964" t="str">
            <v>DT25S</v>
          </cell>
          <cell r="E964">
            <v>36.72</v>
          </cell>
        </row>
        <row r="965">
          <cell r="D965" t="str">
            <v>DT30ST</v>
          </cell>
          <cell r="E965">
            <v>20.100000000000001</v>
          </cell>
        </row>
        <row r="966">
          <cell r="D966" t="str">
            <v>DT30G</v>
          </cell>
          <cell r="E966">
            <v>21.7</v>
          </cell>
        </row>
        <row r="967">
          <cell r="D967" t="str">
            <v>DT40S</v>
          </cell>
          <cell r="E967">
            <v>166.14</v>
          </cell>
        </row>
        <row r="968">
          <cell r="D968" t="str">
            <v>DT50E</v>
          </cell>
          <cell r="E968">
            <v>847.74</v>
          </cell>
        </row>
        <row r="969">
          <cell r="D969" t="str">
            <v>DT50S</v>
          </cell>
          <cell r="E969">
            <v>33</v>
          </cell>
        </row>
        <row r="970">
          <cell r="D970" t="str">
            <v>DT100E</v>
          </cell>
          <cell r="E970">
            <v>629.1</v>
          </cell>
        </row>
        <row r="971">
          <cell r="D971" t="str">
            <v>DT125G</v>
          </cell>
          <cell r="E971">
            <v>219.67</v>
          </cell>
        </row>
        <row r="972">
          <cell r="D972" t="str">
            <v>DT125ST</v>
          </cell>
          <cell r="E972">
            <v>240</v>
          </cell>
        </row>
        <row r="973">
          <cell r="D973" t="str">
            <v>DT200S</v>
          </cell>
          <cell r="E973">
            <v>191.4</v>
          </cell>
        </row>
        <row r="974">
          <cell r="D974" t="str">
            <v>DT200SC</v>
          </cell>
          <cell r="E974">
            <v>652.46</v>
          </cell>
        </row>
        <row r="975">
          <cell r="D975" t="str">
            <v>DT200G</v>
          </cell>
          <cell r="E975">
            <v>874</v>
          </cell>
        </row>
        <row r="976">
          <cell r="D976" t="str">
            <v>DT200ST</v>
          </cell>
          <cell r="E976">
            <v>838</v>
          </cell>
        </row>
        <row r="977">
          <cell r="D977" t="str">
            <v>DT250S33K</v>
          </cell>
          <cell r="E977">
            <v>722.48</v>
          </cell>
        </row>
        <row r="978">
          <cell r="D978" t="str">
            <v>DT250S</v>
          </cell>
          <cell r="E978">
            <v>1265</v>
          </cell>
        </row>
        <row r="979">
          <cell r="D979" t="str">
            <v>DT300E</v>
          </cell>
          <cell r="E979">
            <v>1238.82</v>
          </cell>
        </row>
        <row r="980">
          <cell r="D980" t="str">
            <v>DT125S</v>
          </cell>
          <cell r="E980">
            <v>168</v>
          </cell>
        </row>
        <row r="981">
          <cell r="D981" t="str">
            <v>DT160P</v>
          </cell>
          <cell r="E981">
            <v>456.22</v>
          </cell>
        </row>
        <row r="982">
          <cell r="D982" t="str">
            <v>DT63P</v>
          </cell>
          <cell r="E982">
            <v>296.55</v>
          </cell>
        </row>
        <row r="983">
          <cell r="D983" t="str">
            <v>DT63MG</v>
          </cell>
          <cell r="E983">
            <v>444.27949999999993</v>
          </cell>
        </row>
        <row r="984">
          <cell r="D984" t="str">
            <v>DT100MG</v>
          </cell>
          <cell r="E984">
            <v>444.27949999999993</v>
          </cell>
        </row>
        <row r="985">
          <cell r="D985" t="str">
            <v>DT160P</v>
          </cell>
          <cell r="E985">
            <v>802.48149999999987</v>
          </cell>
        </row>
        <row r="986">
          <cell r="D986" t="str">
            <v>DT300E</v>
          </cell>
          <cell r="E986">
            <v>1221.05</v>
          </cell>
        </row>
        <row r="987">
          <cell r="D987" t="str">
            <v>DT250M</v>
          </cell>
          <cell r="E987">
            <v>699</v>
          </cell>
        </row>
        <row r="988">
          <cell r="D988" t="str">
            <v>DT250M</v>
          </cell>
          <cell r="E988">
            <v>2300</v>
          </cell>
        </row>
        <row r="989">
          <cell r="D989" t="str">
            <v>DR2P20ST</v>
          </cell>
          <cell r="E989">
            <v>60.5</v>
          </cell>
        </row>
        <row r="990">
          <cell r="D990" t="str">
            <v>DR2P20S</v>
          </cell>
          <cell r="E990">
            <v>86.56</v>
          </cell>
        </row>
        <row r="991">
          <cell r="D991" t="str">
            <v>DR2P20G</v>
          </cell>
          <cell r="E991">
            <v>91</v>
          </cell>
        </row>
        <row r="992">
          <cell r="D992" t="str">
            <v>CSF125E</v>
          </cell>
          <cell r="E992">
            <v>69.5</v>
          </cell>
        </row>
        <row r="993">
          <cell r="D993" t="str">
            <v>CSF125S</v>
          </cell>
          <cell r="E993">
            <v>367.71</v>
          </cell>
        </row>
        <row r="994">
          <cell r="D994" t="str">
            <v>CSF250S</v>
          </cell>
          <cell r="E994">
            <v>245</v>
          </cell>
        </row>
        <row r="995">
          <cell r="D995" t="str">
            <v>FNH250</v>
          </cell>
          <cell r="E995">
            <v>35</v>
          </cell>
        </row>
        <row r="997">
          <cell r="D997" t="str">
            <v>C606020CE</v>
          </cell>
          <cell r="E997">
            <v>174.6</v>
          </cell>
        </row>
        <row r="998">
          <cell r="D998" t="str">
            <v>C804030CE</v>
          </cell>
          <cell r="E998">
            <v>498.76</v>
          </cell>
        </row>
        <row r="999">
          <cell r="D999" t="str">
            <v>C806020CE</v>
          </cell>
          <cell r="E999">
            <v>214.83</v>
          </cell>
        </row>
        <row r="1000">
          <cell r="D1000" t="str">
            <v>C1208020CE</v>
          </cell>
          <cell r="E1000">
            <v>426</v>
          </cell>
        </row>
        <row r="1001">
          <cell r="D1001" t="str">
            <v>C1208025MB</v>
          </cell>
          <cell r="E1001">
            <v>291</v>
          </cell>
        </row>
        <row r="1002">
          <cell r="D1002" t="str">
            <v>C1605020MB</v>
          </cell>
          <cell r="E1002">
            <v>115</v>
          </cell>
        </row>
        <row r="1003">
          <cell r="D1003" t="str">
            <v>C503025CE</v>
          </cell>
          <cell r="E1003">
            <v>110.03</v>
          </cell>
        </row>
        <row r="1004">
          <cell r="D1004" t="str">
            <v>C504025CE</v>
          </cell>
          <cell r="E1004">
            <v>126.63</v>
          </cell>
        </row>
        <row r="1006">
          <cell r="D1006" t="str">
            <v>BC3418</v>
          </cell>
          <cell r="E1006">
            <v>32</v>
          </cell>
        </row>
        <row r="1007">
          <cell r="D1007" t="str">
            <v>BC34116</v>
          </cell>
          <cell r="E1007">
            <v>30.5</v>
          </cell>
        </row>
        <row r="1008">
          <cell r="D1008" t="str">
            <v>BC3218</v>
          </cell>
          <cell r="E1008">
            <v>30.5</v>
          </cell>
        </row>
        <row r="1009">
          <cell r="D1009" t="str">
            <v>BNT14</v>
          </cell>
          <cell r="E1009">
            <v>7.16</v>
          </cell>
        </row>
        <row r="1011">
          <cell r="D1011" t="str">
            <v>FI20M3M</v>
          </cell>
          <cell r="E1011">
            <v>2.27</v>
          </cell>
        </row>
        <row r="1012">
          <cell r="D1012" t="str">
            <v>RELE</v>
          </cell>
          <cell r="E1012">
            <v>26.7</v>
          </cell>
        </row>
        <row r="1013">
          <cell r="D1013" t="str">
            <v>K3Ø</v>
          </cell>
          <cell r="E1013">
            <v>131</v>
          </cell>
        </row>
        <row r="1014">
          <cell r="D1014" t="str">
            <v>COMUT</v>
          </cell>
          <cell r="E1014">
            <v>60</v>
          </cell>
        </row>
        <row r="1015">
          <cell r="D1015" t="str">
            <v>SOQUETE</v>
          </cell>
          <cell r="E1015">
            <v>0.62</v>
          </cell>
        </row>
        <row r="1016">
          <cell r="D1016" t="str">
            <v>CXtipo E</v>
          </cell>
          <cell r="E1016">
            <v>91</v>
          </cell>
        </row>
        <row r="1017">
          <cell r="D1017" t="str">
            <v>HO-50</v>
          </cell>
          <cell r="E1017">
            <v>12</v>
          </cell>
        </row>
        <row r="1018">
          <cell r="D1018" t="str">
            <v>HO-85</v>
          </cell>
          <cell r="E1018">
            <v>0.26</v>
          </cell>
        </row>
        <row r="1019">
          <cell r="D1019" t="str">
            <v>CXtipo E</v>
          </cell>
          <cell r="E1019">
            <v>91</v>
          </cell>
        </row>
        <row r="1020">
          <cell r="D1020" t="str">
            <v>HO-50</v>
          </cell>
          <cell r="E1020">
            <v>12</v>
          </cell>
        </row>
        <row r="1021">
          <cell r="D1021" t="str">
            <v>HO-85</v>
          </cell>
          <cell r="E1021">
            <v>0.26</v>
          </cell>
        </row>
        <row r="1022">
          <cell r="D1022" t="str">
            <v>CP5050H</v>
          </cell>
          <cell r="E1022">
            <v>7.81</v>
          </cell>
        </row>
        <row r="1023">
          <cell r="D1023" t="str">
            <v>CP2020H</v>
          </cell>
          <cell r="E1023">
            <v>6.71</v>
          </cell>
        </row>
        <row r="1024">
          <cell r="D1024" t="str">
            <v>DIN35</v>
          </cell>
          <cell r="E1024">
            <v>4.88</v>
          </cell>
        </row>
        <row r="1026">
          <cell r="D1026" t="str">
            <v>300 08</v>
          </cell>
          <cell r="E1026">
            <v>5.12</v>
          </cell>
        </row>
        <row r="1027">
          <cell r="D1027" t="str">
            <v>6487 94</v>
          </cell>
          <cell r="E1027">
            <v>20.2</v>
          </cell>
        </row>
        <row r="1028">
          <cell r="D1028" t="str">
            <v>6890 24</v>
          </cell>
          <cell r="E1028">
            <v>2.1800000000000002</v>
          </cell>
        </row>
        <row r="1029">
          <cell r="D1029" t="str">
            <v>6890 25</v>
          </cell>
          <cell r="E1029">
            <v>3.84</v>
          </cell>
        </row>
        <row r="1030">
          <cell r="D1030" t="str">
            <v>6890 14</v>
          </cell>
          <cell r="E1030">
            <v>1.56</v>
          </cell>
        </row>
        <row r="1032">
          <cell r="D1032" t="str">
            <v xml:space="preserve">510 25 </v>
          </cell>
          <cell r="E1032">
            <v>4.1900000000000004</v>
          </cell>
        </row>
        <row r="1033">
          <cell r="D1033" t="str">
            <v xml:space="preserve">510 24 </v>
          </cell>
          <cell r="E1033">
            <v>2.77</v>
          </cell>
        </row>
        <row r="1034">
          <cell r="D1034" t="str">
            <v>543 14</v>
          </cell>
          <cell r="E1034">
            <v>7.3</v>
          </cell>
        </row>
        <row r="1035">
          <cell r="D1035" t="str">
            <v>6750 11</v>
          </cell>
          <cell r="E1035">
            <v>7.33</v>
          </cell>
        </row>
        <row r="1036">
          <cell r="D1036" t="str">
            <v>6150 24</v>
          </cell>
          <cell r="E1036">
            <v>6.67</v>
          </cell>
        </row>
        <row r="1037">
          <cell r="D1037" t="str">
            <v>6151 24</v>
          </cell>
          <cell r="E1037">
            <v>9.41</v>
          </cell>
        </row>
        <row r="1038">
          <cell r="D1038" t="str">
            <v>6150 14</v>
          </cell>
          <cell r="E1038">
            <v>6.67</v>
          </cell>
        </row>
        <row r="1039">
          <cell r="D1039" t="str">
            <v>6150 14</v>
          </cell>
          <cell r="E1039">
            <v>9.44</v>
          </cell>
        </row>
        <row r="1041">
          <cell r="D1041" t="str">
            <v>6506 62</v>
          </cell>
          <cell r="E1041">
            <v>6.52</v>
          </cell>
        </row>
        <row r="1042">
          <cell r="D1042" t="str">
            <v>543 13</v>
          </cell>
          <cell r="E1042">
            <v>6.1</v>
          </cell>
        </row>
        <row r="1044">
          <cell r="D1044" t="str">
            <v>6185 01</v>
          </cell>
          <cell r="E1044">
            <v>1.52</v>
          </cell>
        </row>
        <row r="1045">
          <cell r="D1045" t="str">
            <v>6185 02</v>
          </cell>
          <cell r="E1045">
            <v>1.52</v>
          </cell>
        </row>
        <row r="1046">
          <cell r="D1046" t="str">
            <v>6185 11</v>
          </cell>
          <cell r="E1046">
            <v>3.36</v>
          </cell>
        </row>
        <row r="1048">
          <cell r="D1048" t="str">
            <v>6121 21</v>
          </cell>
          <cell r="E1048">
            <v>0.48</v>
          </cell>
        </row>
        <row r="1049">
          <cell r="D1049" t="str">
            <v>6121 22</v>
          </cell>
          <cell r="E1049">
            <v>0.48</v>
          </cell>
        </row>
        <row r="1050">
          <cell r="D1050" t="str">
            <v>6121 24</v>
          </cell>
          <cell r="E1050">
            <v>0.84</v>
          </cell>
        </row>
        <row r="1052">
          <cell r="D1052" t="str">
            <v xml:space="preserve"> 6111 00</v>
          </cell>
          <cell r="E1052">
            <v>5.91</v>
          </cell>
        </row>
        <row r="1053">
          <cell r="D1053" t="str">
            <v xml:space="preserve"> 6111 01</v>
          </cell>
          <cell r="E1053">
            <v>6.15</v>
          </cell>
        </row>
        <row r="1054">
          <cell r="D1054" t="str">
            <v>6120 08</v>
          </cell>
          <cell r="E1054">
            <v>24.05</v>
          </cell>
        </row>
        <row r="1055">
          <cell r="D1055" t="str">
            <v>6120 05</v>
          </cell>
          <cell r="E1055">
            <v>16.32</v>
          </cell>
        </row>
        <row r="1056">
          <cell r="D1056" t="str">
            <v>6121 00</v>
          </cell>
          <cell r="E1056">
            <v>10.53</v>
          </cell>
        </row>
        <row r="1057">
          <cell r="D1057" t="str">
            <v>6131 00</v>
          </cell>
          <cell r="E1057">
            <v>14.75</v>
          </cell>
        </row>
        <row r="1058">
          <cell r="D1058" t="str">
            <v>6110 00</v>
          </cell>
          <cell r="E1058">
            <v>4.24</v>
          </cell>
        </row>
        <row r="1060">
          <cell r="D1060" t="str">
            <v>6111 39</v>
          </cell>
          <cell r="E1060">
            <v>165.31</v>
          </cell>
        </row>
        <row r="1061">
          <cell r="D1061" t="str">
            <v>6815 80</v>
          </cell>
          <cell r="E1061">
            <v>2.2599999999999998</v>
          </cell>
        </row>
        <row r="1062">
          <cell r="D1062" t="str">
            <v>6815 99</v>
          </cell>
          <cell r="E1062">
            <v>0.67</v>
          </cell>
        </row>
        <row r="1063">
          <cell r="D1063" t="str">
            <v>6850 48</v>
          </cell>
          <cell r="E1063">
            <v>10.46</v>
          </cell>
        </row>
        <row r="1064">
          <cell r="D1064" t="str">
            <v>6815 83</v>
          </cell>
          <cell r="E1064">
            <v>2.2599999999999998</v>
          </cell>
        </row>
        <row r="1065">
          <cell r="D1065" t="str">
            <v>6815 82</v>
          </cell>
          <cell r="E1065">
            <v>2.2599999999999998</v>
          </cell>
        </row>
        <row r="1066">
          <cell r="D1066" t="str">
            <v>6816 81</v>
          </cell>
          <cell r="E1066">
            <v>2.2599999999999998</v>
          </cell>
        </row>
        <row r="1067">
          <cell r="D1067" t="str">
            <v>6850 01</v>
          </cell>
          <cell r="E1067">
            <v>6.26</v>
          </cell>
        </row>
        <row r="1068">
          <cell r="D1068" t="str">
            <v>6850 07</v>
          </cell>
          <cell r="E1068">
            <v>8.8800000000000008</v>
          </cell>
        </row>
        <row r="1070">
          <cell r="D1070" t="str">
            <v>104 32</v>
          </cell>
          <cell r="E1070">
            <v>88.48</v>
          </cell>
        </row>
        <row r="1071">
          <cell r="D1071" t="str">
            <v>104 11</v>
          </cell>
          <cell r="E1071">
            <v>40.9</v>
          </cell>
        </row>
        <row r="1072">
          <cell r="D1072" t="str">
            <v>105 21</v>
          </cell>
          <cell r="E1072">
            <v>12.05</v>
          </cell>
        </row>
        <row r="1073">
          <cell r="D1073" t="str">
            <v>105 24</v>
          </cell>
          <cell r="E1073">
            <v>30.55</v>
          </cell>
        </row>
        <row r="1074">
          <cell r="D1074" t="str">
            <v>104 72</v>
          </cell>
          <cell r="E1074">
            <v>32.15</v>
          </cell>
        </row>
        <row r="1075">
          <cell r="D1075" t="str">
            <v>106 11</v>
          </cell>
          <cell r="E1075">
            <v>13.77</v>
          </cell>
        </row>
        <row r="1076">
          <cell r="D1076" t="str">
            <v>106 02</v>
          </cell>
          <cell r="E1076">
            <v>32.090000000000003</v>
          </cell>
        </row>
        <row r="1077">
          <cell r="D1077" t="str">
            <v>106 01</v>
          </cell>
          <cell r="E1077">
            <v>28.64</v>
          </cell>
        </row>
        <row r="1078">
          <cell r="D1078" t="str">
            <v xml:space="preserve"> 106 22</v>
          </cell>
          <cell r="E1078">
            <v>32.090000000000003</v>
          </cell>
        </row>
        <row r="1079">
          <cell r="D1079" t="str">
            <v>106 21</v>
          </cell>
          <cell r="E1079">
            <v>28.67</v>
          </cell>
        </row>
        <row r="1080">
          <cell r="D1080" t="str">
            <v>106 55</v>
          </cell>
          <cell r="E1080">
            <v>53.55</v>
          </cell>
        </row>
        <row r="1081">
          <cell r="D1081" t="str">
            <v>106 51</v>
          </cell>
          <cell r="E1081">
            <v>28.67</v>
          </cell>
        </row>
        <row r="1082">
          <cell r="D1082" t="str">
            <v>107 32</v>
          </cell>
          <cell r="E1082">
            <v>32.49</v>
          </cell>
        </row>
        <row r="1083">
          <cell r="D1083" t="str">
            <v>105 82</v>
          </cell>
          <cell r="E1083">
            <v>14.58</v>
          </cell>
        </row>
        <row r="1084">
          <cell r="D1084" t="str">
            <v>105 84</v>
          </cell>
          <cell r="E1084">
            <v>12.72</v>
          </cell>
        </row>
        <row r="1085">
          <cell r="D1085" t="str">
            <v>107 06</v>
          </cell>
          <cell r="E1085">
            <v>9.17</v>
          </cell>
        </row>
        <row r="1086">
          <cell r="D1086" t="str">
            <v>107 22</v>
          </cell>
          <cell r="E1086">
            <v>6.52</v>
          </cell>
        </row>
        <row r="1087">
          <cell r="D1087" t="str">
            <v>6487 90</v>
          </cell>
          <cell r="E1087">
            <v>12.84</v>
          </cell>
        </row>
        <row r="1088">
          <cell r="D1088" t="str">
            <v>6487 32</v>
          </cell>
          <cell r="E1088">
            <v>11.09</v>
          </cell>
        </row>
        <row r="1089">
          <cell r="D1089" t="str">
            <v>106 91</v>
          </cell>
          <cell r="E1089">
            <v>2.9</v>
          </cell>
        </row>
        <row r="1090">
          <cell r="D1090" t="str">
            <v xml:space="preserve"> 108 01</v>
          </cell>
          <cell r="E1090">
            <v>8.77</v>
          </cell>
        </row>
        <row r="1091">
          <cell r="D1091" t="str">
            <v>106 86</v>
          </cell>
          <cell r="E1091">
            <v>3.53</v>
          </cell>
        </row>
        <row r="1092">
          <cell r="D1092" t="str">
            <v>308 99</v>
          </cell>
          <cell r="E1092">
            <v>0.47</v>
          </cell>
        </row>
        <row r="1093">
          <cell r="D1093" t="str">
            <v>108 81</v>
          </cell>
          <cell r="E1093">
            <v>4.68</v>
          </cell>
        </row>
        <row r="1094">
          <cell r="D1094" t="str">
            <v>108 82</v>
          </cell>
          <cell r="E1094">
            <v>4.68</v>
          </cell>
        </row>
        <row r="1096">
          <cell r="D1096" t="str">
            <v>615 25</v>
          </cell>
          <cell r="E1096">
            <v>700</v>
          </cell>
        </row>
        <row r="1097">
          <cell r="D1097" t="str">
            <v>615 78</v>
          </cell>
          <cell r="E1097">
            <v>56.96</v>
          </cell>
        </row>
        <row r="1098">
          <cell r="D1098" t="str">
            <v>609 77</v>
          </cell>
          <cell r="E1098">
            <v>13.96</v>
          </cell>
        </row>
        <row r="1099">
          <cell r="D1099" t="str">
            <v>615 79</v>
          </cell>
          <cell r="E1099">
            <v>55</v>
          </cell>
        </row>
        <row r="1103">
          <cell r="D1103" t="str">
            <v>LES232DAU</v>
          </cell>
          <cell r="E1103">
            <v>16.329999999999998</v>
          </cell>
        </row>
        <row r="1104">
          <cell r="D1104" t="str">
            <v>LES232LC</v>
          </cell>
          <cell r="E1104">
            <v>55.27</v>
          </cell>
        </row>
        <row r="1105">
          <cell r="D1105" t="str">
            <v>LEE232DAU</v>
          </cell>
          <cell r="E1105">
            <v>35.33</v>
          </cell>
        </row>
        <row r="1106">
          <cell r="D1106" t="str">
            <v>LE232LC</v>
          </cell>
          <cell r="E1106">
            <v>48.23</v>
          </cell>
        </row>
        <row r="1107">
          <cell r="D1107" t="str">
            <v>LE232LC</v>
          </cell>
          <cell r="E1107">
            <v>77.62</v>
          </cell>
        </row>
        <row r="1108">
          <cell r="D1108" t="str">
            <v>RE2X32</v>
          </cell>
          <cell r="E1108">
            <v>16</v>
          </cell>
        </row>
        <row r="1109">
          <cell r="D1109" t="str">
            <v>LFT32V</v>
          </cell>
          <cell r="E1109">
            <v>5.56</v>
          </cell>
        </row>
        <row r="1110">
          <cell r="D1110" t="str">
            <v>LE4116LC</v>
          </cell>
          <cell r="E1110">
            <v>81.94</v>
          </cell>
        </row>
        <row r="1111">
          <cell r="D1111" t="str">
            <v>RE2X16</v>
          </cell>
          <cell r="E1111">
            <v>16</v>
          </cell>
        </row>
        <row r="1112">
          <cell r="D1112" t="str">
            <v>LFT16O</v>
          </cell>
          <cell r="E1112">
            <v>5.56</v>
          </cell>
        </row>
        <row r="1113">
          <cell r="D1113" t="str">
            <v>LE236LC</v>
          </cell>
          <cell r="E1113">
            <v>154.91999999999999</v>
          </cell>
        </row>
        <row r="1114">
          <cell r="D1114" t="str">
            <v>RE2X36</v>
          </cell>
          <cell r="E1114">
            <v>52.01</v>
          </cell>
        </row>
        <row r="1115">
          <cell r="D1115" t="str">
            <v>LFCL36O</v>
          </cell>
          <cell r="E1115">
            <v>17.96</v>
          </cell>
        </row>
        <row r="1116">
          <cell r="D1116" t="str">
            <v>LCE1DICLC</v>
          </cell>
          <cell r="E1116">
            <v>15.95</v>
          </cell>
        </row>
        <row r="1117">
          <cell r="D1117" t="str">
            <v>TE50WP</v>
          </cell>
          <cell r="E1117">
            <v>17.13</v>
          </cell>
        </row>
        <row r="1118">
          <cell r="D1118" t="str">
            <v>LD50WO</v>
          </cell>
          <cell r="E1118">
            <v>3.29</v>
          </cell>
        </row>
        <row r="1119">
          <cell r="D1119" t="str">
            <v>LCE126LC</v>
          </cell>
          <cell r="E1119">
            <v>27.31</v>
          </cell>
        </row>
        <row r="1120">
          <cell r="D1120" t="str">
            <v>LCE226LC</v>
          </cell>
          <cell r="E1120">
            <v>30.13</v>
          </cell>
        </row>
        <row r="1121">
          <cell r="D1121" t="str">
            <v>LE3DICLC</v>
          </cell>
          <cell r="E1121">
            <v>70.36</v>
          </cell>
        </row>
        <row r="1122">
          <cell r="D1122" t="str">
            <v>TE50WP</v>
          </cell>
          <cell r="E1122">
            <v>17.13</v>
          </cell>
        </row>
        <row r="1123">
          <cell r="E1123">
            <v>3.29</v>
          </cell>
        </row>
        <row r="1124">
          <cell r="D1124" t="str">
            <v>LCS226LC</v>
          </cell>
          <cell r="E1124">
            <v>44.5</v>
          </cell>
        </row>
        <row r="1125">
          <cell r="D1125" t="str">
            <v>AR1FLULC</v>
          </cell>
          <cell r="E1125">
            <v>27.31</v>
          </cell>
        </row>
        <row r="1126">
          <cell r="D1126" t="str">
            <v>RE1X26H</v>
          </cell>
          <cell r="E1126">
            <v>19.579999999999998</v>
          </cell>
        </row>
        <row r="1127">
          <cell r="D1127" t="str">
            <v>LFCL26O</v>
          </cell>
          <cell r="E1127">
            <v>8.41</v>
          </cell>
        </row>
        <row r="1128">
          <cell r="D1128" t="str">
            <v>LI400W</v>
          </cell>
          <cell r="E1128">
            <v>58.65</v>
          </cell>
        </row>
        <row r="1129">
          <cell r="D1129" t="str">
            <v>LI400WFTL</v>
          </cell>
          <cell r="E1129">
            <v>65.55</v>
          </cell>
        </row>
        <row r="1130">
          <cell r="D1130" t="str">
            <v>LI400WVID</v>
          </cell>
          <cell r="E1130">
            <v>79.349999999999994</v>
          </cell>
        </row>
        <row r="1131">
          <cell r="D1131" t="str">
            <v>LI400WEQU</v>
          </cell>
          <cell r="E1131">
            <v>117</v>
          </cell>
        </row>
        <row r="1132">
          <cell r="D1132" t="str">
            <v>LI400WML</v>
          </cell>
          <cell r="E1132">
            <v>101</v>
          </cell>
        </row>
        <row r="1133">
          <cell r="D1133" t="str">
            <v>LI400WLC</v>
          </cell>
          <cell r="E1133">
            <v>117.78</v>
          </cell>
        </row>
        <row r="1134">
          <cell r="D1134" t="str">
            <v>PLAF</v>
          </cell>
          <cell r="E1134">
            <v>2.5</v>
          </cell>
        </row>
        <row r="1139">
          <cell r="D1139" t="str">
            <v>NB40-7M-APC</v>
          </cell>
          <cell r="E1139">
            <v>39830</v>
          </cell>
        </row>
        <row r="1142">
          <cell r="D1142" t="str">
            <v>SYM30APC</v>
          </cell>
          <cell r="E1142">
            <v>106446.82</v>
          </cell>
        </row>
        <row r="1143">
          <cell r="D1143" t="str">
            <v>MOD30M</v>
          </cell>
          <cell r="E1143">
            <v>4038.54</v>
          </cell>
        </row>
        <row r="1144">
          <cell r="D1144" t="str">
            <v>SW3K120V</v>
          </cell>
          <cell r="E1144">
            <v>1590.79</v>
          </cell>
        </row>
        <row r="1145">
          <cell r="D1145" t="str">
            <v>SER-START</v>
          </cell>
          <cell r="E1145">
            <v>29426.11</v>
          </cell>
        </row>
        <row r="1146">
          <cell r="D1146" t="str">
            <v>MODPOT10K</v>
          </cell>
          <cell r="E1146">
            <v>14173</v>
          </cell>
        </row>
        <row r="1148">
          <cell r="D1148" t="str">
            <v>MEDEL2,5</v>
          </cell>
          <cell r="E1148">
            <v>1290</v>
          </cell>
        </row>
        <row r="1149">
          <cell r="D1149">
            <v>0</v>
          </cell>
        </row>
        <row r="1150">
          <cell r="D1150" t="str">
            <v>ESTV150K</v>
          </cell>
          <cell r="E1150">
            <v>41097</v>
          </cell>
        </row>
        <row r="1153">
          <cell r="D1153" t="str">
            <v>CHS15K</v>
          </cell>
          <cell r="E1153">
            <v>470</v>
          </cell>
        </row>
        <row r="1154">
          <cell r="D1154" t="str">
            <v>CHS15K-BF</v>
          </cell>
          <cell r="E1154">
            <v>661</v>
          </cell>
        </row>
        <row r="1155">
          <cell r="D1155" t="str">
            <v>BP15K-EX</v>
          </cell>
          <cell r="E1155">
            <v>126</v>
          </cell>
        </row>
        <row r="1156">
          <cell r="D1156" t="str">
            <v>BP15K-IN</v>
          </cell>
          <cell r="E1156">
            <v>116.8</v>
          </cell>
        </row>
        <row r="1157">
          <cell r="D1157" t="str">
            <v>CXA3</v>
          </cell>
          <cell r="E1157">
            <v>443</v>
          </cell>
        </row>
        <row r="1158">
          <cell r="D1158" t="str">
            <v>CXINSP250</v>
          </cell>
          <cell r="E1158">
            <v>21</v>
          </cell>
        </row>
        <row r="1159">
          <cell r="D1159" t="str">
            <v>CXPROT</v>
          </cell>
          <cell r="E1159">
            <v>31.87</v>
          </cell>
        </row>
        <row r="1160">
          <cell r="D1160" t="str">
            <v>CHPAS15K</v>
          </cell>
          <cell r="E1160">
            <v>295</v>
          </cell>
        </row>
        <row r="1161">
          <cell r="D1161" t="str">
            <v>CHINC50X40</v>
          </cell>
          <cell r="E1161">
            <v>117</v>
          </cell>
        </row>
        <row r="1162">
          <cell r="D1162" t="str">
            <v>DETCV0T/BT</v>
          </cell>
          <cell r="E1162">
            <v>257</v>
          </cell>
        </row>
        <row r="1163">
          <cell r="D1163" t="str">
            <v>ESTR1X1m</v>
          </cell>
          <cell r="E1163">
            <v>115</v>
          </cell>
        </row>
        <row r="1164">
          <cell r="D1164" t="str">
            <v>EXTINCO2</v>
          </cell>
          <cell r="E1164">
            <v>303</v>
          </cell>
        </row>
        <row r="1165">
          <cell r="D1165" t="str">
            <v>GRAMP ATERR</v>
          </cell>
          <cell r="E1165">
            <v>0.93</v>
          </cell>
        </row>
        <row r="1166">
          <cell r="D1166" t="str">
            <v>HCOPER5/8</v>
          </cell>
          <cell r="E1166">
            <v>12.65</v>
          </cell>
        </row>
        <row r="1167">
          <cell r="D1167" t="str">
            <v>ILEMER2X8</v>
          </cell>
          <cell r="E1167">
            <v>45</v>
          </cell>
        </row>
        <row r="1168">
          <cell r="D1168" t="str">
            <v>ISOLPEDE15K</v>
          </cell>
          <cell r="E1168">
            <v>15</v>
          </cell>
        </row>
        <row r="1169">
          <cell r="D1169" t="str">
            <v>LÂMINC100</v>
          </cell>
          <cell r="E1169">
            <v>1.62</v>
          </cell>
        </row>
        <row r="1170">
          <cell r="D1170" t="str">
            <v>ARAN45PT</v>
          </cell>
          <cell r="E1170">
            <v>52</v>
          </cell>
        </row>
        <row r="1171">
          <cell r="D1171" t="str">
            <v>LUVA PELI</v>
          </cell>
          <cell r="E1171">
            <v>21</v>
          </cell>
        </row>
        <row r="1172">
          <cell r="D1172" t="str">
            <v>LUVA ISOL</v>
          </cell>
          <cell r="E1172">
            <v>299</v>
          </cell>
        </row>
        <row r="1173">
          <cell r="D1173" t="str">
            <v>PLACA-N</v>
          </cell>
          <cell r="E1173">
            <v>3</v>
          </cell>
        </row>
        <row r="1174">
          <cell r="D1174" t="str">
            <v>PLACA-T</v>
          </cell>
          <cell r="E1174">
            <v>3</v>
          </cell>
        </row>
        <row r="1175">
          <cell r="D1175" t="str">
            <v>PLACA-ADV1</v>
          </cell>
          <cell r="E1175">
            <v>7.1</v>
          </cell>
        </row>
        <row r="1176">
          <cell r="D1176" t="str">
            <v>PLACA-ADV2</v>
          </cell>
          <cell r="E1176">
            <v>7.1</v>
          </cell>
        </row>
        <row r="1177">
          <cell r="D1177" t="str">
            <v>PLAFE27</v>
          </cell>
          <cell r="E1177">
            <v>13.1</v>
          </cell>
        </row>
        <row r="1178">
          <cell r="D1178" t="str">
            <v>PORTACH</v>
          </cell>
          <cell r="E1178">
            <v>765.12</v>
          </cell>
        </row>
        <row r="1179">
          <cell r="D1179" t="str">
            <v>PORT-TELA</v>
          </cell>
          <cell r="E1179">
            <v>285.3</v>
          </cell>
        </row>
        <row r="1180">
          <cell r="D1180" t="str">
            <v>PORTLUV</v>
          </cell>
          <cell r="E1180">
            <v>21</v>
          </cell>
        </row>
        <row r="1181">
          <cell r="D1181" t="str">
            <v>PORTLAM100</v>
          </cell>
          <cell r="E1181">
            <v>23.4</v>
          </cell>
        </row>
        <row r="1182">
          <cell r="D1182" t="str">
            <v>PROL-CHSEC</v>
          </cell>
          <cell r="E1182">
            <v>29</v>
          </cell>
        </row>
        <row r="1183">
          <cell r="D1183" t="str">
            <v>SPT-1ISOL</v>
          </cell>
          <cell r="E1183">
            <v>7.12</v>
          </cell>
        </row>
        <row r="1184">
          <cell r="D1184" t="str">
            <v>SPT-VARA</v>
          </cell>
          <cell r="E1184">
            <v>12.2</v>
          </cell>
        </row>
        <row r="1185">
          <cell r="D1185" t="str">
            <v>VARA</v>
          </cell>
          <cell r="E1185">
            <v>180</v>
          </cell>
        </row>
        <row r="1186">
          <cell r="D1186" t="str">
            <v>VITRO1X1</v>
          </cell>
          <cell r="E1186">
            <v>129.99</v>
          </cell>
        </row>
        <row r="1187">
          <cell r="D1187" t="str">
            <v>PR-EXT15K</v>
          </cell>
          <cell r="E1187">
            <v>110</v>
          </cell>
        </row>
        <row r="1188">
          <cell r="D1188" t="str">
            <v>PR-INT15K</v>
          </cell>
          <cell r="E1188">
            <v>110</v>
          </cell>
        </row>
        <row r="1189">
          <cell r="D1189" t="str">
            <v>VERG3/8</v>
          </cell>
          <cell r="E1189">
            <v>73.099999999999994</v>
          </cell>
        </row>
        <row r="1190">
          <cell r="D1190" t="str">
            <v>T-VERG3/8</v>
          </cell>
          <cell r="E1190">
            <v>6.6</v>
          </cell>
        </row>
        <row r="1191">
          <cell r="D1191" t="str">
            <v>TERM ANG3/8</v>
          </cell>
          <cell r="E1191">
            <v>4.1900000000000004</v>
          </cell>
        </row>
        <row r="1192">
          <cell r="D1192" t="str">
            <v>TERM CEN3/8</v>
          </cell>
          <cell r="E1192">
            <v>4.1900000000000004</v>
          </cell>
        </row>
        <row r="1193">
          <cell r="D1193" t="str">
            <v>TERM LAT3/8</v>
          </cell>
          <cell r="E1193">
            <v>4.3</v>
          </cell>
        </row>
        <row r="1194">
          <cell r="D1194" t="str">
            <v>T PROT#13-1m</v>
          </cell>
          <cell r="E1194">
            <v>105</v>
          </cell>
        </row>
        <row r="1195">
          <cell r="D1195" t="str">
            <v>T PROT#25-2,2m</v>
          </cell>
          <cell r="E1195">
            <v>419.1</v>
          </cell>
        </row>
        <row r="1196">
          <cell r="D1196" t="str">
            <v>T PROT#25-2,5m</v>
          </cell>
          <cell r="E1196">
            <v>508</v>
          </cell>
        </row>
        <row r="1198">
          <cell r="D1198" t="str">
            <v>SUP2TFO15K</v>
          </cell>
          <cell r="E1198">
            <v>56</v>
          </cell>
        </row>
        <row r="1199">
          <cell r="D1199" t="str">
            <v>TF POTC/FUS</v>
          </cell>
          <cell r="E1199">
            <v>965</v>
          </cell>
        </row>
        <row r="1200">
          <cell r="D1200" t="str">
            <v>SUP P/ TRAF15K</v>
          </cell>
          <cell r="E1200">
            <v>47</v>
          </cell>
        </row>
        <row r="1201">
          <cell r="D1201" t="str">
            <v>TFC15K</v>
          </cell>
          <cell r="E1201">
            <v>575</v>
          </cell>
        </row>
        <row r="1202">
          <cell r="D1202" t="str">
            <v>DISJ-PLC 15KV</v>
          </cell>
          <cell r="E1202">
            <v>13152.95</v>
          </cell>
        </row>
        <row r="1203">
          <cell r="D1203" t="str">
            <v>PAIPRT-IND</v>
          </cell>
          <cell r="E1203">
            <v>3800</v>
          </cell>
        </row>
        <row r="1204">
          <cell r="E1204">
            <v>11.5</v>
          </cell>
        </row>
        <row r="1205">
          <cell r="E1205">
            <v>5.3</v>
          </cell>
        </row>
        <row r="1206">
          <cell r="E1206">
            <v>5.3</v>
          </cell>
        </row>
        <row r="1207">
          <cell r="E1207">
            <v>0.65</v>
          </cell>
        </row>
        <row r="1208">
          <cell r="D1208" t="str">
            <v>FIO#2,5</v>
          </cell>
          <cell r="E1208">
            <v>0.65</v>
          </cell>
        </row>
        <row r="1210">
          <cell r="E1210">
            <v>56</v>
          </cell>
        </row>
        <row r="1211">
          <cell r="D1211" t="str">
            <v>CAV MED15K</v>
          </cell>
          <cell r="E1211">
            <v>331</v>
          </cell>
        </row>
        <row r="1212">
          <cell r="E1212">
            <v>11.5</v>
          </cell>
        </row>
        <row r="1213">
          <cell r="E1213">
            <v>5.3</v>
          </cell>
        </row>
        <row r="1214">
          <cell r="E1214">
            <v>5.3</v>
          </cell>
        </row>
        <row r="1215">
          <cell r="E1215">
            <v>0.65</v>
          </cell>
        </row>
        <row r="1216">
          <cell r="E1216">
            <v>0.65</v>
          </cell>
        </row>
        <row r="1218">
          <cell r="E1218">
            <v>56</v>
          </cell>
        </row>
        <row r="1219">
          <cell r="E1219">
            <v>965</v>
          </cell>
        </row>
        <row r="1220">
          <cell r="E1220">
            <v>47</v>
          </cell>
        </row>
        <row r="1221">
          <cell r="E1221">
            <v>575</v>
          </cell>
        </row>
        <row r="1222">
          <cell r="E1222">
            <v>13152.95</v>
          </cell>
        </row>
        <row r="1223">
          <cell r="E1223">
            <v>3800</v>
          </cell>
        </row>
        <row r="1224">
          <cell r="E1224">
            <v>11.5</v>
          </cell>
        </row>
        <row r="1225">
          <cell r="E1225">
            <v>5.3</v>
          </cell>
        </row>
        <row r="1226">
          <cell r="E1226">
            <v>5.3</v>
          </cell>
        </row>
        <row r="1227">
          <cell r="E1227">
            <v>0.65</v>
          </cell>
        </row>
        <row r="1228">
          <cell r="E1228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s Apresentação"/>
      <sheetName val="Ind Empresas"/>
      <sheetName val="Cover"/>
      <sheetName val="Consolidado"/>
      <sheetName val="Aquisição"/>
      <sheetName val="Volumes"/>
      <sheetName val="Prices"/>
      <sheetName val="Outros Inputs"/>
      <sheetName val="Petroflex"/>
      <sheetName val="Braskem"/>
      <sheetName val="Copesul"/>
      <sheetName val="Ipiranga"/>
      <sheetName val="Triunfo"/>
      <sheetName val="Politeno"/>
      <sheetName val="Paulinia"/>
      <sheetName val="PPCam"/>
      <sheetName val="Sinergias"/>
      <sheetName val="Gasbol"/>
      <sheetName val="Petroken"/>
      <sheetName val="PPVen"/>
      <sheetName val="PTA"/>
      <sheetName val="QUEBRAS"/>
      <sheetName val="Pinnacle"/>
      <sheetName val="Huntsman"/>
      <sheetName val="BP"/>
      <sheetName val="EDC"/>
      <sheetName val="Innova"/>
      <sheetName val="Petco"/>
      <sheetName val="Indelpro"/>
      <sheetName val="Primex"/>
      <sheetName val="PVCVen"/>
      <sheetName val="Basell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  <sheetName val="2025"/>
      <sheetName val="Output CB"/>
      <sheetName val="Outputs"/>
      <sheetName val="Análise Receita e Custo MP"/>
      <sheetName val="Plan1"/>
      <sheetName val="Summary CMAI (PIRA)"/>
      <sheetName val="Prods_mês"/>
      <sheetName val="FLUXO_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Menu"/>
      <sheetName val="Indicadores_ME"/>
      <sheetName val="Volume_Venda"/>
      <sheetName val="Preco_Venda"/>
      <sheetName val="Custos"/>
      <sheetName val="Coef_Tecnico"/>
      <sheetName val="Calculo_Custos"/>
      <sheetName val="Resumo_Receita"/>
      <sheetName val="Despesas_Custos"/>
      <sheetName val="Calculo_Resultado"/>
      <sheetName val="Resultado"/>
      <sheetName val="Margem"/>
      <sheetName val="DRE_Des.Negócios"/>
      <sheetName val="DRE_Insumos Básicos"/>
      <sheetName val="DRE_Poliolefinas"/>
      <sheetName val="DRE_Vinílicos"/>
      <sheetName val="DRE_Consolidado"/>
      <sheetName val="E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">
          <cell r="K10" t="str">
            <v>Ano</v>
          </cell>
        </row>
        <row r="11">
          <cell r="K11">
            <v>2005</v>
          </cell>
        </row>
        <row r="12">
          <cell r="K12">
            <v>2006</v>
          </cell>
        </row>
        <row r="13">
          <cell r="K13">
            <v>2007</v>
          </cell>
        </row>
        <row r="14">
          <cell r="K14">
            <v>2008</v>
          </cell>
        </row>
        <row r="15">
          <cell r="K15">
            <v>2009</v>
          </cell>
        </row>
        <row r="16">
          <cell r="K16">
            <v>2005</v>
          </cell>
        </row>
        <row r="17">
          <cell r="K17">
            <v>2006</v>
          </cell>
        </row>
        <row r="18">
          <cell r="K18">
            <v>2007</v>
          </cell>
        </row>
        <row r="19">
          <cell r="K19">
            <v>2008</v>
          </cell>
        </row>
        <row r="20">
          <cell r="K20">
            <v>2009</v>
          </cell>
        </row>
        <row r="21">
          <cell r="K21">
            <v>2005</v>
          </cell>
        </row>
        <row r="22">
          <cell r="K22">
            <v>2006</v>
          </cell>
        </row>
        <row r="23">
          <cell r="K23">
            <v>2007</v>
          </cell>
        </row>
        <row r="24">
          <cell r="K24">
            <v>2008</v>
          </cell>
        </row>
        <row r="25">
          <cell r="K25">
            <v>2009</v>
          </cell>
        </row>
        <row r="26">
          <cell r="K26">
            <v>2005</v>
          </cell>
        </row>
        <row r="27">
          <cell r="K27">
            <v>2006</v>
          </cell>
        </row>
        <row r="28">
          <cell r="K28">
            <v>2007</v>
          </cell>
        </row>
        <row r="29">
          <cell r="K29">
            <v>2008</v>
          </cell>
        </row>
        <row r="30">
          <cell r="K30">
            <v>2009</v>
          </cell>
        </row>
        <row r="31">
          <cell r="K31">
            <v>2005</v>
          </cell>
        </row>
        <row r="32">
          <cell r="K32">
            <v>2006</v>
          </cell>
        </row>
        <row r="33">
          <cell r="K33">
            <v>2007</v>
          </cell>
        </row>
        <row r="34">
          <cell r="K34">
            <v>2008</v>
          </cell>
        </row>
        <row r="35">
          <cell r="K35">
            <v>2009</v>
          </cell>
        </row>
        <row r="36">
          <cell r="K36">
            <v>2005</v>
          </cell>
        </row>
        <row r="37">
          <cell r="K37">
            <v>2006</v>
          </cell>
        </row>
        <row r="38">
          <cell r="K38">
            <v>2007</v>
          </cell>
        </row>
        <row r="39">
          <cell r="K39">
            <v>2008</v>
          </cell>
        </row>
        <row r="40">
          <cell r="K40">
            <v>2009</v>
          </cell>
        </row>
        <row r="41">
          <cell r="K41">
            <v>2005</v>
          </cell>
        </row>
        <row r="42">
          <cell r="K42">
            <v>2006</v>
          </cell>
        </row>
        <row r="43">
          <cell r="K43">
            <v>2007</v>
          </cell>
        </row>
        <row r="44">
          <cell r="K44">
            <v>2008</v>
          </cell>
        </row>
        <row r="45">
          <cell r="K45">
            <v>2009</v>
          </cell>
        </row>
        <row r="46">
          <cell r="K46">
            <v>2005</v>
          </cell>
        </row>
        <row r="47">
          <cell r="K47">
            <v>2006</v>
          </cell>
        </row>
        <row r="48">
          <cell r="K48">
            <v>2007</v>
          </cell>
        </row>
        <row r="49">
          <cell r="K49">
            <v>2008</v>
          </cell>
        </row>
        <row r="50">
          <cell r="K50">
            <v>2009</v>
          </cell>
        </row>
        <row r="51">
          <cell r="K51">
            <v>2005</v>
          </cell>
        </row>
        <row r="52">
          <cell r="K52">
            <v>2006</v>
          </cell>
        </row>
        <row r="53">
          <cell r="K53">
            <v>2007</v>
          </cell>
        </row>
        <row r="54">
          <cell r="K54">
            <v>2008</v>
          </cell>
        </row>
        <row r="55">
          <cell r="K55">
            <v>2009</v>
          </cell>
        </row>
        <row r="56">
          <cell r="K56">
            <v>2005</v>
          </cell>
        </row>
        <row r="57">
          <cell r="K57">
            <v>2006</v>
          </cell>
        </row>
        <row r="58">
          <cell r="K58">
            <v>2007</v>
          </cell>
        </row>
        <row r="59">
          <cell r="K59">
            <v>2008</v>
          </cell>
        </row>
        <row r="60">
          <cell r="K60">
            <v>2009</v>
          </cell>
        </row>
        <row r="61">
          <cell r="K61">
            <v>2005</v>
          </cell>
        </row>
        <row r="62">
          <cell r="K62">
            <v>2006</v>
          </cell>
        </row>
        <row r="63">
          <cell r="K63">
            <v>2007</v>
          </cell>
        </row>
        <row r="64">
          <cell r="K64">
            <v>2008</v>
          </cell>
        </row>
        <row r="65">
          <cell r="K65">
            <v>2009</v>
          </cell>
        </row>
        <row r="66">
          <cell r="K66">
            <v>2005</v>
          </cell>
        </row>
        <row r="67">
          <cell r="K67">
            <v>2006</v>
          </cell>
        </row>
        <row r="68">
          <cell r="K68">
            <v>2007</v>
          </cell>
        </row>
        <row r="69">
          <cell r="K69">
            <v>2008</v>
          </cell>
        </row>
        <row r="70">
          <cell r="K70">
            <v>2009</v>
          </cell>
        </row>
        <row r="71">
          <cell r="K71">
            <v>2005</v>
          </cell>
        </row>
        <row r="72">
          <cell r="K72">
            <v>2006</v>
          </cell>
        </row>
        <row r="73">
          <cell r="K73">
            <v>2007</v>
          </cell>
        </row>
        <row r="74">
          <cell r="K74">
            <v>2008</v>
          </cell>
        </row>
        <row r="75">
          <cell r="K75">
            <v>2009</v>
          </cell>
        </row>
        <row r="76">
          <cell r="K76">
            <v>2005</v>
          </cell>
        </row>
        <row r="77">
          <cell r="K77">
            <v>2006</v>
          </cell>
        </row>
        <row r="78">
          <cell r="K78">
            <v>2007</v>
          </cell>
        </row>
        <row r="79">
          <cell r="K79">
            <v>2008</v>
          </cell>
        </row>
        <row r="80">
          <cell r="K80">
            <v>2009</v>
          </cell>
        </row>
        <row r="81">
          <cell r="K81">
            <v>2005</v>
          </cell>
        </row>
        <row r="82">
          <cell r="K82">
            <v>2006</v>
          </cell>
        </row>
        <row r="83">
          <cell r="K83">
            <v>2007</v>
          </cell>
        </row>
        <row r="84">
          <cell r="K84">
            <v>2008</v>
          </cell>
        </row>
        <row r="85">
          <cell r="K85">
            <v>2009</v>
          </cell>
        </row>
        <row r="86">
          <cell r="K86">
            <v>2005</v>
          </cell>
        </row>
        <row r="87">
          <cell r="K87">
            <v>2006</v>
          </cell>
        </row>
        <row r="88">
          <cell r="K88">
            <v>2007</v>
          </cell>
        </row>
        <row r="89">
          <cell r="K89">
            <v>2008</v>
          </cell>
        </row>
        <row r="90">
          <cell r="K90">
            <v>2009</v>
          </cell>
        </row>
        <row r="91">
          <cell r="K91">
            <v>2005</v>
          </cell>
        </row>
        <row r="92">
          <cell r="K92">
            <v>2006</v>
          </cell>
        </row>
        <row r="93">
          <cell r="K93">
            <v>2007</v>
          </cell>
        </row>
        <row r="94">
          <cell r="K94">
            <v>2008</v>
          </cell>
        </row>
        <row r="95">
          <cell r="K95">
            <v>2009</v>
          </cell>
        </row>
        <row r="96">
          <cell r="K96">
            <v>2005</v>
          </cell>
        </row>
        <row r="97">
          <cell r="K97">
            <v>2006</v>
          </cell>
        </row>
        <row r="98">
          <cell r="K98">
            <v>2007</v>
          </cell>
        </row>
        <row r="99">
          <cell r="K99">
            <v>2008</v>
          </cell>
        </row>
        <row r="100">
          <cell r="K100">
            <v>2009</v>
          </cell>
        </row>
        <row r="101">
          <cell r="K101">
            <v>2005</v>
          </cell>
        </row>
        <row r="102">
          <cell r="K102">
            <v>2006</v>
          </cell>
        </row>
        <row r="103">
          <cell r="K103">
            <v>2007</v>
          </cell>
        </row>
        <row r="104">
          <cell r="K104">
            <v>2008</v>
          </cell>
        </row>
        <row r="105">
          <cell r="K105">
            <v>2009</v>
          </cell>
        </row>
        <row r="106">
          <cell r="K106">
            <v>2005</v>
          </cell>
        </row>
        <row r="107">
          <cell r="K107">
            <v>2006</v>
          </cell>
        </row>
        <row r="108">
          <cell r="K108">
            <v>2007</v>
          </cell>
        </row>
        <row r="109">
          <cell r="K109">
            <v>2008</v>
          </cell>
        </row>
        <row r="110">
          <cell r="K110">
            <v>2009</v>
          </cell>
        </row>
        <row r="111">
          <cell r="K111">
            <v>2005</v>
          </cell>
        </row>
        <row r="112">
          <cell r="K112">
            <v>2006</v>
          </cell>
        </row>
        <row r="113">
          <cell r="K113">
            <v>2007</v>
          </cell>
        </row>
        <row r="114">
          <cell r="K114">
            <v>2008</v>
          </cell>
        </row>
        <row r="115">
          <cell r="K115">
            <v>2009</v>
          </cell>
        </row>
        <row r="116">
          <cell r="K116">
            <v>2005</v>
          </cell>
        </row>
        <row r="117">
          <cell r="K117">
            <v>2006</v>
          </cell>
        </row>
        <row r="118">
          <cell r="K118">
            <v>2007</v>
          </cell>
        </row>
        <row r="119">
          <cell r="K119">
            <v>2008</v>
          </cell>
        </row>
        <row r="120">
          <cell r="K120">
            <v>2009</v>
          </cell>
        </row>
        <row r="121">
          <cell r="K121">
            <v>2005</v>
          </cell>
        </row>
        <row r="122">
          <cell r="K122">
            <v>2006</v>
          </cell>
        </row>
        <row r="123">
          <cell r="K123">
            <v>2007</v>
          </cell>
        </row>
        <row r="124">
          <cell r="K124">
            <v>2008</v>
          </cell>
        </row>
        <row r="125">
          <cell r="K125">
            <v>2009</v>
          </cell>
        </row>
        <row r="126">
          <cell r="K126">
            <v>2005</v>
          </cell>
        </row>
        <row r="127">
          <cell r="K127">
            <v>2006</v>
          </cell>
        </row>
        <row r="128">
          <cell r="K128">
            <v>2007</v>
          </cell>
        </row>
        <row r="129">
          <cell r="K129">
            <v>2008</v>
          </cell>
        </row>
        <row r="130">
          <cell r="K130">
            <v>2009</v>
          </cell>
        </row>
        <row r="131">
          <cell r="K131">
            <v>2005</v>
          </cell>
        </row>
        <row r="132">
          <cell r="K132">
            <v>2006</v>
          </cell>
        </row>
        <row r="133">
          <cell r="K133">
            <v>2007</v>
          </cell>
        </row>
        <row r="134">
          <cell r="K134">
            <v>2008</v>
          </cell>
        </row>
        <row r="135">
          <cell r="K135">
            <v>2009</v>
          </cell>
        </row>
        <row r="136">
          <cell r="K136">
            <v>2005</v>
          </cell>
        </row>
        <row r="137">
          <cell r="K137">
            <v>2006</v>
          </cell>
        </row>
        <row r="138">
          <cell r="K138">
            <v>2007</v>
          </cell>
        </row>
        <row r="139">
          <cell r="K139">
            <v>2008</v>
          </cell>
        </row>
        <row r="140">
          <cell r="K140">
            <v>2009</v>
          </cell>
        </row>
        <row r="141">
          <cell r="K141">
            <v>2005</v>
          </cell>
        </row>
        <row r="142">
          <cell r="K142">
            <v>2006</v>
          </cell>
        </row>
        <row r="143">
          <cell r="K143">
            <v>2007</v>
          </cell>
        </row>
        <row r="144">
          <cell r="K144">
            <v>2008</v>
          </cell>
        </row>
        <row r="145">
          <cell r="K145">
            <v>2009</v>
          </cell>
        </row>
        <row r="146">
          <cell r="K146">
            <v>2005</v>
          </cell>
        </row>
        <row r="147">
          <cell r="K147">
            <v>2006</v>
          </cell>
        </row>
        <row r="148">
          <cell r="K148">
            <v>2007</v>
          </cell>
        </row>
        <row r="149">
          <cell r="K149">
            <v>2008</v>
          </cell>
        </row>
        <row r="150">
          <cell r="K150">
            <v>2009</v>
          </cell>
        </row>
        <row r="151">
          <cell r="K151">
            <v>2005</v>
          </cell>
        </row>
        <row r="152">
          <cell r="K152">
            <v>2006</v>
          </cell>
        </row>
        <row r="153">
          <cell r="K153">
            <v>2007</v>
          </cell>
        </row>
        <row r="154">
          <cell r="K154">
            <v>2008</v>
          </cell>
        </row>
        <row r="155">
          <cell r="K155">
            <v>2009</v>
          </cell>
        </row>
        <row r="156">
          <cell r="K156">
            <v>2005</v>
          </cell>
        </row>
        <row r="157">
          <cell r="K157">
            <v>2006</v>
          </cell>
        </row>
        <row r="158">
          <cell r="K158">
            <v>2007</v>
          </cell>
        </row>
        <row r="159">
          <cell r="K159">
            <v>2008</v>
          </cell>
        </row>
        <row r="160">
          <cell r="K160">
            <v>2009</v>
          </cell>
        </row>
        <row r="161">
          <cell r="K161">
            <v>2005</v>
          </cell>
        </row>
        <row r="162">
          <cell r="K162">
            <v>2006</v>
          </cell>
        </row>
        <row r="163">
          <cell r="K163">
            <v>2007</v>
          </cell>
        </row>
        <row r="164">
          <cell r="K164">
            <v>2008</v>
          </cell>
        </row>
        <row r="165">
          <cell r="K165">
            <v>2009</v>
          </cell>
        </row>
        <row r="166">
          <cell r="K166">
            <v>2005</v>
          </cell>
        </row>
        <row r="167">
          <cell r="K167">
            <v>2006</v>
          </cell>
        </row>
        <row r="168">
          <cell r="K168">
            <v>2007</v>
          </cell>
        </row>
        <row r="169">
          <cell r="K169">
            <v>2008</v>
          </cell>
        </row>
        <row r="170">
          <cell r="K170">
            <v>2009</v>
          </cell>
        </row>
        <row r="171">
          <cell r="K171">
            <v>2005</v>
          </cell>
        </row>
        <row r="172">
          <cell r="K172">
            <v>2006</v>
          </cell>
        </row>
        <row r="173">
          <cell r="K173">
            <v>2007</v>
          </cell>
        </row>
        <row r="174">
          <cell r="K174">
            <v>2008</v>
          </cell>
        </row>
        <row r="175">
          <cell r="K175">
            <v>2009</v>
          </cell>
        </row>
        <row r="176">
          <cell r="K176">
            <v>2005</v>
          </cell>
        </row>
        <row r="177">
          <cell r="K177">
            <v>2006</v>
          </cell>
        </row>
        <row r="178">
          <cell r="K178">
            <v>2007</v>
          </cell>
        </row>
        <row r="179">
          <cell r="K179">
            <v>2008</v>
          </cell>
        </row>
        <row r="180">
          <cell r="K180">
            <v>2009</v>
          </cell>
        </row>
        <row r="181">
          <cell r="K181">
            <v>2005</v>
          </cell>
        </row>
        <row r="182">
          <cell r="K182">
            <v>2006</v>
          </cell>
        </row>
        <row r="183">
          <cell r="K183">
            <v>2007</v>
          </cell>
        </row>
        <row r="184">
          <cell r="K184">
            <v>2008</v>
          </cell>
        </row>
        <row r="185">
          <cell r="K185">
            <v>2009</v>
          </cell>
        </row>
        <row r="186">
          <cell r="K186">
            <v>2005</v>
          </cell>
        </row>
        <row r="187">
          <cell r="K187">
            <v>2006</v>
          </cell>
        </row>
        <row r="188">
          <cell r="K188">
            <v>2007</v>
          </cell>
        </row>
        <row r="189">
          <cell r="K189">
            <v>2008</v>
          </cell>
        </row>
        <row r="190">
          <cell r="K190">
            <v>2009</v>
          </cell>
        </row>
        <row r="191">
          <cell r="K191">
            <v>2005</v>
          </cell>
        </row>
        <row r="192">
          <cell r="K192">
            <v>2006</v>
          </cell>
        </row>
        <row r="193">
          <cell r="K193">
            <v>2007</v>
          </cell>
        </row>
        <row r="194">
          <cell r="K194">
            <v>2008</v>
          </cell>
        </row>
        <row r="195">
          <cell r="K195">
            <v>2009</v>
          </cell>
        </row>
        <row r="196">
          <cell r="K196">
            <v>2005</v>
          </cell>
        </row>
        <row r="197">
          <cell r="K197">
            <v>2006</v>
          </cell>
        </row>
        <row r="198">
          <cell r="K198">
            <v>2007</v>
          </cell>
        </row>
        <row r="199">
          <cell r="K199">
            <v>2008</v>
          </cell>
        </row>
        <row r="200">
          <cell r="K200">
            <v>2009</v>
          </cell>
        </row>
        <row r="201">
          <cell r="K201">
            <v>2005</v>
          </cell>
        </row>
        <row r="202">
          <cell r="K202">
            <v>2006</v>
          </cell>
        </row>
        <row r="203">
          <cell r="K203">
            <v>2007</v>
          </cell>
        </row>
        <row r="204">
          <cell r="K204">
            <v>2008</v>
          </cell>
        </row>
        <row r="205">
          <cell r="K205">
            <v>2009</v>
          </cell>
        </row>
        <row r="206">
          <cell r="K206">
            <v>2005</v>
          </cell>
        </row>
        <row r="207">
          <cell r="K207">
            <v>2006</v>
          </cell>
        </row>
        <row r="208">
          <cell r="K208">
            <v>2007</v>
          </cell>
        </row>
        <row r="209">
          <cell r="K209">
            <v>2008</v>
          </cell>
        </row>
        <row r="210">
          <cell r="K210">
            <v>2009</v>
          </cell>
        </row>
        <row r="211">
          <cell r="K211">
            <v>2005</v>
          </cell>
        </row>
        <row r="212">
          <cell r="K212">
            <v>2006</v>
          </cell>
        </row>
        <row r="213">
          <cell r="K213">
            <v>2007</v>
          </cell>
        </row>
        <row r="214">
          <cell r="K214">
            <v>2008</v>
          </cell>
        </row>
        <row r="215">
          <cell r="K215">
            <v>2009</v>
          </cell>
        </row>
        <row r="216">
          <cell r="K216">
            <v>2005</v>
          </cell>
        </row>
        <row r="217">
          <cell r="K217">
            <v>2006</v>
          </cell>
        </row>
        <row r="218">
          <cell r="K218">
            <v>2007</v>
          </cell>
        </row>
        <row r="219">
          <cell r="K219">
            <v>2008</v>
          </cell>
        </row>
        <row r="220">
          <cell r="K220">
            <v>2009</v>
          </cell>
        </row>
        <row r="221">
          <cell r="K221">
            <v>2005</v>
          </cell>
        </row>
        <row r="222">
          <cell r="K222">
            <v>2006</v>
          </cell>
        </row>
        <row r="223">
          <cell r="K223">
            <v>2007</v>
          </cell>
        </row>
        <row r="224">
          <cell r="K224">
            <v>2008</v>
          </cell>
        </row>
        <row r="225">
          <cell r="K225">
            <v>2009</v>
          </cell>
        </row>
        <row r="226">
          <cell r="K226">
            <v>2005</v>
          </cell>
        </row>
        <row r="227">
          <cell r="K227">
            <v>2006</v>
          </cell>
        </row>
        <row r="228">
          <cell r="K228">
            <v>2007</v>
          </cell>
        </row>
        <row r="229">
          <cell r="K229">
            <v>2008</v>
          </cell>
        </row>
        <row r="230">
          <cell r="K230">
            <v>2009</v>
          </cell>
        </row>
        <row r="231">
          <cell r="K231">
            <v>2005</v>
          </cell>
        </row>
        <row r="232">
          <cell r="K232">
            <v>2006</v>
          </cell>
        </row>
        <row r="233">
          <cell r="K233">
            <v>2007</v>
          </cell>
        </row>
        <row r="234">
          <cell r="K234">
            <v>2008</v>
          </cell>
        </row>
        <row r="235">
          <cell r="K235">
            <v>2009</v>
          </cell>
        </row>
        <row r="236">
          <cell r="K236">
            <v>2005</v>
          </cell>
        </row>
        <row r="237">
          <cell r="K237">
            <v>2006</v>
          </cell>
        </row>
        <row r="238">
          <cell r="K238">
            <v>2007</v>
          </cell>
        </row>
        <row r="239">
          <cell r="K239">
            <v>2008</v>
          </cell>
        </row>
        <row r="240">
          <cell r="K240">
            <v>2009</v>
          </cell>
        </row>
        <row r="241">
          <cell r="K241">
            <v>2005</v>
          </cell>
        </row>
        <row r="242">
          <cell r="K242">
            <v>2006</v>
          </cell>
        </row>
        <row r="243">
          <cell r="K243">
            <v>2007</v>
          </cell>
        </row>
        <row r="244">
          <cell r="K244">
            <v>2008</v>
          </cell>
        </row>
        <row r="245">
          <cell r="K245">
            <v>2009</v>
          </cell>
        </row>
        <row r="246">
          <cell r="K246">
            <v>2005</v>
          </cell>
        </row>
        <row r="247">
          <cell r="K247">
            <v>2006</v>
          </cell>
        </row>
        <row r="248">
          <cell r="K248">
            <v>2007</v>
          </cell>
        </row>
        <row r="249">
          <cell r="K249">
            <v>2008</v>
          </cell>
        </row>
        <row r="250">
          <cell r="K250">
            <v>2009</v>
          </cell>
        </row>
        <row r="251">
          <cell r="K251">
            <v>2005</v>
          </cell>
        </row>
        <row r="252">
          <cell r="K252">
            <v>2006</v>
          </cell>
        </row>
        <row r="253">
          <cell r="K253">
            <v>2007</v>
          </cell>
        </row>
        <row r="254">
          <cell r="K254">
            <v>2008</v>
          </cell>
        </row>
        <row r="255">
          <cell r="K255">
            <v>2009</v>
          </cell>
        </row>
        <row r="256">
          <cell r="K256">
            <v>2005</v>
          </cell>
        </row>
        <row r="257">
          <cell r="K257">
            <v>2006</v>
          </cell>
        </row>
        <row r="258">
          <cell r="K258">
            <v>2007</v>
          </cell>
        </row>
        <row r="259">
          <cell r="K259">
            <v>2008</v>
          </cell>
        </row>
        <row r="260">
          <cell r="K260">
            <v>2009</v>
          </cell>
        </row>
        <row r="261">
          <cell r="K261">
            <v>2005</v>
          </cell>
        </row>
        <row r="262">
          <cell r="K262">
            <v>2006</v>
          </cell>
        </row>
        <row r="263">
          <cell r="K263">
            <v>2007</v>
          </cell>
        </row>
        <row r="264">
          <cell r="K264">
            <v>2008</v>
          </cell>
        </row>
        <row r="265">
          <cell r="K265">
            <v>2009</v>
          </cell>
        </row>
        <row r="266">
          <cell r="K266">
            <v>2005</v>
          </cell>
        </row>
        <row r="267">
          <cell r="K267">
            <v>2006</v>
          </cell>
        </row>
        <row r="268">
          <cell r="K268">
            <v>2007</v>
          </cell>
        </row>
        <row r="269">
          <cell r="K269">
            <v>2008</v>
          </cell>
        </row>
        <row r="270">
          <cell r="K270">
            <v>2009</v>
          </cell>
        </row>
        <row r="271">
          <cell r="K271">
            <v>2005</v>
          </cell>
        </row>
        <row r="272">
          <cell r="K272">
            <v>2006</v>
          </cell>
        </row>
        <row r="273">
          <cell r="K273">
            <v>2007</v>
          </cell>
        </row>
        <row r="274">
          <cell r="K274">
            <v>2008</v>
          </cell>
        </row>
        <row r="275">
          <cell r="K275">
            <v>2009</v>
          </cell>
        </row>
        <row r="276">
          <cell r="K276">
            <v>2005</v>
          </cell>
        </row>
        <row r="277">
          <cell r="K277">
            <v>2006</v>
          </cell>
        </row>
        <row r="278">
          <cell r="K278">
            <v>2007</v>
          </cell>
        </row>
        <row r="279">
          <cell r="K279">
            <v>2008</v>
          </cell>
        </row>
        <row r="280">
          <cell r="K280">
            <v>2009</v>
          </cell>
        </row>
        <row r="281">
          <cell r="K281">
            <v>2005</v>
          </cell>
        </row>
        <row r="282">
          <cell r="K282">
            <v>2006</v>
          </cell>
        </row>
        <row r="283">
          <cell r="K283">
            <v>2007</v>
          </cell>
        </row>
        <row r="284">
          <cell r="K284">
            <v>2008</v>
          </cell>
        </row>
        <row r="285">
          <cell r="K285">
            <v>2009</v>
          </cell>
        </row>
        <row r="286">
          <cell r="K286">
            <v>2005</v>
          </cell>
        </row>
        <row r="287">
          <cell r="K287">
            <v>2006</v>
          </cell>
        </row>
        <row r="288">
          <cell r="K288">
            <v>2007</v>
          </cell>
        </row>
        <row r="289">
          <cell r="K289">
            <v>2008</v>
          </cell>
        </row>
        <row r="290">
          <cell r="K290">
            <v>2009</v>
          </cell>
        </row>
        <row r="291">
          <cell r="K291">
            <v>2005</v>
          </cell>
        </row>
        <row r="292">
          <cell r="K292">
            <v>2006</v>
          </cell>
        </row>
        <row r="293">
          <cell r="K293">
            <v>2007</v>
          </cell>
        </row>
        <row r="294">
          <cell r="K294">
            <v>2008</v>
          </cell>
        </row>
        <row r="295">
          <cell r="K295">
            <v>2009</v>
          </cell>
        </row>
        <row r="296">
          <cell r="K296">
            <v>2005</v>
          </cell>
        </row>
        <row r="297">
          <cell r="K297">
            <v>2006</v>
          </cell>
        </row>
        <row r="298">
          <cell r="K298">
            <v>2007</v>
          </cell>
        </row>
        <row r="299">
          <cell r="K299">
            <v>2008</v>
          </cell>
        </row>
        <row r="300">
          <cell r="K300">
            <v>2009</v>
          </cell>
        </row>
        <row r="301">
          <cell r="K301">
            <v>2005</v>
          </cell>
        </row>
        <row r="302">
          <cell r="K302">
            <v>2006</v>
          </cell>
        </row>
        <row r="303">
          <cell r="K303">
            <v>2007</v>
          </cell>
        </row>
        <row r="304">
          <cell r="K304">
            <v>2008</v>
          </cell>
        </row>
        <row r="305">
          <cell r="K305">
            <v>2009</v>
          </cell>
        </row>
        <row r="306">
          <cell r="K306">
            <v>2005</v>
          </cell>
        </row>
        <row r="307">
          <cell r="K307">
            <v>2006</v>
          </cell>
        </row>
        <row r="308">
          <cell r="K308">
            <v>2007</v>
          </cell>
        </row>
        <row r="309">
          <cell r="K309">
            <v>2008</v>
          </cell>
        </row>
        <row r="310">
          <cell r="K310">
            <v>2009</v>
          </cell>
        </row>
        <row r="311">
          <cell r="K311">
            <v>2005</v>
          </cell>
        </row>
        <row r="312">
          <cell r="K312">
            <v>2006</v>
          </cell>
        </row>
        <row r="313">
          <cell r="K313">
            <v>2007</v>
          </cell>
        </row>
        <row r="314">
          <cell r="K314">
            <v>2008</v>
          </cell>
        </row>
        <row r="315">
          <cell r="K315">
            <v>2009</v>
          </cell>
        </row>
        <row r="316">
          <cell r="K316">
            <v>2005</v>
          </cell>
        </row>
        <row r="317">
          <cell r="K317">
            <v>2006</v>
          </cell>
        </row>
        <row r="318">
          <cell r="K318">
            <v>2007</v>
          </cell>
        </row>
        <row r="319">
          <cell r="K319">
            <v>2008</v>
          </cell>
        </row>
        <row r="320">
          <cell r="K320">
            <v>2009</v>
          </cell>
        </row>
        <row r="321">
          <cell r="K321">
            <v>2005</v>
          </cell>
        </row>
        <row r="322">
          <cell r="K322">
            <v>2006</v>
          </cell>
        </row>
        <row r="323">
          <cell r="K323">
            <v>2007</v>
          </cell>
        </row>
        <row r="324">
          <cell r="K324">
            <v>2008</v>
          </cell>
        </row>
        <row r="325">
          <cell r="K325">
            <v>2009</v>
          </cell>
        </row>
        <row r="326">
          <cell r="K326">
            <v>2005</v>
          </cell>
        </row>
        <row r="327">
          <cell r="K327">
            <v>2006</v>
          </cell>
        </row>
        <row r="328">
          <cell r="K328">
            <v>2007</v>
          </cell>
        </row>
        <row r="329">
          <cell r="K329">
            <v>2008</v>
          </cell>
        </row>
        <row r="330">
          <cell r="K330">
            <v>2009</v>
          </cell>
        </row>
        <row r="331">
          <cell r="K331">
            <v>2005</v>
          </cell>
        </row>
        <row r="332">
          <cell r="K332">
            <v>2006</v>
          </cell>
        </row>
        <row r="333">
          <cell r="K333">
            <v>2007</v>
          </cell>
        </row>
        <row r="334">
          <cell r="K334">
            <v>2008</v>
          </cell>
        </row>
        <row r="335">
          <cell r="K335">
            <v>2009</v>
          </cell>
        </row>
        <row r="336">
          <cell r="K336">
            <v>2005</v>
          </cell>
        </row>
        <row r="337">
          <cell r="K337">
            <v>2006</v>
          </cell>
        </row>
        <row r="338">
          <cell r="K338">
            <v>2007</v>
          </cell>
        </row>
        <row r="339">
          <cell r="K339">
            <v>2008</v>
          </cell>
        </row>
        <row r="340">
          <cell r="K340">
            <v>2009</v>
          </cell>
        </row>
        <row r="341">
          <cell r="K341">
            <v>2005</v>
          </cell>
        </row>
        <row r="342">
          <cell r="K342">
            <v>2006</v>
          </cell>
        </row>
        <row r="343">
          <cell r="K343">
            <v>2007</v>
          </cell>
        </row>
        <row r="344">
          <cell r="K344">
            <v>2008</v>
          </cell>
        </row>
        <row r="345">
          <cell r="K345">
            <v>2009</v>
          </cell>
        </row>
        <row r="346">
          <cell r="K346">
            <v>2005</v>
          </cell>
        </row>
        <row r="347">
          <cell r="K347">
            <v>2006</v>
          </cell>
        </row>
        <row r="348">
          <cell r="K348">
            <v>2007</v>
          </cell>
        </row>
        <row r="349">
          <cell r="K349">
            <v>2008</v>
          </cell>
        </row>
        <row r="350">
          <cell r="K350">
            <v>2009</v>
          </cell>
        </row>
        <row r="351">
          <cell r="K351">
            <v>2005</v>
          </cell>
        </row>
        <row r="352">
          <cell r="K352">
            <v>2006</v>
          </cell>
        </row>
        <row r="353">
          <cell r="K353">
            <v>2007</v>
          </cell>
        </row>
        <row r="354">
          <cell r="K354">
            <v>2008</v>
          </cell>
        </row>
        <row r="355">
          <cell r="K355">
            <v>2009</v>
          </cell>
        </row>
        <row r="356">
          <cell r="K356">
            <v>2005</v>
          </cell>
        </row>
        <row r="357">
          <cell r="K357">
            <v>2006</v>
          </cell>
        </row>
        <row r="358">
          <cell r="K358">
            <v>2007</v>
          </cell>
        </row>
        <row r="359">
          <cell r="K359">
            <v>2008</v>
          </cell>
        </row>
        <row r="360">
          <cell r="K360">
            <v>2009</v>
          </cell>
        </row>
        <row r="361">
          <cell r="K361">
            <v>2005</v>
          </cell>
        </row>
        <row r="362">
          <cell r="K362">
            <v>2006</v>
          </cell>
        </row>
        <row r="363">
          <cell r="K363">
            <v>2007</v>
          </cell>
        </row>
        <row r="364">
          <cell r="K364">
            <v>2008</v>
          </cell>
        </row>
        <row r="365">
          <cell r="K365">
            <v>2009</v>
          </cell>
        </row>
        <row r="366">
          <cell r="K366">
            <v>2005</v>
          </cell>
        </row>
        <row r="367">
          <cell r="K367">
            <v>2006</v>
          </cell>
        </row>
        <row r="368">
          <cell r="K368">
            <v>2007</v>
          </cell>
        </row>
        <row r="369">
          <cell r="K369">
            <v>2008</v>
          </cell>
        </row>
        <row r="370">
          <cell r="K370">
            <v>2009</v>
          </cell>
        </row>
        <row r="371">
          <cell r="K371">
            <v>2005</v>
          </cell>
        </row>
        <row r="372">
          <cell r="K372">
            <v>2006</v>
          </cell>
        </row>
        <row r="373">
          <cell r="K373">
            <v>2007</v>
          </cell>
        </row>
        <row r="374">
          <cell r="K374">
            <v>2008</v>
          </cell>
        </row>
        <row r="375">
          <cell r="K375">
            <v>2009</v>
          </cell>
        </row>
        <row r="376">
          <cell r="K376">
            <v>2005</v>
          </cell>
        </row>
        <row r="377">
          <cell r="K377">
            <v>2006</v>
          </cell>
        </row>
        <row r="378">
          <cell r="K378">
            <v>2007</v>
          </cell>
        </row>
        <row r="379">
          <cell r="K379">
            <v>2008</v>
          </cell>
        </row>
        <row r="380">
          <cell r="K380">
            <v>2009</v>
          </cell>
        </row>
        <row r="381">
          <cell r="K381">
            <v>2005</v>
          </cell>
        </row>
        <row r="382">
          <cell r="K382">
            <v>2006</v>
          </cell>
        </row>
        <row r="383">
          <cell r="K383">
            <v>2007</v>
          </cell>
        </row>
        <row r="384">
          <cell r="K384">
            <v>2008</v>
          </cell>
        </row>
        <row r="385">
          <cell r="K385">
            <v>2009</v>
          </cell>
        </row>
        <row r="386">
          <cell r="K386">
            <v>2005</v>
          </cell>
        </row>
        <row r="387">
          <cell r="K387">
            <v>2006</v>
          </cell>
        </row>
        <row r="388">
          <cell r="K388">
            <v>2007</v>
          </cell>
        </row>
        <row r="389">
          <cell r="K389">
            <v>2008</v>
          </cell>
        </row>
        <row r="390">
          <cell r="K390">
            <v>2009</v>
          </cell>
        </row>
        <row r="391">
          <cell r="K391">
            <v>2005</v>
          </cell>
        </row>
        <row r="392">
          <cell r="K392">
            <v>2006</v>
          </cell>
        </row>
        <row r="393">
          <cell r="K393">
            <v>2007</v>
          </cell>
        </row>
        <row r="394">
          <cell r="K394">
            <v>2008</v>
          </cell>
        </row>
        <row r="395">
          <cell r="K395">
            <v>2009</v>
          </cell>
        </row>
        <row r="396">
          <cell r="K396">
            <v>2005</v>
          </cell>
        </row>
        <row r="397">
          <cell r="K397">
            <v>2006</v>
          </cell>
        </row>
        <row r="398">
          <cell r="K398">
            <v>2007</v>
          </cell>
        </row>
        <row r="399">
          <cell r="K399">
            <v>2008</v>
          </cell>
        </row>
        <row r="400">
          <cell r="K400">
            <v>2009</v>
          </cell>
        </row>
        <row r="401">
          <cell r="K401">
            <v>2005</v>
          </cell>
        </row>
        <row r="402">
          <cell r="K402">
            <v>2006</v>
          </cell>
        </row>
        <row r="403">
          <cell r="K403">
            <v>2007</v>
          </cell>
        </row>
        <row r="404">
          <cell r="K404">
            <v>2008</v>
          </cell>
        </row>
        <row r="405">
          <cell r="K405">
            <v>2009</v>
          </cell>
        </row>
        <row r="406">
          <cell r="K406">
            <v>2005</v>
          </cell>
        </row>
        <row r="407">
          <cell r="K407">
            <v>2006</v>
          </cell>
        </row>
        <row r="408">
          <cell r="K408">
            <v>2007</v>
          </cell>
        </row>
        <row r="409">
          <cell r="K409">
            <v>2008</v>
          </cell>
        </row>
        <row r="410">
          <cell r="K410">
            <v>2009</v>
          </cell>
        </row>
        <row r="411">
          <cell r="K411">
            <v>2005</v>
          </cell>
        </row>
        <row r="412">
          <cell r="K412">
            <v>2006</v>
          </cell>
        </row>
        <row r="413">
          <cell r="K413">
            <v>2007</v>
          </cell>
        </row>
        <row r="414">
          <cell r="K414">
            <v>2008</v>
          </cell>
        </row>
        <row r="415">
          <cell r="K415">
            <v>2009</v>
          </cell>
        </row>
        <row r="416">
          <cell r="K416">
            <v>2005</v>
          </cell>
        </row>
        <row r="417">
          <cell r="K417">
            <v>2006</v>
          </cell>
        </row>
        <row r="418">
          <cell r="K418">
            <v>2007</v>
          </cell>
        </row>
        <row r="419">
          <cell r="K419">
            <v>2008</v>
          </cell>
        </row>
        <row r="420">
          <cell r="K420">
            <v>2009</v>
          </cell>
        </row>
        <row r="421">
          <cell r="K421">
            <v>2005</v>
          </cell>
        </row>
        <row r="422">
          <cell r="K422">
            <v>2006</v>
          </cell>
        </row>
        <row r="423">
          <cell r="K423">
            <v>2007</v>
          </cell>
        </row>
        <row r="424">
          <cell r="K424">
            <v>2008</v>
          </cell>
        </row>
        <row r="425">
          <cell r="K425">
            <v>2009</v>
          </cell>
        </row>
        <row r="426">
          <cell r="K426">
            <v>2005</v>
          </cell>
        </row>
        <row r="427">
          <cell r="K427">
            <v>2006</v>
          </cell>
        </row>
        <row r="428">
          <cell r="K428">
            <v>2007</v>
          </cell>
        </row>
        <row r="429">
          <cell r="K429">
            <v>2008</v>
          </cell>
        </row>
        <row r="430">
          <cell r="K430">
            <v>2009</v>
          </cell>
        </row>
        <row r="431">
          <cell r="K431">
            <v>2005</v>
          </cell>
        </row>
        <row r="432">
          <cell r="K432">
            <v>2006</v>
          </cell>
        </row>
        <row r="433">
          <cell r="K433">
            <v>2007</v>
          </cell>
        </row>
        <row r="434">
          <cell r="K434">
            <v>2008</v>
          </cell>
        </row>
        <row r="435">
          <cell r="K435">
            <v>2009</v>
          </cell>
        </row>
        <row r="436">
          <cell r="K436">
            <v>2005</v>
          </cell>
        </row>
        <row r="437">
          <cell r="K437">
            <v>2006</v>
          </cell>
        </row>
        <row r="438">
          <cell r="K438">
            <v>2007</v>
          </cell>
        </row>
        <row r="439">
          <cell r="K439">
            <v>2008</v>
          </cell>
        </row>
        <row r="440">
          <cell r="K440">
            <v>2009</v>
          </cell>
        </row>
        <row r="441">
          <cell r="K441">
            <v>2005</v>
          </cell>
        </row>
        <row r="442">
          <cell r="K442">
            <v>2006</v>
          </cell>
        </row>
        <row r="443">
          <cell r="K443">
            <v>2007</v>
          </cell>
        </row>
        <row r="444">
          <cell r="K444">
            <v>2008</v>
          </cell>
        </row>
        <row r="445">
          <cell r="K445">
            <v>2009</v>
          </cell>
        </row>
        <row r="446">
          <cell r="K446">
            <v>2005</v>
          </cell>
        </row>
        <row r="447">
          <cell r="K447">
            <v>2006</v>
          </cell>
        </row>
        <row r="448">
          <cell r="K448">
            <v>2007</v>
          </cell>
        </row>
        <row r="449">
          <cell r="K449">
            <v>2008</v>
          </cell>
        </row>
        <row r="450">
          <cell r="K450">
            <v>2009</v>
          </cell>
        </row>
        <row r="451">
          <cell r="K451">
            <v>2005</v>
          </cell>
        </row>
        <row r="452">
          <cell r="K452">
            <v>2006</v>
          </cell>
        </row>
        <row r="453">
          <cell r="K453">
            <v>2007</v>
          </cell>
        </row>
        <row r="454">
          <cell r="K454">
            <v>2008</v>
          </cell>
        </row>
        <row r="455">
          <cell r="K455">
            <v>2009</v>
          </cell>
        </row>
        <row r="456">
          <cell r="K456">
            <v>2005</v>
          </cell>
        </row>
        <row r="457">
          <cell r="K457">
            <v>2006</v>
          </cell>
        </row>
        <row r="458">
          <cell r="K458">
            <v>2007</v>
          </cell>
        </row>
        <row r="459">
          <cell r="K459">
            <v>2008</v>
          </cell>
        </row>
        <row r="460">
          <cell r="K460">
            <v>2009</v>
          </cell>
        </row>
        <row r="461">
          <cell r="K461">
            <v>2005</v>
          </cell>
        </row>
        <row r="462">
          <cell r="K462">
            <v>2006</v>
          </cell>
        </row>
        <row r="463">
          <cell r="K463">
            <v>2007</v>
          </cell>
        </row>
        <row r="464">
          <cell r="K464">
            <v>2008</v>
          </cell>
        </row>
        <row r="465">
          <cell r="K465">
            <v>2009</v>
          </cell>
        </row>
        <row r="466">
          <cell r="K466">
            <v>2005</v>
          </cell>
        </row>
        <row r="467">
          <cell r="K467">
            <v>2006</v>
          </cell>
        </row>
        <row r="468">
          <cell r="K468">
            <v>2007</v>
          </cell>
        </row>
        <row r="469">
          <cell r="K469">
            <v>2008</v>
          </cell>
        </row>
        <row r="470">
          <cell r="K470">
            <v>2009</v>
          </cell>
        </row>
        <row r="471">
          <cell r="K471">
            <v>2005</v>
          </cell>
        </row>
        <row r="472">
          <cell r="K472">
            <v>2006</v>
          </cell>
        </row>
        <row r="473">
          <cell r="K473">
            <v>2007</v>
          </cell>
        </row>
        <row r="474">
          <cell r="K474">
            <v>2008</v>
          </cell>
        </row>
        <row r="475">
          <cell r="K475">
            <v>2009</v>
          </cell>
        </row>
        <row r="476">
          <cell r="K476">
            <v>2005</v>
          </cell>
        </row>
        <row r="477">
          <cell r="K477">
            <v>2006</v>
          </cell>
        </row>
        <row r="478">
          <cell r="K478">
            <v>2007</v>
          </cell>
        </row>
        <row r="479">
          <cell r="K479">
            <v>2008</v>
          </cell>
        </row>
        <row r="480">
          <cell r="K480">
            <v>2009</v>
          </cell>
        </row>
        <row r="481">
          <cell r="K481">
            <v>2005</v>
          </cell>
        </row>
        <row r="482">
          <cell r="K482">
            <v>2006</v>
          </cell>
        </row>
        <row r="483">
          <cell r="K483">
            <v>2007</v>
          </cell>
        </row>
        <row r="484">
          <cell r="K484">
            <v>2008</v>
          </cell>
        </row>
        <row r="485">
          <cell r="K485">
            <v>2009</v>
          </cell>
        </row>
        <row r="486">
          <cell r="K486">
            <v>2005</v>
          </cell>
        </row>
        <row r="487">
          <cell r="K487">
            <v>2006</v>
          </cell>
        </row>
        <row r="488">
          <cell r="K488">
            <v>2007</v>
          </cell>
        </row>
        <row r="489">
          <cell r="K489">
            <v>2008</v>
          </cell>
        </row>
        <row r="490">
          <cell r="K490">
            <v>2009</v>
          </cell>
        </row>
        <row r="491">
          <cell r="K491">
            <v>2005</v>
          </cell>
        </row>
        <row r="492">
          <cell r="K492">
            <v>2006</v>
          </cell>
        </row>
        <row r="493">
          <cell r="K493">
            <v>2007</v>
          </cell>
        </row>
        <row r="494">
          <cell r="K494">
            <v>2008</v>
          </cell>
        </row>
        <row r="495">
          <cell r="K495">
            <v>2009</v>
          </cell>
        </row>
        <row r="496">
          <cell r="K496">
            <v>2005</v>
          </cell>
        </row>
        <row r="497">
          <cell r="K497">
            <v>2006</v>
          </cell>
        </row>
        <row r="498">
          <cell r="K498">
            <v>2007</v>
          </cell>
        </row>
        <row r="499">
          <cell r="K499">
            <v>2008</v>
          </cell>
        </row>
        <row r="500">
          <cell r="K500">
            <v>2009</v>
          </cell>
        </row>
        <row r="501">
          <cell r="K501">
            <v>2005</v>
          </cell>
        </row>
        <row r="502">
          <cell r="K502">
            <v>2006</v>
          </cell>
        </row>
        <row r="503">
          <cell r="K503">
            <v>2007</v>
          </cell>
        </row>
        <row r="504">
          <cell r="K504">
            <v>2008</v>
          </cell>
        </row>
        <row r="505">
          <cell r="K505">
            <v>2009</v>
          </cell>
        </row>
        <row r="506">
          <cell r="K506">
            <v>2005</v>
          </cell>
        </row>
        <row r="507">
          <cell r="K507">
            <v>2006</v>
          </cell>
        </row>
        <row r="508">
          <cell r="K508">
            <v>2007</v>
          </cell>
        </row>
        <row r="509">
          <cell r="K509">
            <v>2008</v>
          </cell>
        </row>
        <row r="510">
          <cell r="K510">
            <v>2009</v>
          </cell>
        </row>
        <row r="511">
          <cell r="K511">
            <v>2005</v>
          </cell>
        </row>
        <row r="512">
          <cell r="K512">
            <v>2006</v>
          </cell>
        </row>
        <row r="513">
          <cell r="K513">
            <v>2007</v>
          </cell>
        </row>
        <row r="514">
          <cell r="K514">
            <v>2008</v>
          </cell>
        </row>
        <row r="515">
          <cell r="K515">
            <v>2009</v>
          </cell>
        </row>
        <row r="516">
          <cell r="K516">
            <v>2005</v>
          </cell>
        </row>
        <row r="517">
          <cell r="K517">
            <v>2006</v>
          </cell>
        </row>
        <row r="518">
          <cell r="K518">
            <v>2007</v>
          </cell>
        </row>
        <row r="519">
          <cell r="K519">
            <v>2008</v>
          </cell>
        </row>
        <row r="520">
          <cell r="K520">
            <v>2009</v>
          </cell>
        </row>
        <row r="521">
          <cell r="K521">
            <v>2005</v>
          </cell>
        </row>
        <row r="522">
          <cell r="K522">
            <v>2006</v>
          </cell>
        </row>
        <row r="523">
          <cell r="K523">
            <v>2007</v>
          </cell>
        </row>
        <row r="524">
          <cell r="K524">
            <v>2008</v>
          </cell>
        </row>
        <row r="525">
          <cell r="K525">
            <v>2009</v>
          </cell>
        </row>
        <row r="526">
          <cell r="K526">
            <v>2005</v>
          </cell>
        </row>
        <row r="527">
          <cell r="K527">
            <v>2006</v>
          </cell>
        </row>
        <row r="528">
          <cell r="K528">
            <v>2007</v>
          </cell>
        </row>
        <row r="529">
          <cell r="K529">
            <v>2008</v>
          </cell>
        </row>
        <row r="530">
          <cell r="K530">
            <v>2009</v>
          </cell>
        </row>
        <row r="531">
          <cell r="K531">
            <v>2005</v>
          </cell>
        </row>
        <row r="532">
          <cell r="K532">
            <v>2006</v>
          </cell>
        </row>
        <row r="533">
          <cell r="K533">
            <v>2007</v>
          </cell>
        </row>
        <row r="534">
          <cell r="K534">
            <v>2008</v>
          </cell>
        </row>
        <row r="535">
          <cell r="K535">
            <v>2009</v>
          </cell>
        </row>
        <row r="536">
          <cell r="K536">
            <v>2005</v>
          </cell>
        </row>
        <row r="537">
          <cell r="K537">
            <v>2006</v>
          </cell>
        </row>
        <row r="538">
          <cell r="K538">
            <v>2007</v>
          </cell>
        </row>
        <row r="539">
          <cell r="K539">
            <v>2008</v>
          </cell>
        </row>
        <row r="540">
          <cell r="K540">
            <v>2009</v>
          </cell>
        </row>
        <row r="541">
          <cell r="K541">
            <v>2005</v>
          </cell>
        </row>
        <row r="542">
          <cell r="K542">
            <v>2006</v>
          </cell>
        </row>
        <row r="543">
          <cell r="K543">
            <v>2007</v>
          </cell>
        </row>
        <row r="544">
          <cell r="K544">
            <v>2008</v>
          </cell>
        </row>
        <row r="545">
          <cell r="K545">
            <v>2009</v>
          </cell>
        </row>
        <row r="546">
          <cell r="K546">
            <v>2005</v>
          </cell>
        </row>
        <row r="547">
          <cell r="K547">
            <v>2006</v>
          </cell>
        </row>
        <row r="548">
          <cell r="K548">
            <v>2007</v>
          </cell>
        </row>
        <row r="549">
          <cell r="K549">
            <v>2008</v>
          </cell>
        </row>
        <row r="550">
          <cell r="K550">
            <v>2009</v>
          </cell>
        </row>
        <row r="551">
          <cell r="K551">
            <v>2005</v>
          </cell>
        </row>
        <row r="552">
          <cell r="K552">
            <v>2006</v>
          </cell>
        </row>
        <row r="553">
          <cell r="K553">
            <v>2007</v>
          </cell>
        </row>
        <row r="554">
          <cell r="K554">
            <v>2008</v>
          </cell>
        </row>
        <row r="555">
          <cell r="K555">
            <v>2009</v>
          </cell>
        </row>
        <row r="556">
          <cell r="K556">
            <v>2005</v>
          </cell>
        </row>
        <row r="557">
          <cell r="K557">
            <v>2006</v>
          </cell>
        </row>
        <row r="558">
          <cell r="K558">
            <v>2007</v>
          </cell>
        </row>
        <row r="559">
          <cell r="K559">
            <v>2008</v>
          </cell>
        </row>
        <row r="560">
          <cell r="K560">
            <v>2009</v>
          </cell>
        </row>
        <row r="561">
          <cell r="K561">
            <v>2005</v>
          </cell>
        </row>
        <row r="562">
          <cell r="K562">
            <v>2006</v>
          </cell>
        </row>
        <row r="563">
          <cell r="K563">
            <v>2007</v>
          </cell>
        </row>
        <row r="564">
          <cell r="K564">
            <v>2008</v>
          </cell>
        </row>
        <row r="565">
          <cell r="K565">
            <v>2009</v>
          </cell>
        </row>
        <row r="566">
          <cell r="K566">
            <v>2005</v>
          </cell>
        </row>
        <row r="567">
          <cell r="K567">
            <v>2006</v>
          </cell>
        </row>
        <row r="568">
          <cell r="K568">
            <v>2007</v>
          </cell>
        </row>
        <row r="569">
          <cell r="K569">
            <v>2008</v>
          </cell>
        </row>
        <row r="570">
          <cell r="K570">
            <v>2009</v>
          </cell>
        </row>
        <row r="571">
          <cell r="K571">
            <v>2005</v>
          </cell>
        </row>
        <row r="572">
          <cell r="K572">
            <v>2006</v>
          </cell>
        </row>
        <row r="573">
          <cell r="K573">
            <v>2007</v>
          </cell>
        </row>
        <row r="574">
          <cell r="K574">
            <v>2008</v>
          </cell>
        </row>
        <row r="575">
          <cell r="K575">
            <v>2009</v>
          </cell>
        </row>
        <row r="576">
          <cell r="K576">
            <v>2005</v>
          </cell>
        </row>
        <row r="577">
          <cell r="K577">
            <v>2006</v>
          </cell>
        </row>
        <row r="578">
          <cell r="K578">
            <v>2007</v>
          </cell>
        </row>
        <row r="579">
          <cell r="K579">
            <v>2008</v>
          </cell>
        </row>
        <row r="580">
          <cell r="K580">
            <v>2009</v>
          </cell>
        </row>
        <row r="581">
          <cell r="K581">
            <v>2005</v>
          </cell>
        </row>
        <row r="582">
          <cell r="K582">
            <v>2006</v>
          </cell>
        </row>
        <row r="583">
          <cell r="K583">
            <v>2007</v>
          </cell>
        </row>
        <row r="584">
          <cell r="K584">
            <v>2008</v>
          </cell>
        </row>
        <row r="585">
          <cell r="K585">
            <v>2009</v>
          </cell>
        </row>
        <row r="586">
          <cell r="K586">
            <v>2005</v>
          </cell>
        </row>
        <row r="587">
          <cell r="K587">
            <v>2006</v>
          </cell>
        </row>
        <row r="588">
          <cell r="K588">
            <v>2007</v>
          </cell>
        </row>
        <row r="589">
          <cell r="K589">
            <v>2008</v>
          </cell>
        </row>
        <row r="590">
          <cell r="K590">
            <v>2009</v>
          </cell>
        </row>
        <row r="591">
          <cell r="K591">
            <v>2005</v>
          </cell>
        </row>
        <row r="592">
          <cell r="K592">
            <v>2006</v>
          </cell>
        </row>
        <row r="593">
          <cell r="K593">
            <v>2007</v>
          </cell>
        </row>
        <row r="594">
          <cell r="K594">
            <v>2008</v>
          </cell>
        </row>
        <row r="595">
          <cell r="K595">
            <v>2009</v>
          </cell>
        </row>
        <row r="596">
          <cell r="K596">
            <v>2005</v>
          </cell>
        </row>
        <row r="597">
          <cell r="K597">
            <v>2006</v>
          </cell>
        </row>
        <row r="598">
          <cell r="K598">
            <v>2007</v>
          </cell>
        </row>
        <row r="599">
          <cell r="K599">
            <v>2008</v>
          </cell>
        </row>
        <row r="600">
          <cell r="K600">
            <v>2009</v>
          </cell>
        </row>
        <row r="601">
          <cell r="K601">
            <v>2005</v>
          </cell>
        </row>
        <row r="602">
          <cell r="K602">
            <v>2006</v>
          </cell>
        </row>
        <row r="603">
          <cell r="K603">
            <v>2007</v>
          </cell>
        </row>
        <row r="604">
          <cell r="K604">
            <v>2008</v>
          </cell>
        </row>
        <row r="605">
          <cell r="K605">
            <v>2009</v>
          </cell>
        </row>
        <row r="606">
          <cell r="K606">
            <v>2005</v>
          </cell>
        </row>
        <row r="607">
          <cell r="K607">
            <v>2006</v>
          </cell>
        </row>
        <row r="608">
          <cell r="K608">
            <v>2007</v>
          </cell>
        </row>
        <row r="609">
          <cell r="K609">
            <v>2008</v>
          </cell>
        </row>
        <row r="610">
          <cell r="K610">
            <v>2009</v>
          </cell>
        </row>
        <row r="611">
          <cell r="K611">
            <v>2005</v>
          </cell>
        </row>
        <row r="612">
          <cell r="K612">
            <v>2006</v>
          </cell>
        </row>
        <row r="613">
          <cell r="K613">
            <v>2007</v>
          </cell>
        </row>
        <row r="614">
          <cell r="K614">
            <v>2008</v>
          </cell>
        </row>
        <row r="615">
          <cell r="K615">
            <v>2009</v>
          </cell>
        </row>
        <row r="616">
          <cell r="K616">
            <v>2005</v>
          </cell>
        </row>
        <row r="617">
          <cell r="K617">
            <v>2006</v>
          </cell>
        </row>
        <row r="618">
          <cell r="K618">
            <v>2007</v>
          </cell>
        </row>
        <row r="619">
          <cell r="K619">
            <v>2008</v>
          </cell>
        </row>
        <row r="620">
          <cell r="K620">
            <v>2009</v>
          </cell>
        </row>
        <row r="621">
          <cell r="K621">
            <v>2005</v>
          </cell>
        </row>
        <row r="622">
          <cell r="K622">
            <v>2006</v>
          </cell>
        </row>
        <row r="623">
          <cell r="K623">
            <v>2007</v>
          </cell>
        </row>
        <row r="624">
          <cell r="K624">
            <v>2008</v>
          </cell>
        </row>
        <row r="625">
          <cell r="K625">
            <v>2009</v>
          </cell>
        </row>
        <row r="626">
          <cell r="K626">
            <v>2005</v>
          </cell>
        </row>
        <row r="627">
          <cell r="K627">
            <v>2006</v>
          </cell>
        </row>
        <row r="628">
          <cell r="K628">
            <v>2007</v>
          </cell>
        </row>
        <row r="629">
          <cell r="K629">
            <v>2008</v>
          </cell>
        </row>
        <row r="630">
          <cell r="K630">
            <v>2009</v>
          </cell>
        </row>
        <row r="631">
          <cell r="K631">
            <v>2005</v>
          </cell>
        </row>
        <row r="632">
          <cell r="K632">
            <v>2006</v>
          </cell>
        </row>
        <row r="633">
          <cell r="K633">
            <v>2007</v>
          </cell>
        </row>
        <row r="634">
          <cell r="K634">
            <v>2008</v>
          </cell>
        </row>
        <row r="635">
          <cell r="K635">
            <v>2009</v>
          </cell>
        </row>
        <row r="636">
          <cell r="K636">
            <v>2005</v>
          </cell>
        </row>
        <row r="637">
          <cell r="K637">
            <v>2006</v>
          </cell>
        </row>
        <row r="638">
          <cell r="K638">
            <v>2007</v>
          </cell>
        </row>
        <row r="639">
          <cell r="K639">
            <v>2008</v>
          </cell>
        </row>
        <row r="640">
          <cell r="K640">
            <v>2009</v>
          </cell>
        </row>
        <row r="641">
          <cell r="K641">
            <v>2005</v>
          </cell>
        </row>
        <row r="642">
          <cell r="K642">
            <v>2006</v>
          </cell>
        </row>
        <row r="643">
          <cell r="K643">
            <v>2007</v>
          </cell>
        </row>
        <row r="644">
          <cell r="K644">
            <v>2008</v>
          </cell>
        </row>
        <row r="645">
          <cell r="K645">
            <v>2009</v>
          </cell>
        </row>
        <row r="646">
          <cell r="K646">
            <v>2005</v>
          </cell>
        </row>
        <row r="647">
          <cell r="K647">
            <v>2006</v>
          </cell>
        </row>
        <row r="648">
          <cell r="K648">
            <v>2007</v>
          </cell>
        </row>
        <row r="649">
          <cell r="K649">
            <v>2008</v>
          </cell>
        </row>
        <row r="650">
          <cell r="K650">
            <v>2009</v>
          </cell>
        </row>
        <row r="651">
          <cell r="K651">
            <v>2005</v>
          </cell>
        </row>
        <row r="652">
          <cell r="K652">
            <v>2006</v>
          </cell>
        </row>
        <row r="653">
          <cell r="K653">
            <v>2007</v>
          </cell>
        </row>
        <row r="654">
          <cell r="K654">
            <v>2008</v>
          </cell>
        </row>
        <row r="655">
          <cell r="K655">
            <v>2009</v>
          </cell>
        </row>
        <row r="656">
          <cell r="K656">
            <v>2005</v>
          </cell>
        </row>
        <row r="657">
          <cell r="K657">
            <v>2006</v>
          </cell>
        </row>
        <row r="658">
          <cell r="K658">
            <v>2007</v>
          </cell>
        </row>
        <row r="659">
          <cell r="K659">
            <v>2008</v>
          </cell>
        </row>
        <row r="660">
          <cell r="K660">
            <v>2009</v>
          </cell>
        </row>
        <row r="661">
          <cell r="K661">
            <v>2005</v>
          </cell>
        </row>
        <row r="662">
          <cell r="K662">
            <v>2006</v>
          </cell>
        </row>
        <row r="663">
          <cell r="K663">
            <v>2007</v>
          </cell>
        </row>
        <row r="664">
          <cell r="K664">
            <v>2008</v>
          </cell>
        </row>
        <row r="665">
          <cell r="K665">
            <v>2009</v>
          </cell>
        </row>
        <row r="666">
          <cell r="K666">
            <v>2005</v>
          </cell>
        </row>
        <row r="667">
          <cell r="K667">
            <v>2006</v>
          </cell>
        </row>
        <row r="668">
          <cell r="K668">
            <v>2007</v>
          </cell>
        </row>
        <row r="669">
          <cell r="K669">
            <v>2008</v>
          </cell>
        </row>
        <row r="670">
          <cell r="K670">
            <v>2009</v>
          </cell>
        </row>
        <row r="671">
          <cell r="K671">
            <v>2005</v>
          </cell>
        </row>
        <row r="672">
          <cell r="K672">
            <v>2006</v>
          </cell>
        </row>
        <row r="673">
          <cell r="K673">
            <v>2007</v>
          </cell>
        </row>
        <row r="674">
          <cell r="K674">
            <v>2008</v>
          </cell>
        </row>
        <row r="675">
          <cell r="K675">
            <v>2009</v>
          </cell>
        </row>
        <row r="676">
          <cell r="K676">
            <v>2005</v>
          </cell>
        </row>
        <row r="677">
          <cell r="K677">
            <v>2006</v>
          </cell>
        </row>
        <row r="678">
          <cell r="K678">
            <v>2007</v>
          </cell>
        </row>
        <row r="679">
          <cell r="K679">
            <v>2008</v>
          </cell>
        </row>
        <row r="680">
          <cell r="K680">
            <v>2009</v>
          </cell>
        </row>
        <row r="681">
          <cell r="K681">
            <v>2005</v>
          </cell>
        </row>
        <row r="682">
          <cell r="K682">
            <v>2006</v>
          </cell>
        </row>
        <row r="683">
          <cell r="K683">
            <v>2007</v>
          </cell>
        </row>
        <row r="684">
          <cell r="K684">
            <v>2008</v>
          </cell>
        </row>
        <row r="685">
          <cell r="K685">
            <v>2009</v>
          </cell>
        </row>
        <row r="686">
          <cell r="K686">
            <v>2005</v>
          </cell>
        </row>
        <row r="687">
          <cell r="K687">
            <v>2006</v>
          </cell>
        </row>
        <row r="688">
          <cell r="K688">
            <v>2007</v>
          </cell>
        </row>
        <row r="689">
          <cell r="K689">
            <v>2008</v>
          </cell>
        </row>
        <row r="690">
          <cell r="K690">
            <v>2009</v>
          </cell>
        </row>
        <row r="691">
          <cell r="K691">
            <v>2005</v>
          </cell>
        </row>
        <row r="692">
          <cell r="K692">
            <v>2006</v>
          </cell>
        </row>
        <row r="693">
          <cell r="K693">
            <v>2007</v>
          </cell>
        </row>
        <row r="694">
          <cell r="K694">
            <v>2008</v>
          </cell>
        </row>
        <row r="695">
          <cell r="K695">
            <v>2009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Menu"/>
      <sheetName val="Indicadores_ME"/>
      <sheetName val="Volume_Venda"/>
      <sheetName val="Preco_Venda"/>
      <sheetName val="Custos"/>
      <sheetName val="Coef_Tecnico"/>
      <sheetName val="Calculo_Custos"/>
      <sheetName val="Resumo_Receita"/>
      <sheetName val="Despesas_Custos"/>
      <sheetName val="Calculo_Resultado"/>
      <sheetName val="Resultado"/>
      <sheetName val="Margem"/>
      <sheetName val="DRE_Des.Negócios"/>
      <sheetName val="DRE_Insumos Básicos"/>
      <sheetName val="DRE_Poliolefinas"/>
      <sheetName val="DRE_Vinílicos"/>
      <sheetName val="DRE_Consolidado"/>
      <sheetName val="Summary CMAI (PIRA)"/>
      <sheetName val="E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">
          <cell r="K10" t="str">
            <v>Ano</v>
          </cell>
          <cell r="V10" t="str">
            <v>Ano-Negócio</v>
          </cell>
          <cell r="Z10" t="str">
            <v>ROL_MI</v>
          </cell>
        </row>
        <row r="11">
          <cell r="V11" t="str">
            <v>2005-Desenvolvimento de Negócios</v>
          </cell>
          <cell r="Z11">
            <v>4007822</v>
          </cell>
        </row>
        <row r="12">
          <cell r="V12" t="str">
            <v>2006-Desenvolvimento de Negócios</v>
          </cell>
          <cell r="Z12">
            <v>3425968</v>
          </cell>
        </row>
        <row r="13">
          <cell r="V13" t="str">
            <v>2007-Desenvolvimento de Negócios</v>
          </cell>
          <cell r="Z13">
            <v>2789816</v>
          </cell>
        </row>
        <row r="14">
          <cell r="V14" t="str">
            <v>2008-Desenvolvimento de Negócios</v>
          </cell>
          <cell r="Z14">
            <v>2811168</v>
          </cell>
        </row>
        <row r="15">
          <cell r="V15" t="str">
            <v>2009-Desenvolvimento de Negócios</v>
          </cell>
          <cell r="Z15">
            <v>2991639</v>
          </cell>
        </row>
        <row r="16">
          <cell r="V16" t="str">
            <v>2005-Desenvolvimento de Negócios</v>
          </cell>
          <cell r="Z16">
            <v>88660998</v>
          </cell>
        </row>
        <row r="17">
          <cell r="V17" t="str">
            <v>2006-Desenvolvimento de Negócios</v>
          </cell>
          <cell r="Z17">
            <v>78010849.599999994</v>
          </cell>
        </row>
        <row r="18">
          <cell r="V18" t="str">
            <v>2007-Desenvolvimento de Negócios</v>
          </cell>
          <cell r="Z18">
            <v>66754160</v>
          </cell>
        </row>
        <row r="19">
          <cell r="V19" t="str">
            <v>2008-Desenvolvimento de Negócios</v>
          </cell>
          <cell r="Z19">
            <v>67245577.840000004</v>
          </cell>
        </row>
        <row r="20">
          <cell r="V20" t="str">
            <v>2009-Desenvolvimento de Negócios</v>
          </cell>
          <cell r="Z20">
            <v>70177060.799999997</v>
          </cell>
        </row>
        <row r="21">
          <cell r="V21" t="str">
            <v>2005-Desenvolvimento de Negócios</v>
          </cell>
          <cell r="Z21">
            <v>0</v>
          </cell>
        </row>
        <row r="22">
          <cell r="V22" t="str">
            <v>2006-Desenvolvimento de Negócios</v>
          </cell>
          <cell r="Z22">
            <v>0</v>
          </cell>
        </row>
        <row r="23">
          <cell r="V23" t="str">
            <v>2007-Desenvolvimento de Negócios</v>
          </cell>
          <cell r="Z23">
            <v>0</v>
          </cell>
        </row>
        <row r="24">
          <cell r="V24" t="str">
            <v>2008-Desenvolvimento de Negócios</v>
          </cell>
          <cell r="Z24">
            <v>0</v>
          </cell>
        </row>
        <row r="25">
          <cell r="V25" t="str">
            <v>2009-Desenvolvimento de Negócios</v>
          </cell>
          <cell r="Z25">
            <v>0</v>
          </cell>
        </row>
        <row r="26">
          <cell r="V26" t="str">
            <v>2005-Desenvolvimento de Negócios</v>
          </cell>
          <cell r="Z26">
            <v>7541584</v>
          </cell>
        </row>
        <row r="27">
          <cell r="V27" t="str">
            <v>2006-Desenvolvimento de Negócios</v>
          </cell>
          <cell r="Z27">
            <v>5005116</v>
          </cell>
        </row>
        <row r="28">
          <cell r="V28" t="str">
            <v>2007-Desenvolvimento de Negócios</v>
          </cell>
          <cell r="Z28">
            <v>4808438</v>
          </cell>
        </row>
        <row r="29">
          <cell r="V29" t="str">
            <v>2008-Desenvolvimento de Negócios</v>
          </cell>
          <cell r="Z29">
            <v>4754182</v>
          </cell>
        </row>
        <row r="30">
          <cell r="V30" t="str">
            <v>2009-Desenvolvimento de Negócios</v>
          </cell>
          <cell r="Z30">
            <v>4733836</v>
          </cell>
        </row>
        <row r="31">
          <cell r="V31" t="str">
            <v>2005-Desenvolvimento de Negócios</v>
          </cell>
          <cell r="Z31">
            <v>11717160</v>
          </cell>
        </row>
        <row r="32">
          <cell r="V32" t="str">
            <v>2006-Desenvolvimento de Negócios</v>
          </cell>
          <cell r="Z32">
            <v>11727960</v>
          </cell>
        </row>
        <row r="33">
          <cell r="V33" t="str">
            <v>2007-Desenvolvimento de Negócios</v>
          </cell>
          <cell r="Z33">
            <v>10693200</v>
          </cell>
        </row>
        <row r="34">
          <cell r="V34" t="str">
            <v>2008-Desenvolvimento de Negócios</v>
          </cell>
          <cell r="Z34">
            <v>10693200</v>
          </cell>
        </row>
        <row r="35">
          <cell r="V35" t="str">
            <v>2009-Desenvolvimento de Negócios</v>
          </cell>
          <cell r="Z35">
            <v>10693200</v>
          </cell>
        </row>
        <row r="36">
          <cell r="V36" t="str">
            <v>2005-Desenvolvimento de Negócios</v>
          </cell>
          <cell r="Z36">
            <v>0</v>
          </cell>
        </row>
        <row r="37">
          <cell r="V37" t="str">
            <v>2006-Desenvolvimento de Negócios</v>
          </cell>
          <cell r="Z37">
            <v>750.72</v>
          </cell>
        </row>
        <row r="38">
          <cell r="V38" t="str">
            <v>2007-Desenvolvimento de Negócios</v>
          </cell>
          <cell r="Z38">
            <v>0</v>
          </cell>
        </row>
        <row r="39">
          <cell r="V39" t="str">
            <v>2008-Desenvolvimento de Negócios</v>
          </cell>
          <cell r="Z39">
            <v>0</v>
          </cell>
        </row>
        <row r="40">
          <cell r="V40" t="str">
            <v>2009-Desenvolvimento de Negócios</v>
          </cell>
          <cell r="Z40">
            <v>0</v>
          </cell>
        </row>
        <row r="41">
          <cell r="V41" t="str">
            <v>2005-Desenvolvimento de Negócios</v>
          </cell>
          <cell r="Z41">
            <v>94116000</v>
          </cell>
        </row>
        <row r="42">
          <cell r="V42" t="str">
            <v>2006-Desenvolvimento de Negócios</v>
          </cell>
          <cell r="Z42">
            <v>83265600</v>
          </cell>
        </row>
        <row r="43">
          <cell r="V43" t="str">
            <v>2007-Desenvolvimento de Negócios</v>
          </cell>
          <cell r="Z43">
            <v>76060600</v>
          </cell>
        </row>
        <row r="44">
          <cell r="V44" t="str">
            <v>2008-Desenvolvimento de Negócios</v>
          </cell>
          <cell r="Z44">
            <v>66844800</v>
          </cell>
        </row>
        <row r="45">
          <cell r="V45" t="str">
            <v>2009-Desenvolvimento de Negócios</v>
          </cell>
          <cell r="Z45">
            <v>69841200</v>
          </cell>
        </row>
        <row r="46">
          <cell r="V46" t="str">
            <v>2005-Desenvolvimento de Negócios</v>
          </cell>
          <cell r="Z46">
            <v>0</v>
          </cell>
        </row>
        <row r="47">
          <cell r="V47" t="str">
            <v>2006-Desenvolvimento de Negócios</v>
          </cell>
          <cell r="Z47">
            <v>0</v>
          </cell>
        </row>
        <row r="48">
          <cell r="V48" t="str">
            <v>2007-Desenvolvimento de Negócios</v>
          </cell>
          <cell r="Z48">
            <v>0</v>
          </cell>
        </row>
        <row r="49">
          <cell r="V49" t="str">
            <v>2008-Desenvolvimento de Negócios</v>
          </cell>
          <cell r="Z49">
            <v>0</v>
          </cell>
        </row>
        <row r="50">
          <cell r="V50" t="str">
            <v>2009-Desenvolvimento de Negócios</v>
          </cell>
          <cell r="Z50">
            <v>0</v>
          </cell>
        </row>
        <row r="51">
          <cell r="V51" t="str">
            <v>2005-Desenvolvimento de Negócios</v>
          </cell>
          <cell r="Z51">
            <v>0</v>
          </cell>
        </row>
        <row r="52">
          <cell r="V52" t="str">
            <v>2006-Desenvolvimento de Negócios</v>
          </cell>
          <cell r="Z52">
            <v>0</v>
          </cell>
        </row>
        <row r="53">
          <cell r="V53" t="str">
            <v>2007-Desenvolvimento de Negócios</v>
          </cell>
          <cell r="Z53">
            <v>0</v>
          </cell>
        </row>
        <row r="54">
          <cell r="V54" t="str">
            <v>2008-Desenvolvimento de Negócios</v>
          </cell>
          <cell r="Z54">
            <v>0</v>
          </cell>
        </row>
        <row r="55">
          <cell r="V55" t="str">
            <v>2009-Desenvolvimento de Negócios</v>
          </cell>
          <cell r="Z55">
            <v>0</v>
          </cell>
        </row>
        <row r="56">
          <cell r="V56" t="str">
            <v>2005-Insumos Básicos</v>
          </cell>
          <cell r="Z56">
            <v>21965760</v>
          </cell>
        </row>
        <row r="57">
          <cell r="V57" t="str">
            <v>2006-Insumos Básicos</v>
          </cell>
          <cell r="Z57">
            <v>18139200</v>
          </cell>
        </row>
        <row r="58">
          <cell r="V58" t="str">
            <v>2007-Insumos Básicos</v>
          </cell>
          <cell r="Z58">
            <v>16961280</v>
          </cell>
        </row>
        <row r="59">
          <cell r="V59" t="str">
            <v>2008-Insumos Básicos</v>
          </cell>
          <cell r="Z59">
            <v>16573440</v>
          </cell>
        </row>
        <row r="60">
          <cell r="V60" t="str">
            <v>2009-Insumos Básicos</v>
          </cell>
          <cell r="Z60">
            <v>16478400</v>
          </cell>
        </row>
        <row r="61">
          <cell r="V61" t="str">
            <v>2005-Insumos Básicos</v>
          </cell>
          <cell r="Z61">
            <v>0</v>
          </cell>
        </row>
        <row r="62">
          <cell r="V62" t="str">
            <v>2006-Insumos Básicos</v>
          </cell>
          <cell r="Z62">
            <v>0</v>
          </cell>
        </row>
        <row r="63">
          <cell r="V63" t="str">
            <v>2007-Insumos Básicos</v>
          </cell>
          <cell r="Z63">
            <v>0</v>
          </cell>
        </row>
        <row r="64">
          <cell r="V64" t="str">
            <v>2008-Insumos Básicos</v>
          </cell>
          <cell r="Z64">
            <v>0</v>
          </cell>
        </row>
        <row r="65">
          <cell r="V65" t="str">
            <v>2009-Insumos Básicos</v>
          </cell>
          <cell r="Z65">
            <v>0</v>
          </cell>
        </row>
        <row r="66">
          <cell r="V66" t="str">
            <v>2005-Insumos Básicos</v>
          </cell>
          <cell r="Z66">
            <v>51530400</v>
          </cell>
        </row>
        <row r="67">
          <cell r="V67" t="str">
            <v>2006-Insumos Básicos</v>
          </cell>
          <cell r="Z67">
            <v>50388000</v>
          </cell>
        </row>
        <row r="68">
          <cell r="V68" t="str">
            <v>2007-Insumos Básicos</v>
          </cell>
          <cell r="Z68">
            <v>47114400</v>
          </cell>
        </row>
        <row r="69">
          <cell r="V69" t="str">
            <v>2008-Insumos Básicos</v>
          </cell>
          <cell r="Z69">
            <v>46036800</v>
          </cell>
        </row>
        <row r="70">
          <cell r="V70" t="str">
            <v>2009-Insumos Básicos</v>
          </cell>
          <cell r="Z70">
            <v>45775200</v>
          </cell>
        </row>
        <row r="71">
          <cell r="V71" t="str">
            <v>2005-Insumos Básicos</v>
          </cell>
          <cell r="Z71">
            <v>0</v>
          </cell>
        </row>
        <row r="72">
          <cell r="V72" t="str">
            <v>2006-Insumos Básicos</v>
          </cell>
          <cell r="Z72">
            <v>0</v>
          </cell>
        </row>
        <row r="73">
          <cell r="V73" t="str">
            <v>2007-Insumos Básicos</v>
          </cell>
          <cell r="Z73">
            <v>0</v>
          </cell>
        </row>
        <row r="74">
          <cell r="V74" t="str">
            <v>2008-Insumos Básicos</v>
          </cell>
          <cell r="Z74">
            <v>0</v>
          </cell>
        </row>
        <row r="75">
          <cell r="V75" t="str">
            <v>2009-Insumos Básicos</v>
          </cell>
          <cell r="Z75">
            <v>0</v>
          </cell>
        </row>
        <row r="76">
          <cell r="V76" t="str">
            <v>2005-Insumos Básicos</v>
          </cell>
          <cell r="Z76">
            <v>4992310</v>
          </cell>
        </row>
        <row r="77">
          <cell r="V77" t="str">
            <v>2006-Insumos Básicos</v>
          </cell>
          <cell r="Z77">
            <v>4755852</v>
          </cell>
        </row>
        <row r="78">
          <cell r="V78" t="str">
            <v>2007-Insumos Básicos</v>
          </cell>
          <cell r="Z78">
            <v>4540224</v>
          </cell>
        </row>
        <row r="79">
          <cell r="V79" t="str">
            <v>2008-Insumos Básicos</v>
          </cell>
          <cell r="Z79">
            <v>4525128</v>
          </cell>
        </row>
        <row r="80">
          <cell r="V80" t="str">
            <v>2009-Insumos Básicos</v>
          </cell>
          <cell r="Z80">
            <v>4589184</v>
          </cell>
        </row>
        <row r="81">
          <cell r="V81" t="str">
            <v>2005-Insumos Básicos</v>
          </cell>
          <cell r="Z81">
            <v>0</v>
          </cell>
        </row>
        <row r="82">
          <cell r="V82" t="str">
            <v>2006-Insumos Básicos</v>
          </cell>
          <cell r="Z82">
            <v>0</v>
          </cell>
        </row>
        <row r="83">
          <cell r="V83" t="str">
            <v>2007-Insumos Básicos</v>
          </cell>
          <cell r="Z83">
            <v>0</v>
          </cell>
        </row>
        <row r="84">
          <cell r="V84" t="str">
            <v>2008-Insumos Básicos</v>
          </cell>
          <cell r="Z84">
            <v>0</v>
          </cell>
        </row>
        <row r="85">
          <cell r="V85" t="str">
            <v>2009-Insumos Básicos</v>
          </cell>
          <cell r="Z85">
            <v>0</v>
          </cell>
        </row>
        <row r="86">
          <cell r="V86" t="str">
            <v>2005-Insumos Básicos</v>
          </cell>
          <cell r="Z86">
            <v>0</v>
          </cell>
        </row>
        <row r="87">
          <cell r="V87" t="str">
            <v>2006-Insumos Básicos</v>
          </cell>
          <cell r="Z87">
            <v>0</v>
          </cell>
        </row>
        <row r="88">
          <cell r="V88" t="str">
            <v>2007-Insumos Básicos</v>
          </cell>
          <cell r="Z88">
            <v>0</v>
          </cell>
        </row>
        <row r="89">
          <cell r="V89" t="str">
            <v>2008-Insumos Básicos</v>
          </cell>
          <cell r="Z89">
            <v>0</v>
          </cell>
        </row>
        <row r="90">
          <cell r="V90" t="str">
            <v>2009-Insumos Básicos</v>
          </cell>
          <cell r="Z90">
            <v>0</v>
          </cell>
        </row>
        <row r="91">
          <cell r="V91" t="str">
            <v>2005-Insumos Básicos</v>
          </cell>
          <cell r="Z91">
            <v>0</v>
          </cell>
        </row>
        <row r="92">
          <cell r="V92" t="str">
            <v>2006-Insumos Básicos</v>
          </cell>
          <cell r="Z92">
            <v>0</v>
          </cell>
        </row>
        <row r="93">
          <cell r="V93" t="str">
            <v>2007-Insumos Básicos</v>
          </cell>
          <cell r="Z93">
            <v>0</v>
          </cell>
        </row>
        <row r="94">
          <cell r="V94" t="str">
            <v>2008-Insumos Básicos</v>
          </cell>
          <cell r="Z94">
            <v>0</v>
          </cell>
        </row>
        <row r="95">
          <cell r="V95" t="str">
            <v>2009-Insumos Básicos</v>
          </cell>
          <cell r="Z95">
            <v>0</v>
          </cell>
        </row>
        <row r="96">
          <cell r="V96" t="str">
            <v>2005-Insumos Básicos</v>
          </cell>
          <cell r="Z96">
            <v>55790563.140000001</v>
          </cell>
        </row>
        <row r="97">
          <cell r="V97" t="str">
            <v>2006-Insumos Básicos</v>
          </cell>
          <cell r="Z97">
            <v>37382612.579999998</v>
          </cell>
        </row>
        <row r="98">
          <cell r="V98" t="str">
            <v>2007-Insumos Básicos</v>
          </cell>
          <cell r="Z98">
            <v>24830621.280000001</v>
          </cell>
        </row>
        <row r="99">
          <cell r="V99" t="str">
            <v>2008-Insumos Básicos</v>
          </cell>
          <cell r="Z99">
            <v>24422413.84</v>
          </cell>
        </row>
        <row r="100">
          <cell r="V100" t="str">
            <v>2009-Insumos Básicos</v>
          </cell>
          <cell r="Z100">
            <v>24310464.899999999</v>
          </cell>
        </row>
        <row r="101">
          <cell r="V101" t="str">
            <v>2005-Insumos Básicos</v>
          </cell>
          <cell r="Z101">
            <v>156854067.75999999</v>
          </cell>
        </row>
        <row r="102">
          <cell r="V102" t="str">
            <v>2006-Insumos Básicos</v>
          </cell>
          <cell r="Z102">
            <v>105650067.42</v>
          </cell>
        </row>
        <row r="103">
          <cell r="V103" t="str">
            <v>2007-Insumos Básicos</v>
          </cell>
          <cell r="Z103">
            <v>69881058.719999999</v>
          </cell>
        </row>
        <row r="104">
          <cell r="V104" t="str">
            <v>2008-Insumos Básicos</v>
          </cell>
          <cell r="Z104">
            <v>68424466.159999996</v>
          </cell>
        </row>
        <row r="105">
          <cell r="V105" t="str">
            <v>2009-Insumos Básicos</v>
          </cell>
          <cell r="Z105">
            <v>67782935.099999994</v>
          </cell>
        </row>
        <row r="106">
          <cell r="V106" t="str">
            <v>2005-Insumos Básicos</v>
          </cell>
          <cell r="Z106">
            <v>0</v>
          </cell>
        </row>
        <row r="107">
          <cell r="V107" t="str">
            <v>2006-Insumos Básicos</v>
          </cell>
          <cell r="Z107">
            <v>0</v>
          </cell>
        </row>
        <row r="108">
          <cell r="V108" t="str">
            <v>2007-Insumos Básicos</v>
          </cell>
          <cell r="Z108">
            <v>0</v>
          </cell>
        </row>
        <row r="109">
          <cell r="V109" t="str">
            <v>2008-Insumos Básicos</v>
          </cell>
          <cell r="Z109">
            <v>0</v>
          </cell>
        </row>
        <row r="110">
          <cell r="V110" t="str">
            <v>2009-Insumos Básicos</v>
          </cell>
          <cell r="Z110">
            <v>0</v>
          </cell>
        </row>
        <row r="111">
          <cell r="V111" t="str">
            <v>2005-Insumos Básicos</v>
          </cell>
          <cell r="Z111">
            <v>109511656</v>
          </cell>
        </row>
        <row r="112">
          <cell r="V112" t="str">
            <v>2006-Insumos Básicos</v>
          </cell>
          <cell r="Z112">
            <v>68914440</v>
          </cell>
        </row>
        <row r="113">
          <cell r="V113" t="str">
            <v>2007-Insumos Básicos</v>
          </cell>
          <cell r="Z113">
            <v>72388134</v>
          </cell>
        </row>
        <row r="114">
          <cell r="V114" t="str">
            <v>2008-Insumos Básicos</v>
          </cell>
          <cell r="Z114">
            <v>86190208</v>
          </cell>
        </row>
        <row r="115">
          <cell r="V115" t="str">
            <v>2009-Insumos Básicos</v>
          </cell>
          <cell r="Z115">
            <v>86427560</v>
          </cell>
        </row>
        <row r="116">
          <cell r="V116" t="str">
            <v>2005-Insumos Básicos</v>
          </cell>
          <cell r="Z116">
            <v>8084167</v>
          </cell>
        </row>
        <row r="117">
          <cell r="V117" t="str">
            <v>2006-Insumos Básicos</v>
          </cell>
          <cell r="Z117">
            <v>8629480.9199999999</v>
          </cell>
        </row>
        <row r="118">
          <cell r="V118" t="str">
            <v>2007-Insumos Básicos</v>
          </cell>
          <cell r="Z118">
            <v>8374233.5999999996</v>
          </cell>
        </row>
        <row r="119">
          <cell r="V119" t="str">
            <v>2008-Insumos Básicos</v>
          </cell>
          <cell r="Z119">
            <v>7177224.25</v>
          </cell>
        </row>
        <row r="120">
          <cell r="V120" t="str">
            <v>2009-Insumos Básicos</v>
          </cell>
          <cell r="Z120">
            <v>6687203.96</v>
          </cell>
        </row>
        <row r="121">
          <cell r="V121" t="str">
            <v>2005-Insumos Básicos</v>
          </cell>
          <cell r="Z121">
            <v>7523954.7000000002</v>
          </cell>
        </row>
        <row r="122">
          <cell r="V122" t="str">
            <v>2006-Insumos Básicos</v>
          </cell>
          <cell r="Z122">
            <v>505840.32</v>
          </cell>
        </row>
        <row r="123">
          <cell r="V123" t="str">
            <v>2007-Insumos Básicos</v>
          </cell>
          <cell r="Z123">
            <v>135801.60000000001</v>
          </cell>
        </row>
        <row r="124">
          <cell r="V124" t="str">
            <v>2008-Insumos Básicos</v>
          </cell>
          <cell r="Z124">
            <v>167794</v>
          </cell>
        </row>
        <row r="125">
          <cell r="V125" t="str">
            <v>2009-Insumos Básicos</v>
          </cell>
          <cell r="Z125">
            <v>146998.04</v>
          </cell>
        </row>
        <row r="126">
          <cell r="V126" t="str">
            <v>2005-Insumos Básicos</v>
          </cell>
          <cell r="Z126">
            <v>0</v>
          </cell>
        </row>
        <row r="127">
          <cell r="V127" t="str">
            <v>2006-Insumos Básicos</v>
          </cell>
          <cell r="Z127">
            <v>0</v>
          </cell>
        </row>
        <row r="128">
          <cell r="V128" t="str">
            <v>2007-Insumos Básicos</v>
          </cell>
          <cell r="Z128">
            <v>0</v>
          </cell>
        </row>
        <row r="129">
          <cell r="V129" t="str">
            <v>2008-Insumos Básicos</v>
          </cell>
          <cell r="Z129">
            <v>0</v>
          </cell>
        </row>
        <row r="130">
          <cell r="V130" t="str">
            <v>2009-Insumos Básicos</v>
          </cell>
          <cell r="Z130">
            <v>0</v>
          </cell>
        </row>
        <row r="131">
          <cell r="V131" t="str">
            <v>2005-Insumos Básicos</v>
          </cell>
          <cell r="Z131">
            <v>533448</v>
          </cell>
        </row>
        <row r="132">
          <cell r="V132" t="str">
            <v>2006-Insumos Básicos</v>
          </cell>
          <cell r="Z132">
            <v>405921.6</v>
          </cell>
        </row>
        <row r="133">
          <cell r="V133" t="str">
            <v>2007-Insumos Básicos</v>
          </cell>
          <cell r="Z133">
            <v>378100.8</v>
          </cell>
        </row>
        <row r="134">
          <cell r="V134" t="str">
            <v>2008-Insumos Básicos</v>
          </cell>
          <cell r="Z134">
            <v>326347.2</v>
          </cell>
        </row>
        <row r="135">
          <cell r="V135" t="str">
            <v>2009-Insumos Básicos</v>
          </cell>
          <cell r="Z135">
            <v>303652.8</v>
          </cell>
        </row>
        <row r="136">
          <cell r="V136" t="str">
            <v>2005-Insumos Básicos</v>
          </cell>
          <cell r="Z136">
            <v>0</v>
          </cell>
        </row>
        <row r="137">
          <cell r="V137" t="str">
            <v>2006-Insumos Básicos</v>
          </cell>
          <cell r="Z137">
            <v>0</v>
          </cell>
        </row>
        <row r="138">
          <cell r="V138" t="str">
            <v>2007-Insumos Básicos</v>
          </cell>
          <cell r="Z138">
            <v>0</v>
          </cell>
        </row>
        <row r="139">
          <cell r="V139" t="str">
            <v>2008-Insumos Básicos</v>
          </cell>
          <cell r="Z139">
            <v>0</v>
          </cell>
        </row>
        <row r="140">
          <cell r="V140" t="str">
            <v>2009-Insumos Básicos</v>
          </cell>
          <cell r="Z140">
            <v>0</v>
          </cell>
        </row>
        <row r="141">
          <cell r="V141" t="str">
            <v>2005-Insumos Básicos</v>
          </cell>
          <cell r="Z141">
            <v>0</v>
          </cell>
        </row>
        <row r="142">
          <cell r="V142" t="str">
            <v>2006-Insumos Básicos</v>
          </cell>
          <cell r="Z142">
            <v>0</v>
          </cell>
        </row>
        <row r="143">
          <cell r="V143" t="str">
            <v>2007-Insumos Básicos</v>
          </cell>
          <cell r="Z143">
            <v>0</v>
          </cell>
        </row>
        <row r="144">
          <cell r="V144" t="str">
            <v>2008-Insumos Básicos</v>
          </cell>
          <cell r="Z144">
            <v>0</v>
          </cell>
        </row>
        <row r="145">
          <cell r="V145" t="str">
            <v>2009-Insumos Básicos</v>
          </cell>
          <cell r="Z145">
            <v>0</v>
          </cell>
        </row>
        <row r="146">
          <cell r="V146" t="str">
            <v>2005-Insumos Básicos</v>
          </cell>
          <cell r="Z146">
            <v>1297920</v>
          </cell>
        </row>
        <row r="147">
          <cell r="V147" t="str">
            <v>2006-Insumos Básicos</v>
          </cell>
          <cell r="Z147">
            <v>1042608</v>
          </cell>
        </row>
        <row r="148">
          <cell r="V148" t="str">
            <v>2007-Insumos Básicos</v>
          </cell>
          <cell r="Z148">
            <v>1042608</v>
          </cell>
        </row>
        <row r="149">
          <cell r="V149" t="str">
            <v>2008-Insumos Básicos</v>
          </cell>
          <cell r="Z149">
            <v>1042608</v>
          </cell>
        </row>
        <row r="150">
          <cell r="V150" t="str">
            <v>2009-Insumos Básicos</v>
          </cell>
          <cell r="Z150">
            <v>1042608</v>
          </cell>
        </row>
        <row r="151">
          <cell r="V151" t="str">
            <v>2005-Insumos Básicos</v>
          </cell>
          <cell r="Z151">
            <v>0</v>
          </cell>
        </row>
        <row r="152">
          <cell r="V152" t="str">
            <v>2006-Insumos Básicos</v>
          </cell>
          <cell r="Z152">
            <v>0</v>
          </cell>
        </row>
        <row r="153">
          <cell r="V153" t="str">
            <v>2007-Insumos Básicos</v>
          </cell>
          <cell r="Z153">
            <v>0</v>
          </cell>
        </row>
        <row r="154">
          <cell r="V154" t="str">
            <v>2008-Insumos Básicos</v>
          </cell>
          <cell r="Z154">
            <v>0</v>
          </cell>
        </row>
        <row r="155">
          <cell r="V155" t="str">
            <v>2009-Insumos Básicos</v>
          </cell>
          <cell r="Z155">
            <v>0</v>
          </cell>
        </row>
        <row r="156">
          <cell r="V156" t="str">
            <v>2005-Insumos Básicos</v>
          </cell>
          <cell r="Z156">
            <v>0</v>
          </cell>
        </row>
        <row r="157">
          <cell r="V157" t="str">
            <v>2006-Insumos Básicos</v>
          </cell>
          <cell r="Z157">
            <v>0</v>
          </cell>
        </row>
        <row r="158">
          <cell r="V158" t="str">
            <v>2007-Insumos Básicos</v>
          </cell>
          <cell r="Z158">
            <v>0</v>
          </cell>
        </row>
        <row r="159">
          <cell r="V159" t="str">
            <v>2008-Insumos Básicos</v>
          </cell>
          <cell r="Z159">
            <v>0</v>
          </cell>
        </row>
        <row r="160">
          <cell r="V160" t="str">
            <v>2009-Insumos Básicos</v>
          </cell>
          <cell r="Z160">
            <v>0</v>
          </cell>
        </row>
        <row r="161">
          <cell r="V161" t="str">
            <v>2005-Insumos Básicos</v>
          </cell>
          <cell r="Z161">
            <v>415982838.66000003</v>
          </cell>
        </row>
        <row r="162">
          <cell r="V162" t="str">
            <v>2006-Insumos Básicos</v>
          </cell>
          <cell r="Z162">
            <v>394049867.89999998</v>
          </cell>
        </row>
        <row r="163">
          <cell r="V163" t="str">
            <v>2007-Insumos Básicos</v>
          </cell>
          <cell r="Z163">
            <v>381921173.73000002</v>
          </cell>
        </row>
        <row r="164">
          <cell r="V164" t="str">
            <v>2008-Insumos Básicos</v>
          </cell>
          <cell r="Z164">
            <v>337009598.95999998</v>
          </cell>
        </row>
        <row r="165">
          <cell r="V165" t="str">
            <v>2009-Insumos Básicos</v>
          </cell>
          <cell r="Z165">
            <v>317747013.22000003</v>
          </cell>
        </row>
        <row r="166">
          <cell r="V166" t="str">
            <v>2005-Insumos Básicos</v>
          </cell>
          <cell r="Z166">
            <v>446572716.95999998</v>
          </cell>
        </row>
        <row r="167">
          <cell r="V167" t="str">
            <v>2006-Insumos Básicos</v>
          </cell>
          <cell r="Z167">
            <v>377640901.44</v>
          </cell>
        </row>
        <row r="168">
          <cell r="V168" t="str">
            <v>2007-Insumos Básicos</v>
          </cell>
          <cell r="Z168">
            <v>330114150.83999997</v>
          </cell>
        </row>
        <row r="169">
          <cell r="V169" t="str">
            <v>2008-Insumos Básicos</v>
          </cell>
          <cell r="Z169">
            <v>317828497.06999999</v>
          </cell>
        </row>
        <row r="170">
          <cell r="V170" t="str">
            <v>2009-Insumos Básicos</v>
          </cell>
          <cell r="Z170">
            <v>304024276.36000001</v>
          </cell>
        </row>
        <row r="171">
          <cell r="V171" t="str">
            <v>2005-Insumos Básicos</v>
          </cell>
          <cell r="Z171">
            <v>179706.23999999999</v>
          </cell>
        </row>
        <row r="172">
          <cell r="V172" t="str">
            <v>2006-Insumos Básicos</v>
          </cell>
          <cell r="Z172">
            <v>177834.3</v>
          </cell>
        </row>
        <row r="173">
          <cell r="V173" t="str">
            <v>2007-Insumos Básicos</v>
          </cell>
          <cell r="Z173">
            <v>177834.3</v>
          </cell>
        </row>
        <row r="174">
          <cell r="V174" t="str">
            <v>2008-Insumos Básicos</v>
          </cell>
          <cell r="Z174">
            <v>177834.3</v>
          </cell>
        </row>
        <row r="175">
          <cell r="V175" t="str">
            <v>2009-Insumos Básicos</v>
          </cell>
          <cell r="Z175">
            <v>187194</v>
          </cell>
        </row>
        <row r="176">
          <cell r="V176" t="str">
            <v>2005-Insumos Básicos</v>
          </cell>
          <cell r="Z176">
            <v>2257823.2799999998</v>
          </cell>
        </row>
        <row r="177">
          <cell r="V177" t="str">
            <v>2006-Insumos Básicos</v>
          </cell>
          <cell r="Z177">
            <v>3723445.4</v>
          </cell>
        </row>
        <row r="178">
          <cell r="V178" t="str">
            <v>2007-Insumos Básicos</v>
          </cell>
          <cell r="Z178">
            <v>3723445.4</v>
          </cell>
        </row>
        <row r="179">
          <cell r="V179" t="str">
            <v>2008-Insumos Básicos</v>
          </cell>
          <cell r="Z179">
            <v>3723445.4</v>
          </cell>
        </row>
        <row r="180">
          <cell r="V180" t="str">
            <v>2009-Insumos Básicos</v>
          </cell>
          <cell r="Z180">
            <v>3714160</v>
          </cell>
        </row>
        <row r="181">
          <cell r="V181" t="str">
            <v>2005-Insumos Básicos</v>
          </cell>
          <cell r="Z181">
            <v>16414128</v>
          </cell>
        </row>
        <row r="182">
          <cell r="V182" t="str">
            <v>2006-Insumos Básicos</v>
          </cell>
          <cell r="Z182">
            <v>13627320</v>
          </cell>
        </row>
        <row r="183">
          <cell r="V183" t="str">
            <v>2007-Insumos Básicos</v>
          </cell>
          <cell r="Z183">
            <v>13627320</v>
          </cell>
        </row>
        <row r="184">
          <cell r="V184" t="str">
            <v>2008-Insumos Básicos</v>
          </cell>
          <cell r="Z184">
            <v>13627320</v>
          </cell>
        </row>
        <row r="185">
          <cell r="V185" t="str">
            <v>2009-Insumos Básicos</v>
          </cell>
          <cell r="Z185">
            <v>13627320</v>
          </cell>
        </row>
        <row r="186">
          <cell r="V186" t="str">
            <v>2005-Insumos Básicos</v>
          </cell>
          <cell r="Z186">
            <v>0</v>
          </cell>
        </row>
        <row r="187">
          <cell r="V187" t="str">
            <v>2006-Insumos Básicos</v>
          </cell>
          <cell r="Z187">
            <v>0</v>
          </cell>
        </row>
        <row r="188">
          <cell r="V188" t="str">
            <v>2007-Insumos Básicos</v>
          </cell>
          <cell r="Z188">
            <v>0</v>
          </cell>
        </row>
        <row r="189">
          <cell r="V189" t="str">
            <v>2008-Insumos Básicos</v>
          </cell>
          <cell r="Z189">
            <v>0</v>
          </cell>
        </row>
        <row r="190">
          <cell r="V190" t="str">
            <v>2009-Insumos Básicos</v>
          </cell>
          <cell r="Z190">
            <v>0</v>
          </cell>
        </row>
        <row r="191">
          <cell r="V191" t="str">
            <v>2005-Insumos Básicos</v>
          </cell>
          <cell r="Z191">
            <v>0</v>
          </cell>
        </row>
        <row r="192">
          <cell r="V192" t="str">
            <v>2006-Insumos Básicos</v>
          </cell>
          <cell r="Z192">
            <v>0</v>
          </cell>
        </row>
        <row r="193">
          <cell r="V193" t="str">
            <v>2007-Insumos Básicos</v>
          </cell>
          <cell r="Z193">
            <v>0</v>
          </cell>
        </row>
        <row r="194">
          <cell r="V194" t="str">
            <v>2008-Insumos Básicos</v>
          </cell>
          <cell r="Z194">
            <v>0</v>
          </cell>
        </row>
        <row r="195">
          <cell r="V195" t="str">
            <v>2009-Insumos Básicos</v>
          </cell>
          <cell r="Z195">
            <v>0</v>
          </cell>
        </row>
        <row r="196">
          <cell r="V196" t="str">
            <v>2005-Insumos Básicos</v>
          </cell>
          <cell r="Z196">
            <v>44539062</v>
          </cell>
        </row>
        <row r="197">
          <cell r="V197" t="str">
            <v>2006-Insumos Básicos</v>
          </cell>
          <cell r="Z197">
            <v>36600915</v>
          </cell>
        </row>
        <row r="198">
          <cell r="V198" t="str">
            <v>2007-Insumos Básicos</v>
          </cell>
          <cell r="Z198">
            <v>30330744</v>
          </cell>
        </row>
        <row r="199">
          <cell r="V199" t="str">
            <v>2008-Insumos Básicos</v>
          </cell>
          <cell r="Z199">
            <v>23905064</v>
          </cell>
        </row>
        <row r="200">
          <cell r="V200" t="str">
            <v>2009-Insumos Básicos</v>
          </cell>
          <cell r="Z200">
            <v>21314160</v>
          </cell>
        </row>
        <row r="201">
          <cell r="V201" t="str">
            <v>2005-Insumos Básicos</v>
          </cell>
          <cell r="Z201">
            <v>0</v>
          </cell>
        </row>
        <row r="202">
          <cell r="V202" t="str">
            <v>2006-Insumos Básicos</v>
          </cell>
          <cell r="Z202">
            <v>4665912.4800000004</v>
          </cell>
        </row>
        <row r="203">
          <cell r="V203" t="str">
            <v>2007-Insumos Básicos</v>
          </cell>
          <cell r="Z203">
            <v>4665912.4800000004</v>
          </cell>
        </row>
        <row r="204">
          <cell r="V204" t="str">
            <v>2008-Insumos Básicos</v>
          </cell>
          <cell r="Z204">
            <v>4665912.4800000004</v>
          </cell>
        </row>
        <row r="205">
          <cell r="V205" t="str">
            <v>2009-Insumos Básicos</v>
          </cell>
          <cell r="Z205">
            <v>4665912.4800000004</v>
          </cell>
        </row>
        <row r="206">
          <cell r="V206" t="str">
            <v>2005-Insumos Básicos</v>
          </cell>
          <cell r="Z206">
            <v>0</v>
          </cell>
        </row>
        <row r="207">
          <cell r="V207" t="str">
            <v>2006-Insumos Básicos</v>
          </cell>
          <cell r="Z207">
            <v>0</v>
          </cell>
        </row>
        <row r="208">
          <cell r="V208" t="str">
            <v>2007-Insumos Básicos</v>
          </cell>
          <cell r="Z208">
            <v>0</v>
          </cell>
        </row>
        <row r="209">
          <cell r="V209" t="str">
            <v>2008-Insumos Básicos</v>
          </cell>
          <cell r="Z209">
            <v>0</v>
          </cell>
        </row>
        <row r="210">
          <cell r="V210" t="str">
            <v>2009-Insumos Básicos</v>
          </cell>
          <cell r="Z210">
            <v>0</v>
          </cell>
        </row>
        <row r="211">
          <cell r="V211" t="str">
            <v>2005-Insumos Básicos</v>
          </cell>
          <cell r="Z211">
            <v>63872274.200000003</v>
          </cell>
        </row>
        <row r="212">
          <cell r="V212" t="str">
            <v>2006-Insumos Básicos</v>
          </cell>
          <cell r="Z212">
            <v>48428189.280000001</v>
          </cell>
        </row>
        <row r="213">
          <cell r="V213" t="str">
            <v>2007-Insumos Básicos</v>
          </cell>
          <cell r="Z213">
            <v>49487491.799999997</v>
          </cell>
        </row>
        <row r="214">
          <cell r="V214" t="str">
            <v>2008-Insumos Básicos</v>
          </cell>
          <cell r="Z214">
            <v>34884566.799999997</v>
          </cell>
        </row>
        <row r="215">
          <cell r="V215" t="str">
            <v>2009-Insumos Básicos</v>
          </cell>
          <cell r="Z215">
            <v>31083764.969999999</v>
          </cell>
        </row>
        <row r="216">
          <cell r="V216" t="str">
            <v>2005-Insumos Básicos</v>
          </cell>
          <cell r="Z216">
            <v>133951562.40000001</v>
          </cell>
        </row>
        <row r="217">
          <cell r="V217" t="str">
            <v>2006-Insumos Básicos</v>
          </cell>
          <cell r="Z217">
            <v>103357859.08</v>
          </cell>
        </row>
        <row r="218">
          <cell r="V218" t="str">
            <v>2007-Insumos Básicos</v>
          </cell>
          <cell r="Z218">
            <v>89650106.349999994</v>
          </cell>
        </row>
        <row r="219">
          <cell r="V219" t="str">
            <v>2008-Insumos Básicos</v>
          </cell>
          <cell r="Z219">
            <v>83506785.599999994</v>
          </cell>
        </row>
        <row r="220">
          <cell r="V220" t="str">
            <v>2009-Insumos Básicos</v>
          </cell>
          <cell r="Z220">
            <v>83310203.010000005</v>
          </cell>
        </row>
        <row r="221">
          <cell r="V221" t="str">
            <v>2005-Insumos Básicos</v>
          </cell>
          <cell r="Z221">
            <v>0</v>
          </cell>
        </row>
        <row r="222">
          <cell r="V222" t="str">
            <v>2006-Insumos Básicos</v>
          </cell>
          <cell r="Z222">
            <v>0</v>
          </cell>
        </row>
        <row r="223">
          <cell r="V223" t="str">
            <v>2007-Insumos Básicos</v>
          </cell>
          <cell r="Z223">
            <v>0</v>
          </cell>
        </row>
        <row r="224">
          <cell r="V224" t="str">
            <v>2008-Insumos Básicos</v>
          </cell>
          <cell r="Z224">
            <v>0</v>
          </cell>
        </row>
        <row r="225">
          <cell r="V225" t="str">
            <v>2009-Insumos Básicos</v>
          </cell>
          <cell r="Z225">
            <v>0</v>
          </cell>
        </row>
        <row r="226">
          <cell r="V226" t="str">
            <v>2005-Insumos Básicos</v>
          </cell>
          <cell r="Z226">
            <v>117524328</v>
          </cell>
        </row>
        <row r="227">
          <cell r="V227" t="str">
            <v>2006-Insumos Básicos</v>
          </cell>
          <cell r="Z227">
            <v>101796090</v>
          </cell>
        </row>
        <row r="228">
          <cell r="V228" t="str">
            <v>2007-Insumos Básicos</v>
          </cell>
          <cell r="Z228">
            <v>94010400</v>
          </cell>
        </row>
        <row r="229">
          <cell r="V229" t="str">
            <v>2008-Insumos Básicos</v>
          </cell>
          <cell r="Z229">
            <v>80078824</v>
          </cell>
        </row>
        <row r="230">
          <cell r="V230" t="str">
            <v>2009-Insumos Básicos</v>
          </cell>
          <cell r="Z230">
            <v>76692608</v>
          </cell>
        </row>
        <row r="231">
          <cell r="V231" t="str">
            <v>2005-Insumos Básicos</v>
          </cell>
          <cell r="Z231">
            <v>38793920.780000001</v>
          </cell>
        </row>
        <row r="232">
          <cell r="V232" t="str">
            <v>2006-Insumos Básicos</v>
          </cell>
          <cell r="Z232">
            <v>36318831.100000001</v>
          </cell>
        </row>
        <row r="233">
          <cell r="V233" t="str">
            <v>2007-Insumos Básicos</v>
          </cell>
          <cell r="Z233">
            <v>30104369.140000001</v>
          </cell>
        </row>
        <row r="234">
          <cell r="V234" t="str">
            <v>2008-Insumos Básicos</v>
          </cell>
          <cell r="Z234">
            <v>22381012.800000001</v>
          </cell>
        </row>
        <row r="235">
          <cell r="V235" t="str">
            <v>2009-Insumos Básicos</v>
          </cell>
          <cell r="Z235">
            <v>20942125.239999998</v>
          </cell>
        </row>
        <row r="236">
          <cell r="V236" t="str">
            <v>2005-Insumos Básicos</v>
          </cell>
          <cell r="Z236">
            <v>109481135.73999999</v>
          </cell>
        </row>
        <row r="237">
          <cell r="V237" t="str">
            <v>2006-Insumos Básicos</v>
          </cell>
          <cell r="Z237">
            <v>88281222.900000006</v>
          </cell>
        </row>
        <row r="238">
          <cell r="V238" t="str">
            <v>2007-Insumos Básicos</v>
          </cell>
          <cell r="Z238">
            <v>73212075.859999999</v>
          </cell>
        </row>
        <row r="239">
          <cell r="V239" t="str">
            <v>2008-Insumos Básicos</v>
          </cell>
          <cell r="Z239">
            <v>61351249.200000003</v>
          </cell>
        </row>
        <row r="240">
          <cell r="V240" t="str">
            <v>2009-Insumos Básicos</v>
          </cell>
          <cell r="Z240">
            <v>52355132.759999998</v>
          </cell>
        </row>
        <row r="241">
          <cell r="V241" t="str">
            <v>2005-Insumos Básicos</v>
          </cell>
          <cell r="Z241">
            <v>0</v>
          </cell>
        </row>
        <row r="242">
          <cell r="V242" t="str">
            <v>2006-Insumos Básicos</v>
          </cell>
          <cell r="Z242">
            <v>0</v>
          </cell>
        </row>
        <row r="243">
          <cell r="V243" t="str">
            <v>2007-Insumos Básicos</v>
          </cell>
          <cell r="Z243">
            <v>0</v>
          </cell>
        </row>
        <row r="244">
          <cell r="V244" t="str">
            <v>2008-Insumos Básicos</v>
          </cell>
          <cell r="Z244">
            <v>0</v>
          </cell>
        </row>
        <row r="245">
          <cell r="V245" t="str">
            <v>2009-Insumos Básicos</v>
          </cell>
          <cell r="Z245">
            <v>0</v>
          </cell>
        </row>
        <row r="246">
          <cell r="V246" t="str">
            <v>2005-Insumos Básicos</v>
          </cell>
          <cell r="Z246">
            <v>0</v>
          </cell>
        </row>
        <row r="247">
          <cell r="V247" t="str">
            <v>2006-Insumos Básicos</v>
          </cell>
          <cell r="Z247">
            <v>4308936</v>
          </cell>
        </row>
        <row r="248">
          <cell r="V248" t="str">
            <v>2007-Insumos Básicos</v>
          </cell>
          <cell r="Z248">
            <v>4270728</v>
          </cell>
        </row>
        <row r="249">
          <cell r="V249" t="str">
            <v>2008-Insumos Básicos</v>
          </cell>
          <cell r="Z249">
            <v>3966084</v>
          </cell>
        </row>
        <row r="250">
          <cell r="V250" t="str">
            <v>2009-Insumos Básicos</v>
          </cell>
          <cell r="Z250">
            <v>4137458</v>
          </cell>
        </row>
        <row r="251">
          <cell r="V251" t="str">
            <v>2005-Insumos Básicos</v>
          </cell>
          <cell r="Z251">
            <v>0</v>
          </cell>
        </row>
        <row r="252">
          <cell r="V252" t="str">
            <v>2006-Insumos Básicos</v>
          </cell>
          <cell r="Z252">
            <v>0</v>
          </cell>
        </row>
        <row r="253">
          <cell r="V253" t="str">
            <v>2007-Insumos Básicos</v>
          </cell>
          <cell r="Z253">
            <v>0</v>
          </cell>
        </row>
        <row r="254">
          <cell r="V254" t="str">
            <v>2008-Insumos Básicos</v>
          </cell>
          <cell r="Z254">
            <v>0</v>
          </cell>
        </row>
        <row r="255">
          <cell r="V255" t="str">
            <v>2009-Insumos Básicos</v>
          </cell>
          <cell r="Z255">
            <v>0</v>
          </cell>
        </row>
        <row r="256">
          <cell r="V256" t="str">
            <v>2005-Insumos Básicos</v>
          </cell>
          <cell r="Z256">
            <v>14550570</v>
          </cell>
        </row>
        <row r="257">
          <cell r="V257" t="str">
            <v>2006-Insumos Básicos</v>
          </cell>
          <cell r="Z257">
            <v>17517312</v>
          </cell>
        </row>
        <row r="258">
          <cell r="V258" t="str">
            <v>2007-Insumos Básicos</v>
          </cell>
          <cell r="Z258">
            <v>17334444</v>
          </cell>
        </row>
        <row r="259">
          <cell r="V259" t="str">
            <v>2008-Insumos Básicos</v>
          </cell>
          <cell r="Z259">
            <v>16044588</v>
          </cell>
        </row>
        <row r="260">
          <cell r="V260" t="str">
            <v>2009-Insumos Básicos</v>
          </cell>
          <cell r="Z260">
            <v>16723724</v>
          </cell>
        </row>
        <row r="261">
          <cell r="V261" t="str">
            <v>2005-Insumos Básicos</v>
          </cell>
          <cell r="Z261">
            <v>0</v>
          </cell>
        </row>
        <row r="262">
          <cell r="V262" t="str">
            <v>2006-Insumos Básicos</v>
          </cell>
          <cell r="Z262">
            <v>0</v>
          </cell>
        </row>
        <row r="263">
          <cell r="V263" t="str">
            <v>2007-Insumos Básicos</v>
          </cell>
          <cell r="Z263">
            <v>0</v>
          </cell>
        </row>
        <row r="264">
          <cell r="V264" t="str">
            <v>2008-Insumos Básicos</v>
          </cell>
          <cell r="Z264">
            <v>0</v>
          </cell>
        </row>
        <row r="265">
          <cell r="V265" t="str">
            <v>2009-Insumos Básicos</v>
          </cell>
          <cell r="Z265">
            <v>0</v>
          </cell>
        </row>
        <row r="266">
          <cell r="V266" t="str">
            <v>2005-Insumos Básicos</v>
          </cell>
          <cell r="Z266">
            <v>13991514</v>
          </cell>
        </row>
        <row r="267">
          <cell r="V267" t="str">
            <v>2006-Insumos Básicos</v>
          </cell>
          <cell r="Z267">
            <v>11325696</v>
          </cell>
        </row>
        <row r="268">
          <cell r="V268" t="str">
            <v>2007-Insumos Básicos</v>
          </cell>
          <cell r="Z268">
            <v>10945152</v>
          </cell>
        </row>
        <row r="269">
          <cell r="V269" t="str">
            <v>2008-Insumos Básicos</v>
          </cell>
          <cell r="Z269">
            <v>10525824</v>
          </cell>
        </row>
        <row r="270">
          <cell r="V270" t="str">
            <v>2009-Insumos Básicos</v>
          </cell>
          <cell r="Z270">
            <v>10525824</v>
          </cell>
        </row>
        <row r="271">
          <cell r="V271" t="str">
            <v>2005-Insumos Básicos</v>
          </cell>
          <cell r="Z271">
            <v>0</v>
          </cell>
        </row>
        <row r="272">
          <cell r="V272" t="str">
            <v>2006-Insumos Básicos</v>
          </cell>
          <cell r="Z272">
            <v>0</v>
          </cell>
        </row>
        <row r="273">
          <cell r="V273" t="str">
            <v>2007-Insumos Básicos</v>
          </cell>
          <cell r="Z273">
            <v>0</v>
          </cell>
        </row>
        <row r="274">
          <cell r="V274" t="str">
            <v>2008-Insumos Básicos</v>
          </cell>
          <cell r="Z274">
            <v>0</v>
          </cell>
        </row>
        <row r="275">
          <cell r="V275" t="str">
            <v>2009-Insumos Básicos</v>
          </cell>
          <cell r="Z275">
            <v>0</v>
          </cell>
        </row>
        <row r="276">
          <cell r="V276" t="str">
            <v>2005-Insumos Básicos</v>
          </cell>
          <cell r="Z276">
            <v>43345659</v>
          </cell>
        </row>
        <row r="277">
          <cell r="V277" t="str">
            <v>2006-Insumos Básicos</v>
          </cell>
          <cell r="Z277">
            <v>36674188</v>
          </cell>
        </row>
        <row r="278">
          <cell r="V278" t="str">
            <v>2007-Insumos Básicos</v>
          </cell>
          <cell r="Z278">
            <v>36268225</v>
          </cell>
        </row>
        <row r="279">
          <cell r="V279" t="str">
            <v>2008-Insumos Básicos</v>
          </cell>
          <cell r="Z279">
            <v>33584076</v>
          </cell>
        </row>
        <row r="280">
          <cell r="V280" t="str">
            <v>2009-Insumos Básicos</v>
          </cell>
          <cell r="Z280">
            <v>34956072</v>
          </cell>
        </row>
        <row r="281">
          <cell r="V281" t="str">
            <v>2005-Insumos Básicos</v>
          </cell>
          <cell r="Z281">
            <v>0</v>
          </cell>
        </row>
        <row r="282">
          <cell r="V282" t="str">
            <v>2006-Insumos Básicos</v>
          </cell>
          <cell r="Z282">
            <v>0</v>
          </cell>
        </row>
        <row r="283">
          <cell r="V283" t="str">
            <v>2007-Insumos Básicos</v>
          </cell>
          <cell r="Z283">
            <v>0</v>
          </cell>
        </row>
        <row r="284">
          <cell r="V284" t="str">
            <v>2008-Insumos Básicos</v>
          </cell>
          <cell r="Z284">
            <v>0</v>
          </cell>
        </row>
        <row r="285">
          <cell r="V285" t="str">
            <v>2009-Insumos Básicos</v>
          </cell>
          <cell r="Z285">
            <v>0</v>
          </cell>
        </row>
        <row r="286">
          <cell r="V286" t="str">
            <v>2005-Insumos Básicos</v>
          </cell>
          <cell r="Z286">
            <v>0</v>
          </cell>
        </row>
        <row r="287">
          <cell r="V287" t="str">
            <v>2006-Insumos Básicos</v>
          </cell>
          <cell r="Z287">
            <v>0</v>
          </cell>
        </row>
        <row r="288">
          <cell r="V288" t="str">
            <v>2007-Insumos Básicos</v>
          </cell>
          <cell r="Z288">
            <v>0</v>
          </cell>
        </row>
        <row r="289">
          <cell r="V289" t="str">
            <v>2008-Insumos Básicos</v>
          </cell>
          <cell r="Z289">
            <v>0</v>
          </cell>
        </row>
        <row r="290">
          <cell r="V290" t="str">
            <v>2009-Insumos Básicos</v>
          </cell>
          <cell r="Z290">
            <v>0</v>
          </cell>
        </row>
        <row r="291">
          <cell r="V291" t="str">
            <v>2005-Insumos Básicos</v>
          </cell>
          <cell r="Z291">
            <v>0</v>
          </cell>
        </row>
        <row r="292">
          <cell r="V292" t="str">
            <v>2006-Insumos Básicos</v>
          </cell>
          <cell r="Z292">
            <v>0</v>
          </cell>
        </row>
        <row r="293">
          <cell r="V293" t="str">
            <v>2007-Insumos Básicos</v>
          </cell>
          <cell r="Z293">
            <v>0</v>
          </cell>
        </row>
        <row r="294">
          <cell r="V294" t="str">
            <v>2008-Insumos Básicos</v>
          </cell>
          <cell r="Z294">
            <v>0</v>
          </cell>
        </row>
        <row r="295">
          <cell r="V295" t="str">
            <v>2009-Insumos Básicos</v>
          </cell>
          <cell r="Z295">
            <v>0</v>
          </cell>
        </row>
        <row r="296">
          <cell r="V296" t="str">
            <v>2005-Insumos Básicos</v>
          </cell>
          <cell r="Z296">
            <v>0</v>
          </cell>
        </row>
        <row r="297">
          <cell r="V297" t="str">
            <v>2006-Insumos Básicos</v>
          </cell>
          <cell r="Z297">
            <v>0</v>
          </cell>
        </row>
        <row r="298">
          <cell r="V298" t="str">
            <v>2007-Insumos Básicos</v>
          </cell>
          <cell r="Z298">
            <v>0</v>
          </cell>
        </row>
        <row r="299">
          <cell r="V299" t="str">
            <v>2008-Insumos Básicos</v>
          </cell>
          <cell r="Z299">
            <v>0</v>
          </cell>
        </row>
        <row r="300">
          <cell r="V300" t="str">
            <v>2009-Insumos Básicos</v>
          </cell>
          <cell r="Z300">
            <v>0</v>
          </cell>
        </row>
        <row r="301">
          <cell r="V301" t="str">
            <v>2005-Insumos Básicos</v>
          </cell>
          <cell r="Z301">
            <v>0</v>
          </cell>
        </row>
        <row r="302">
          <cell r="V302" t="str">
            <v>2006-Insumos Básicos</v>
          </cell>
          <cell r="Z302">
            <v>0</v>
          </cell>
        </row>
        <row r="303">
          <cell r="V303" t="str">
            <v>2007-Insumos Básicos</v>
          </cell>
          <cell r="Z303">
            <v>0</v>
          </cell>
        </row>
        <row r="304">
          <cell r="V304" t="str">
            <v>2008-Insumos Básicos</v>
          </cell>
          <cell r="Z304">
            <v>0</v>
          </cell>
        </row>
        <row r="305">
          <cell r="V305" t="str">
            <v>2009-Insumos Básicos</v>
          </cell>
          <cell r="Z305">
            <v>0</v>
          </cell>
        </row>
        <row r="306">
          <cell r="V306" t="str">
            <v>2005-Insumos Básicos</v>
          </cell>
          <cell r="Z306">
            <v>15343020</v>
          </cell>
        </row>
        <row r="307">
          <cell r="V307" t="str">
            <v>2006-Insumos Básicos</v>
          </cell>
          <cell r="Z307">
            <v>10189674</v>
          </cell>
        </row>
        <row r="308">
          <cell r="V308" t="str">
            <v>2007-Insumos Básicos</v>
          </cell>
          <cell r="Z308">
            <v>9967188</v>
          </cell>
        </row>
        <row r="309">
          <cell r="V309" t="str">
            <v>2008-Insumos Básicos</v>
          </cell>
          <cell r="Z309">
            <v>9610542</v>
          </cell>
        </row>
        <row r="310">
          <cell r="V310" t="str">
            <v>2009-Insumos Básicos</v>
          </cell>
          <cell r="Z310">
            <v>11008980</v>
          </cell>
        </row>
        <row r="311">
          <cell r="V311" t="str">
            <v>2005-Insumos Básicos</v>
          </cell>
          <cell r="Z311">
            <v>0</v>
          </cell>
        </row>
        <row r="312">
          <cell r="V312" t="str">
            <v>2006-Insumos Básicos</v>
          </cell>
          <cell r="Z312">
            <v>0</v>
          </cell>
        </row>
        <row r="313">
          <cell r="V313" t="str">
            <v>2007-Insumos Básicos</v>
          </cell>
          <cell r="Z313">
            <v>0</v>
          </cell>
        </row>
        <row r="314">
          <cell r="V314" t="str">
            <v>2008-Insumos Básicos</v>
          </cell>
          <cell r="Z314">
            <v>0</v>
          </cell>
        </row>
        <row r="315">
          <cell r="V315" t="str">
            <v>2009-Insumos Básicos</v>
          </cell>
          <cell r="Z315">
            <v>0</v>
          </cell>
        </row>
        <row r="316">
          <cell r="V316" t="str">
            <v>2005-Insumos Básicos</v>
          </cell>
          <cell r="Z316">
            <v>4113760</v>
          </cell>
        </row>
        <row r="317">
          <cell r="V317" t="str">
            <v>2006-Insumos Básicos</v>
          </cell>
          <cell r="Z317">
            <v>4129104</v>
          </cell>
        </row>
        <row r="318">
          <cell r="V318" t="str">
            <v>2007-Insumos Básicos</v>
          </cell>
          <cell r="Z318">
            <v>4010539</v>
          </cell>
        </row>
        <row r="319">
          <cell r="V319" t="str">
            <v>2008-Insumos Básicos</v>
          </cell>
          <cell r="Z319">
            <v>4035423</v>
          </cell>
        </row>
        <row r="320">
          <cell r="V320" t="str">
            <v>2009-Insumos Básicos</v>
          </cell>
          <cell r="Z320">
            <v>4377408</v>
          </cell>
        </row>
        <row r="321">
          <cell r="V321" t="str">
            <v>2005-Insumos Básicos</v>
          </cell>
          <cell r="Z321">
            <v>0</v>
          </cell>
        </row>
        <row r="322">
          <cell r="V322" t="str">
            <v>2006-Insumos Básicos</v>
          </cell>
          <cell r="Z322">
            <v>0</v>
          </cell>
        </row>
        <row r="323">
          <cell r="V323" t="str">
            <v>2007-Insumos Básicos</v>
          </cell>
          <cell r="Z323">
            <v>0</v>
          </cell>
        </row>
        <row r="324">
          <cell r="V324" t="str">
            <v>2008-Insumos Básicos</v>
          </cell>
          <cell r="Z324">
            <v>0</v>
          </cell>
        </row>
        <row r="325">
          <cell r="V325" t="str">
            <v>2009-Insumos Básicos</v>
          </cell>
          <cell r="Z325">
            <v>0</v>
          </cell>
        </row>
        <row r="326">
          <cell r="V326" t="str">
            <v>2005-Insumos Básicos</v>
          </cell>
          <cell r="Z326">
            <v>0</v>
          </cell>
        </row>
        <row r="327">
          <cell r="V327" t="str">
            <v>2006-Insumos Básicos</v>
          </cell>
          <cell r="Z327">
            <v>3228133</v>
          </cell>
        </row>
        <row r="328">
          <cell r="V328" t="str">
            <v>2007-Insumos Básicos</v>
          </cell>
          <cell r="Z328">
            <v>3294522</v>
          </cell>
        </row>
        <row r="329">
          <cell r="V329" t="str">
            <v>2008-Insumos Básicos</v>
          </cell>
          <cell r="Z329">
            <v>3255274</v>
          </cell>
        </row>
        <row r="330">
          <cell r="V330" t="str">
            <v>2009-Insumos Básicos</v>
          </cell>
          <cell r="Z330">
            <v>5521604</v>
          </cell>
        </row>
        <row r="331">
          <cell r="V331" t="str">
            <v>2005-Insumos Básicos</v>
          </cell>
          <cell r="Z331">
            <v>0</v>
          </cell>
        </row>
        <row r="332">
          <cell r="V332" t="str">
            <v>2006-Insumos Básicos</v>
          </cell>
          <cell r="Z332">
            <v>0</v>
          </cell>
        </row>
        <row r="333">
          <cell r="V333" t="str">
            <v>2007-Insumos Básicos</v>
          </cell>
          <cell r="Z333">
            <v>0</v>
          </cell>
        </row>
        <row r="334">
          <cell r="V334" t="str">
            <v>2008-Insumos Básicos</v>
          </cell>
          <cell r="Z334">
            <v>0</v>
          </cell>
        </row>
        <row r="335">
          <cell r="V335" t="str">
            <v>2009-Insumos Básicos</v>
          </cell>
          <cell r="Z335">
            <v>0</v>
          </cell>
        </row>
        <row r="336">
          <cell r="V336" t="str">
            <v>2005-Insumos Básicos</v>
          </cell>
          <cell r="Z336">
            <v>23646296</v>
          </cell>
        </row>
        <row r="337">
          <cell r="V337" t="str">
            <v>2006-Insumos Básicos</v>
          </cell>
          <cell r="Z337">
            <v>17955556.32</v>
          </cell>
        </row>
        <row r="338">
          <cell r="V338" t="str">
            <v>2007-Insumos Básicos</v>
          </cell>
          <cell r="Z338">
            <v>15187150.460000001</v>
          </cell>
        </row>
        <row r="339">
          <cell r="V339" t="str">
            <v>2008-Insumos Básicos</v>
          </cell>
          <cell r="Z339">
            <v>13074708.57</v>
          </cell>
        </row>
        <row r="340">
          <cell r="V340" t="str">
            <v>2009-Insumos Básicos</v>
          </cell>
          <cell r="Z340">
            <v>15978298</v>
          </cell>
        </row>
        <row r="341">
          <cell r="V341" t="str">
            <v>2005-Insumos Básicos</v>
          </cell>
          <cell r="Z341">
            <v>0</v>
          </cell>
        </row>
        <row r="342">
          <cell r="V342" t="str">
            <v>2006-Insumos Básicos</v>
          </cell>
          <cell r="Z342">
            <v>0</v>
          </cell>
        </row>
        <row r="343">
          <cell r="V343" t="str">
            <v>2007-Insumos Básicos</v>
          </cell>
          <cell r="Z343">
            <v>0</v>
          </cell>
        </row>
        <row r="344">
          <cell r="V344" t="str">
            <v>2008-Insumos Básicos</v>
          </cell>
          <cell r="Z344">
            <v>0</v>
          </cell>
        </row>
        <row r="345">
          <cell r="V345" t="str">
            <v>2009-Insumos Básicos</v>
          </cell>
          <cell r="Z345">
            <v>0</v>
          </cell>
        </row>
        <row r="346">
          <cell r="V346" t="str">
            <v>2005-Insumos Básicos</v>
          </cell>
          <cell r="Z346">
            <v>26373600</v>
          </cell>
        </row>
        <row r="347">
          <cell r="V347" t="str">
            <v>2006-Insumos Básicos</v>
          </cell>
          <cell r="Z347">
            <v>19984222.5</v>
          </cell>
        </row>
        <row r="348">
          <cell r="V348" t="str">
            <v>2007-Insumos Básicos</v>
          </cell>
          <cell r="Z348">
            <v>18843656</v>
          </cell>
        </row>
        <row r="349">
          <cell r="V349" t="str">
            <v>2008-Insumos Básicos</v>
          </cell>
          <cell r="Z349">
            <v>18592942.5</v>
          </cell>
        </row>
        <row r="350">
          <cell r="V350" t="str">
            <v>2009-Insumos Básicos</v>
          </cell>
          <cell r="Z350">
            <v>19355000</v>
          </cell>
        </row>
        <row r="351">
          <cell r="V351" t="str">
            <v>2005-Insumos Básicos</v>
          </cell>
          <cell r="Z351">
            <v>0</v>
          </cell>
        </row>
        <row r="352">
          <cell r="V352" t="str">
            <v>2006-Insumos Básicos</v>
          </cell>
          <cell r="Z352">
            <v>0</v>
          </cell>
        </row>
        <row r="353">
          <cell r="V353" t="str">
            <v>2007-Insumos Básicos</v>
          </cell>
          <cell r="Z353">
            <v>0</v>
          </cell>
        </row>
        <row r="354">
          <cell r="V354" t="str">
            <v>2008-Insumos Básicos</v>
          </cell>
          <cell r="Z354">
            <v>0</v>
          </cell>
        </row>
        <row r="355">
          <cell r="V355" t="str">
            <v>2009-Insumos Básicos</v>
          </cell>
          <cell r="Z355">
            <v>0</v>
          </cell>
        </row>
        <row r="356">
          <cell r="V356" t="str">
            <v>2005-Insumos Básicos</v>
          </cell>
          <cell r="Z356">
            <v>1533463.14</v>
          </cell>
        </row>
        <row r="357">
          <cell r="V357" t="str">
            <v>2006-Insumos Básicos</v>
          </cell>
          <cell r="Z357">
            <v>1618360.24</v>
          </cell>
        </row>
        <row r="358">
          <cell r="V358" t="str">
            <v>2007-Insumos Básicos</v>
          </cell>
          <cell r="Z358">
            <v>1623929.52</v>
          </cell>
        </row>
        <row r="359">
          <cell r="V359" t="str">
            <v>2008-Insumos Básicos</v>
          </cell>
          <cell r="Z359">
            <v>1631065.7</v>
          </cell>
        </row>
        <row r="360">
          <cell r="V360" t="str">
            <v>2009-Insumos Básicos</v>
          </cell>
          <cell r="Z360">
            <v>1639739.1</v>
          </cell>
        </row>
        <row r="361">
          <cell r="V361" t="str">
            <v>2005-Insumos Básicos</v>
          </cell>
          <cell r="Z361">
            <v>2904745.63</v>
          </cell>
        </row>
        <row r="362">
          <cell r="V362" t="str">
            <v>2006-Insumos Básicos</v>
          </cell>
          <cell r="Z362">
            <v>2935997.4</v>
          </cell>
        </row>
        <row r="363">
          <cell r="V363" t="str">
            <v>2007-Insumos Básicos</v>
          </cell>
          <cell r="Z363">
            <v>2937995.55</v>
          </cell>
        </row>
        <row r="364">
          <cell r="V364" t="str">
            <v>2008-Insumos Básicos</v>
          </cell>
          <cell r="Z364">
            <v>2924499.96</v>
          </cell>
        </row>
        <row r="365">
          <cell r="V365" t="str">
            <v>2009-Insumos Básicos</v>
          </cell>
          <cell r="Z365">
            <v>3159273.64</v>
          </cell>
        </row>
        <row r="366">
          <cell r="V366" t="str">
            <v>2005-Insumos Básicos</v>
          </cell>
          <cell r="Z366">
            <v>2224952.88</v>
          </cell>
        </row>
        <row r="367">
          <cell r="V367" t="str">
            <v>2006-Insumos Básicos</v>
          </cell>
          <cell r="Z367">
            <v>2301643.27</v>
          </cell>
        </row>
        <row r="368">
          <cell r="V368" t="str">
            <v>2007-Insumos Básicos</v>
          </cell>
          <cell r="Z368">
            <v>2379475.2799999998</v>
          </cell>
        </row>
        <row r="369">
          <cell r="V369" t="str">
            <v>2008-Insumos Básicos</v>
          </cell>
          <cell r="Z369">
            <v>2314721.0299999998</v>
          </cell>
        </row>
        <row r="370">
          <cell r="V370" t="str">
            <v>2009-Insumos Básicos</v>
          </cell>
          <cell r="Z370">
            <v>2399860.02</v>
          </cell>
        </row>
        <row r="371">
          <cell r="V371" t="str">
            <v>2005-Insumos Básicos</v>
          </cell>
          <cell r="Z371">
            <v>3367600.43</v>
          </cell>
        </row>
        <row r="372">
          <cell r="V372" t="str">
            <v>2006-Insumos Básicos</v>
          </cell>
          <cell r="Z372">
            <v>3583222.66</v>
          </cell>
        </row>
        <row r="373">
          <cell r="V373" t="str">
            <v>2007-Insumos Básicos</v>
          </cell>
          <cell r="Z373">
            <v>3515336.19</v>
          </cell>
        </row>
        <row r="374">
          <cell r="V374" t="str">
            <v>2008-Insumos Básicos</v>
          </cell>
          <cell r="Z374">
            <v>3571625.7</v>
          </cell>
        </row>
        <row r="375">
          <cell r="V375" t="str">
            <v>2009-Insumos Básicos</v>
          </cell>
          <cell r="Z375">
            <v>3806761.06</v>
          </cell>
        </row>
        <row r="376">
          <cell r="V376" t="str">
            <v>2005-Insumos Básicos</v>
          </cell>
          <cell r="Z376">
            <v>11678041.57</v>
          </cell>
        </row>
        <row r="377">
          <cell r="V377" t="str">
            <v>2006-Insumos Básicos</v>
          </cell>
          <cell r="Z377">
            <v>12470345.109999999</v>
          </cell>
        </row>
        <row r="378">
          <cell r="V378" t="str">
            <v>2007-Insumos Básicos</v>
          </cell>
          <cell r="Z378">
            <v>12908469.300000001</v>
          </cell>
        </row>
        <row r="379">
          <cell r="V379" t="str">
            <v>2008-Insumos Básicos</v>
          </cell>
          <cell r="Z379">
            <v>12444541.43</v>
          </cell>
        </row>
        <row r="380">
          <cell r="V380" t="str">
            <v>2009-Insumos Básicos</v>
          </cell>
          <cell r="Z380">
            <v>12799371.48</v>
          </cell>
        </row>
        <row r="381">
          <cell r="V381" t="str">
            <v>2005-Insumos Básicos</v>
          </cell>
          <cell r="Z381">
            <v>42483161.119999997</v>
          </cell>
        </row>
        <row r="382">
          <cell r="V382" t="str">
            <v>2006-Insumos Básicos</v>
          </cell>
          <cell r="Z382">
            <v>42043726.409999996</v>
          </cell>
        </row>
        <row r="383">
          <cell r="V383" t="str">
            <v>2007-Insumos Básicos</v>
          </cell>
          <cell r="Z383">
            <v>41539478.030000001</v>
          </cell>
        </row>
        <row r="384">
          <cell r="V384" t="str">
            <v>2008-Insumos Básicos</v>
          </cell>
          <cell r="Z384">
            <v>41849295.369999997</v>
          </cell>
        </row>
        <row r="385">
          <cell r="V385" t="str">
            <v>2009-Insumos Básicos</v>
          </cell>
          <cell r="Z385">
            <v>44500947.75</v>
          </cell>
        </row>
        <row r="386">
          <cell r="V386" t="str">
            <v>2005-Insumos Básicos</v>
          </cell>
          <cell r="Z386">
            <v>26593363.670000002</v>
          </cell>
        </row>
        <row r="387">
          <cell r="V387" t="str">
            <v>2006-Insumos Básicos</v>
          </cell>
          <cell r="Z387">
            <v>27945848.879999999</v>
          </cell>
        </row>
        <row r="388">
          <cell r="V388" t="str">
            <v>2007-Insumos Básicos</v>
          </cell>
          <cell r="Z388">
            <v>27634129.84</v>
          </cell>
        </row>
        <row r="389">
          <cell r="V389" t="str">
            <v>2008-Insumos Básicos</v>
          </cell>
          <cell r="Z389">
            <v>27618204.219999999</v>
          </cell>
        </row>
        <row r="390">
          <cell r="V390" t="str">
            <v>2009-Insumos Básicos</v>
          </cell>
          <cell r="Z390">
            <v>27676050.940000001</v>
          </cell>
        </row>
        <row r="391">
          <cell r="V391" t="str">
            <v>2005-Insumos Básicos</v>
          </cell>
          <cell r="Z391">
            <v>45347367.630000003</v>
          </cell>
        </row>
        <row r="392">
          <cell r="V392" t="str">
            <v>2006-Insumos Básicos</v>
          </cell>
          <cell r="Z392">
            <v>45103914.189999998</v>
          </cell>
        </row>
        <row r="393">
          <cell r="V393" t="str">
            <v>2007-Insumos Básicos</v>
          </cell>
          <cell r="Z393">
            <v>45440471.420000002</v>
          </cell>
        </row>
        <row r="394">
          <cell r="V394" t="str">
            <v>2008-Insumos Básicos</v>
          </cell>
          <cell r="Z394">
            <v>45275110.399999999</v>
          </cell>
        </row>
        <row r="395">
          <cell r="V395" t="str">
            <v>2009-Insumos Básicos</v>
          </cell>
          <cell r="Z395">
            <v>49063675.799999997</v>
          </cell>
        </row>
        <row r="396">
          <cell r="V396" t="str">
            <v>2005-Insumos Básicos</v>
          </cell>
          <cell r="Z396">
            <v>0</v>
          </cell>
        </row>
        <row r="397">
          <cell r="V397" t="str">
            <v>2006-Insumos Básicos</v>
          </cell>
          <cell r="Z397">
            <v>0</v>
          </cell>
        </row>
        <row r="398">
          <cell r="V398" t="str">
            <v>2007-Insumos Básicos</v>
          </cell>
          <cell r="Z398">
            <v>0</v>
          </cell>
        </row>
        <row r="399">
          <cell r="V399" t="str">
            <v>2008-Insumos Básicos</v>
          </cell>
          <cell r="Z399">
            <v>0</v>
          </cell>
        </row>
        <row r="400">
          <cell r="V400" t="str">
            <v>2009-Insumos Básicos</v>
          </cell>
          <cell r="Z400">
            <v>0</v>
          </cell>
        </row>
        <row r="401">
          <cell r="V401" t="str">
            <v>2005-Poliolefinas</v>
          </cell>
          <cell r="Z401">
            <v>20807030</v>
          </cell>
        </row>
        <row r="402">
          <cell r="V402" t="str">
            <v>2006-Poliolefinas</v>
          </cell>
          <cell r="Z402">
            <v>15646950</v>
          </cell>
        </row>
        <row r="403">
          <cell r="V403" t="str">
            <v>2007-Poliolefinas</v>
          </cell>
          <cell r="Z403">
            <v>10355431.68</v>
          </cell>
        </row>
        <row r="404">
          <cell r="V404" t="str">
            <v>2008-Poliolefinas</v>
          </cell>
          <cell r="Z404">
            <v>10718857.6</v>
          </cell>
        </row>
        <row r="405">
          <cell r="V405" t="str">
            <v>2009-Poliolefinas</v>
          </cell>
          <cell r="Z405">
            <v>11454539.880000001</v>
          </cell>
        </row>
        <row r="406">
          <cell r="V406" t="str">
            <v>2005-Poliolefinas</v>
          </cell>
          <cell r="Z406">
            <v>0</v>
          </cell>
        </row>
        <row r="407">
          <cell r="V407" t="str">
            <v>2006-Poliolefinas</v>
          </cell>
          <cell r="Z407">
            <v>0</v>
          </cell>
        </row>
        <row r="408">
          <cell r="V408" t="str">
            <v>2007-Poliolefinas</v>
          </cell>
          <cell r="Z408">
            <v>0</v>
          </cell>
        </row>
        <row r="409">
          <cell r="V409" t="str">
            <v>2008-Poliolefinas</v>
          </cell>
          <cell r="Z409">
            <v>0</v>
          </cell>
        </row>
        <row r="410">
          <cell r="V410" t="str">
            <v>2009-Poliolefinas</v>
          </cell>
          <cell r="Z410">
            <v>0</v>
          </cell>
        </row>
        <row r="411">
          <cell r="V411" t="str">
            <v>2005-Poliolefinas</v>
          </cell>
          <cell r="Z411">
            <v>0</v>
          </cell>
        </row>
        <row r="412">
          <cell r="V412" t="str">
            <v>2006-Poliolefinas</v>
          </cell>
          <cell r="Z412">
            <v>0</v>
          </cell>
        </row>
        <row r="413">
          <cell r="V413" t="str">
            <v>2007-Poliolefinas</v>
          </cell>
          <cell r="Z413">
            <v>0</v>
          </cell>
        </row>
        <row r="414">
          <cell r="V414" t="str">
            <v>2008-Poliolefinas</v>
          </cell>
          <cell r="Z414">
            <v>0</v>
          </cell>
        </row>
        <row r="415">
          <cell r="V415" t="str">
            <v>2009-Poliolefinas</v>
          </cell>
          <cell r="Z415">
            <v>0</v>
          </cell>
        </row>
        <row r="416">
          <cell r="V416" t="str">
            <v>2005-Poliolefinas</v>
          </cell>
          <cell r="Z416">
            <v>158062259.66</v>
          </cell>
        </row>
        <row r="417">
          <cell r="V417" t="str">
            <v>2006-Poliolefinas</v>
          </cell>
          <cell r="Z417">
            <v>169690531.91999999</v>
          </cell>
        </row>
        <row r="418">
          <cell r="V418" t="str">
            <v>2007-Poliolefinas</v>
          </cell>
          <cell r="Z418">
            <v>175067532.63999999</v>
          </cell>
        </row>
        <row r="419">
          <cell r="V419" t="str">
            <v>2008-Poliolefinas</v>
          </cell>
          <cell r="Z419">
            <v>165332185.91999999</v>
          </cell>
        </row>
        <row r="420">
          <cell r="V420" t="str">
            <v>2009-Poliolefinas</v>
          </cell>
          <cell r="Z420">
            <v>158735266.84999999</v>
          </cell>
        </row>
        <row r="421">
          <cell r="V421" t="str">
            <v>2005-Poliolefinas</v>
          </cell>
          <cell r="Z421">
            <v>0</v>
          </cell>
        </row>
        <row r="422">
          <cell r="V422" t="str">
            <v>2006-Poliolefinas</v>
          </cell>
          <cell r="Z422">
            <v>0</v>
          </cell>
        </row>
        <row r="423">
          <cell r="V423" t="str">
            <v>2007-Poliolefinas</v>
          </cell>
          <cell r="Z423">
            <v>0</v>
          </cell>
        </row>
        <row r="424">
          <cell r="V424" t="str">
            <v>2008-Poliolefinas</v>
          </cell>
          <cell r="Z424">
            <v>0</v>
          </cell>
        </row>
        <row r="425">
          <cell r="V425" t="str">
            <v>2009-Poliolefinas</v>
          </cell>
          <cell r="Z425">
            <v>0</v>
          </cell>
        </row>
        <row r="426">
          <cell r="V426" t="str">
            <v>2005-Poliolefinas</v>
          </cell>
          <cell r="Z426">
            <v>0</v>
          </cell>
        </row>
        <row r="427">
          <cell r="V427" t="str">
            <v>2006-Poliolefinas</v>
          </cell>
          <cell r="Z427">
            <v>0</v>
          </cell>
        </row>
        <row r="428">
          <cell r="V428" t="str">
            <v>2007-Poliolefinas</v>
          </cell>
          <cell r="Z428">
            <v>0</v>
          </cell>
        </row>
        <row r="429">
          <cell r="V429" t="str">
            <v>2008-Poliolefinas</v>
          </cell>
          <cell r="Z429">
            <v>0</v>
          </cell>
        </row>
        <row r="430">
          <cell r="V430" t="str">
            <v>2009-Poliolefinas</v>
          </cell>
          <cell r="Z430">
            <v>0</v>
          </cell>
        </row>
        <row r="431">
          <cell r="V431" t="str">
            <v>2005-Poliolefinas</v>
          </cell>
          <cell r="Z431">
            <v>51580603.969999999</v>
          </cell>
        </row>
        <row r="432">
          <cell r="V432" t="str">
            <v>2006-Poliolefinas</v>
          </cell>
          <cell r="Z432">
            <v>33188763.600000001</v>
          </cell>
        </row>
        <row r="433">
          <cell r="V433" t="str">
            <v>2007-Poliolefinas</v>
          </cell>
          <cell r="Z433">
            <v>49618294.68</v>
          </cell>
        </row>
        <row r="434">
          <cell r="V434" t="str">
            <v>2008-Poliolefinas</v>
          </cell>
          <cell r="Z434">
            <v>58867953.600000001</v>
          </cell>
        </row>
        <row r="435">
          <cell r="V435" t="str">
            <v>2009-Poliolefinas</v>
          </cell>
          <cell r="Z435">
            <v>67279477.439999998</v>
          </cell>
        </row>
        <row r="436">
          <cell r="V436" t="str">
            <v>2005-Poliolefinas</v>
          </cell>
          <cell r="Z436">
            <v>0</v>
          </cell>
        </row>
        <row r="437">
          <cell r="V437" t="str">
            <v>2006-Poliolefinas</v>
          </cell>
          <cell r="Z437">
            <v>0</v>
          </cell>
        </row>
        <row r="438">
          <cell r="V438" t="str">
            <v>2007-Poliolefinas</v>
          </cell>
          <cell r="Z438">
            <v>0</v>
          </cell>
        </row>
        <row r="439">
          <cell r="V439" t="str">
            <v>2008-Poliolefinas</v>
          </cell>
          <cell r="Z439">
            <v>0</v>
          </cell>
        </row>
        <row r="440">
          <cell r="V440" t="str">
            <v>2009-Poliolefinas</v>
          </cell>
          <cell r="Z440">
            <v>0</v>
          </cell>
        </row>
        <row r="441">
          <cell r="V441" t="str">
            <v>2005-Poliolefinas</v>
          </cell>
          <cell r="Z441">
            <v>0</v>
          </cell>
        </row>
        <row r="442">
          <cell r="V442" t="str">
            <v>2006-Poliolefinas</v>
          </cell>
          <cell r="Z442">
            <v>0</v>
          </cell>
        </row>
        <row r="443">
          <cell r="V443" t="str">
            <v>2007-Poliolefinas</v>
          </cell>
          <cell r="Z443">
            <v>0</v>
          </cell>
        </row>
        <row r="444">
          <cell r="V444" t="str">
            <v>2008-Poliolefinas</v>
          </cell>
          <cell r="Z444">
            <v>0</v>
          </cell>
        </row>
        <row r="445">
          <cell r="V445" t="str">
            <v>2009-Poliolefinas</v>
          </cell>
          <cell r="Z445">
            <v>0</v>
          </cell>
        </row>
        <row r="446">
          <cell r="V446" t="str">
            <v>2005-Poliolefinas</v>
          </cell>
          <cell r="Z446">
            <v>85241149.650000006</v>
          </cell>
        </row>
        <row r="447">
          <cell r="V447" t="str">
            <v>2006-Poliolefinas</v>
          </cell>
          <cell r="Z447">
            <v>81944695.799999997</v>
          </cell>
        </row>
        <row r="448">
          <cell r="V448" t="str">
            <v>2007-Poliolefinas</v>
          </cell>
          <cell r="Z448">
            <v>70007549.040000007</v>
          </cell>
        </row>
        <row r="449">
          <cell r="V449" t="str">
            <v>2008-Poliolefinas</v>
          </cell>
          <cell r="Z449">
            <v>55450816</v>
          </cell>
        </row>
        <row r="450">
          <cell r="V450" t="str">
            <v>2009-Poliolefinas</v>
          </cell>
          <cell r="Z450">
            <v>55836707.520000003</v>
          </cell>
        </row>
        <row r="451">
          <cell r="V451" t="str">
            <v>2005-Poliolefinas</v>
          </cell>
          <cell r="Z451">
            <v>0</v>
          </cell>
        </row>
        <row r="452">
          <cell r="V452" t="str">
            <v>2006-Poliolefinas</v>
          </cell>
          <cell r="Z452">
            <v>0</v>
          </cell>
        </row>
        <row r="453">
          <cell r="V453" t="str">
            <v>2007-Poliolefinas</v>
          </cell>
          <cell r="Z453">
            <v>0</v>
          </cell>
        </row>
        <row r="454">
          <cell r="V454" t="str">
            <v>2008-Poliolefinas</v>
          </cell>
          <cell r="Z454">
            <v>0</v>
          </cell>
        </row>
        <row r="455">
          <cell r="V455" t="str">
            <v>2009-Poliolefinas</v>
          </cell>
          <cell r="Z455">
            <v>0</v>
          </cell>
        </row>
        <row r="456">
          <cell r="V456" t="str">
            <v>2005-Poliolefinas</v>
          </cell>
          <cell r="Z456">
            <v>0</v>
          </cell>
        </row>
        <row r="457">
          <cell r="V457" t="str">
            <v>2006-Poliolefinas</v>
          </cell>
          <cell r="Z457">
            <v>0</v>
          </cell>
        </row>
        <row r="458">
          <cell r="V458" t="str">
            <v>2007-Poliolefinas</v>
          </cell>
          <cell r="Z458">
            <v>0</v>
          </cell>
        </row>
        <row r="459">
          <cell r="V459" t="str">
            <v>2008-Poliolefinas</v>
          </cell>
          <cell r="Z459">
            <v>0</v>
          </cell>
        </row>
        <row r="460">
          <cell r="V460" t="str">
            <v>2009-Poliolefinas</v>
          </cell>
          <cell r="Z460">
            <v>0</v>
          </cell>
        </row>
        <row r="461">
          <cell r="V461" t="str">
            <v>2005-Poliolefinas</v>
          </cell>
          <cell r="Z461">
            <v>99043000</v>
          </cell>
        </row>
        <row r="462">
          <cell r="V462" t="str">
            <v>2006-Poliolefinas</v>
          </cell>
          <cell r="Z462">
            <v>125604000</v>
          </cell>
        </row>
        <row r="463">
          <cell r="V463" t="str">
            <v>2007-Poliolefinas</v>
          </cell>
          <cell r="Z463">
            <v>118900800</v>
          </cell>
        </row>
        <row r="464">
          <cell r="V464" t="str">
            <v>2008-Poliolefinas</v>
          </cell>
          <cell r="Z464">
            <v>109785600</v>
          </cell>
        </row>
        <row r="465">
          <cell r="V465" t="str">
            <v>2009-Poliolefinas</v>
          </cell>
          <cell r="Z465">
            <v>101959200</v>
          </cell>
        </row>
        <row r="466">
          <cell r="V466" t="str">
            <v>2005-Poliolefinas</v>
          </cell>
          <cell r="Z466">
            <v>0</v>
          </cell>
        </row>
        <row r="467">
          <cell r="V467" t="str">
            <v>2006-Poliolefinas</v>
          </cell>
          <cell r="Z467">
            <v>0</v>
          </cell>
        </row>
        <row r="468">
          <cell r="V468" t="str">
            <v>2007-Poliolefinas</v>
          </cell>
          <cell r="Z468">
            <v>0</v>
          </cell>
        </row>
        <row r="469">
          <cell r="V469" t="str">
            <v>2008-Poliolefinas</v>
          </cell>
          <cell r="Z469">
            <v>0</v>
          </cell>
        </row>
        <row r="470">
          <cell r="V470" t="str">
            <v>2009-Poliolefinas</v>
          </cell>
          <cell r="Z470">
            <v>0</v>
          </cell>
        </row>
        <row r="471">
          <cell r="V471" t="str">
            <v>2005-Poliolefinas</v>
          </cell>
          <cell r="Z471">
            <v>0</v>
          </cell>
        </row>
        <row r="472">
          <cell r="V472" t="str">
            <v>2006-Poliolefinas</v>
          </cell>
          <cell r="Z472">
            <v>0</v>
          </cell>
        </row>
        <row r="473">
          <cell r="V473" t="str">
            <v>2007-Poliolefinas</v>
          </cell>
          <cell r="Z473">
            <v>0</v>
          </cell>
        </row>
        <row r="474">
          <cell r="V474" t="str">
            <v>2008-Poliolefinas</v>
          </cell>
          <cell r="Z474">
            <v>0</v>
          </cell>
        </row>
        <row r="475">
          <cell r="V475" t="str">
            <v>2009-Poliolefinas</v>
          </cell>
          <cell r="Z475">
            <v>0</v>
          </cell>
        </row>
        <row r="476">
          <cell r="V476" t="str">
            <v>2005-Poliolefinas</v>
          </cell>
          <cell r="Z476">
            <v>604726888.86000001</v>
          </cell>
        </row>
        <row r="477">
          <cell r="V477" t="str">
            <v>2006-Poliolefinas</v>
          </cell>
          <cell r="Z477">
            <v>633034901.75999999</v>
          </cell>
        </row>
        <row r="478">
          <cell r="V478" t="str">
            <v>2007-Poliolefinas</v>
          </cell>
          <cell r="Z478">
            <v>548850818.88</v>
          </cell>
        </row>
        <row r="479">
          <cell r="V479" t="str">
            <v>2008-Poliolefinas</v>
          </cell>
          <cell r="Z479">
            <v>494586036</v>
          </cell>
        </row>
        <row r="480">
          <cell r="V480" t="str">
            <v>2009-Poliolefinas</v>
          </cell>
          <cell r="Z480">
            <v>456402591.36000001</v>
          </cell>
        </row>
        <row r="481">
          <cell r="V481" t="str">
            <v>2005-Poliolefinas</v>
          </cell>
          <cell r="Z481">
            <v>0</v>
          </cell>
        </row>
        <row r="482">
          <cell r="V482" t="str">
            <v>2006-Poliolefinas</v>
          </cell>
          <cell r="Z482">
            <v>0</v>
          </cell>
        </row>
        <row r="483">
          <cell r="V483" t="str">
            <v>2007-Poliolefinas</v>
          </cell>
          <cell r="Z483">
            <v>0</v>
          </cell>
        </row>
        <row r="484">
          <cell r="V484" t="str">
            <v>2008-Poliolefinas</v>
          </cell>
          <cell r="Z484">
            <v>0</v>
          </cell>
        </row>
        <row r="485">
          <cell r="V485" t="str">
            <v>2009-Poliolefinas</v>
          </cell>
          <cell r="Z485">
            <v>0</v>
          </cell>
        </row>
        <row r="486">
          <cell r="V486" t="str">
            <v>2005-Poliolefinas</v>
          </cell>
          <cell r="Z486">
            <v>0</v>
          </cell>
        </row>
        <row r="487">
          <cell r="V487" t="str">
            <v>2006-Poliolefinas</v>
          </cell>
          <cell r="Z487">
            <v>0</v>
          </cell>
        </row>
        <row r="488">
          <cell r="V488" t="str">
            <v>2007-Poliolefinas</v>
          </cell>
          <cell r="Z488">
            <v>0</v>
          </cell>
        </row>
        <row r="489">
          <cell r="V489" t="str">
            <v>2008-Poliolefinas</v>
          </cell>
          <cell r="Z489">
            <v>0</v>
          </cell>
        </row>
        <row r="490">
          <cell r="V490" t="str">
            <v>2009-Poliolefinas</v>
          </cell>
          <cell r="Z490">
            <v>0</v>
          </cell>
        </row>
        <row r="491">
          <cell r="V491" t="str">
            <v>2005-Poliolefinas</v>
          </cell>
          <cell r="Z491">
            <v>0</v>
          </cell>
        </row>
        <row r="492">
          <cell r="V492" t="str">
            <v>2006-Poliolefinas</v>
          </cell>
          <cell r="Z492">
            <v>0</v>
          </cell>
        </row>
        <row r="493">
          <cell r="V493" t="str">
            <v>2007-Poliolefinas</v>
          </cell>
          <cell r="Z493">
            <v>117431867.28</v>
          </cell>
        </row>
        <row r="494">
          <cell r="V494" t="str">
            <v>2008-Poliolefinas</v>
          </cell>
          <cell r="Z494">
            <v>159358068</v>
          </cell>
        </row>
        <row r="495">
          <cell r="V495" t="str">
            <v>2009-Poliolefinas</v>
          </cell>
          <cell r="Z495">
            <v>238240483.19999999</v>
          </cell>
        </row>
        <row r="496">
          <cell r="V496" t="str">
            <v>2005-Poliolefinas</v>
          </cell>
          <cell r="Z496">
            <v>0</v>
          </cell>
        </row>
        <row r="497">
          <cell r="V497" t="str">
            <v>2006-Poliolefinas</v>
          </cell>
          <cell r="Z497">
            <v>0</v>
          </cell>
        </row>
        <row r="498">
          <cell r="V498" t="str">
            <v>2007-Poliolefinas</v>
          </cell>
          <cell r="Z498">
            <v>0</v>
          </cell>
        </row>
        <row r="499">
          <cell r="V499" t="str">
            <v>2008-Poliolefinas</v>
          </cell>
          <cell r="Z499">
            <v>0</v>
          </cell>
        </row>
        <row r="500">
          <cell r="V500" t="str">
            <v>2009-Poliolefinas</v>
          </cell>
          <cell r="Z500">
            <v>0</v>
          </cell>
        </row>
        <row r="501">
          <cell r="V501" t="str">
            <v>2005-Poliolefinas</v>
          </cell>
          <cell r="Z501">
            <v>0</v>
          </cell>
        </row>
        <row r="502">
          <cell r="V502" t="str">
            <v>2006-Poliolefinas</v>
          </cell>
          <cell r="Z502">
            <v>0</v>
          </cell>
        </row>
        <row r="503">
          <cell r="V503" t="str">
            <v>2007-Poliolefinas</v>
          </cell>
          <cell r="Z503">
            <v>0</v>
          </cell>
        </row>
        <row r="504">
          <cell r="V504" t="str">
            <v>2008-Poliolefinas</v>
          </cell>
          <cell r="Z504">
            <v>0</v>
          </cell>
        </row>
        <row r="505">
          <cell r="V505" t="str">
            <v>2009-Poliolefinas</v>
          </cell>
          <cell r="Z505">
            <v>0</v>
          </cell>
        </row>
        <row r="506">
          <cell r="V506" t="str">
            <v>2005-Poliolefinas</v>
          </cell>
          <cell r="Z506">
            <v>79288925</v>
          </cell>
        </row>
        <row r="507">
          <cell r="V507" t="str">
            <v>2006-Poliolefinas</v>
          </cell>
          <cell r="Z507">
            <v>87838740</v>
          </cell>
        </row>
        <row r="508">
          <cell r="V508" t="str">
            <v>2007-Poliolefinas</v>
          </cell>
          <cell r="Z508">
            <v>100643400</v>
          </cell>
        </row>
        <row r="509">
          <cell r="V509" t="str">
            <v>2008-Poliolefinas</v>
          </cell>
          <cell r="Z509">
            <v>99611680</v>
          </cell>
        </row>
        <row r="510">
          <cell r="V510" t="str">
            <v>2009-Poliolefinas</v>
          </cell>
          <cell r="Z510">
            <v>91177575</v>
          </cell>
        </row>
        <row r="511">
          <cell r="V511" t="str">
            <v>2005-Poliolefinas</v>
          </cell>
          <cell r="Z511">
            <v>0</v>
          </cell>
        </row>
        <row r="512">
          <cell r="V512" t="str">
            <v>2006-Poliolefinas</v>
          </cell>
          <cell r="Z512">
            <v>0</v>
          </cell>
        </row>
        <row r="513">
          <cell r="V513" t="str">
            <v>2007-Poliolefinas</v>
          </cell>
          <cell r="Z513">
            <v>0</v>
          </cell>
        </row>
        <row r="514">
          <cell r="V514" t="str">
            <v>2008-Poliolefinas</v>
          </cell>
          <cell r="Z514">
            <v>0</v>
          </cell>
        </row>
        <row r="515">
          <cell r="V515" t="str">
            <v>2009-Poliolefinas</v>
          </cell>
          <cell r="Z515">
            <v>0</v>
          </cell>
        </row>
        <row r="516">
          <cell r="V516" t="str">
            <v>2005-Poliolefinas</v>
          </cell>
          <cell r="Z516">
            <v>0</v>
          </cell>
        </row>
        <row r="517">
          <cell r="V517" t="str">
            <v>2006-Poliolefinas</v>
          </cell>
          <cell r="Z517">
            <v>0</v>
          </cell>
        </row>
        <row r="518">
          <cell r="V518" t="str">
            <v>2007-Poliolefinas</v>
          </cell>
          <cell r="Z518">
            <v>0</v>
          </cell>
        </row>
        <row r="519">
          <cell r="V519" t="str">
            <v>2008-Poliolefinas</v>
          </cell>
          <cell r="Z519">
            <v>0</v>
          </cell>
        </row>
        <row r="520">
          <cell r="V520" t="str">
            <v>2009-Poliolefinas</v>
          </cell>
          <cell r="Z520">
            <v>0</v>
          </cell>
        </row>
        <row r="521">
          <cell r="V521" t="str">
            <v>2005-Poliolefinas</v>
          </cell>
          <cell r="Z521">
            <v>2743860</v>
          </cell>
        </row>
        <row r="522">
          <cell r="V522" t="str">
            <v>2006-Poliolefinas</v>
          </cell>
          <cell r="Z522">
            <v>3241800</v>
          </cell>
        </row>
        <row r="523">
          <cell r="V523" t="str">
            <v>2007-Poliolefinas</v>
          </cell>
          <cell r="Z523">
            <v>3592900</v>
          </cell>
        </row>
        <row r="524">
          <cell r="V524" t="str">
            <v>2008-Poliolefinas</v>
          </cell>
          <cell r="Z524">
            <v>3771500</v>
          </cell>
        </row>
        <row r="525">
          <cell r="V525" t="str">
            <v>2009-Poliolefinas</v>
          </cell>
          <cell r="Z525">
            <v>3961500</v>
          </cell>
        </row>
        <row r="526">
          <cell r="V526" t="str">
            <v>2005-Poliolefinas</v>
          </cell>
          <cell r="Z526">
            <v>0</v>
          </cell>
        </row>
        <row r="527">
          <cell r="V527" t="str">
            <v>2006-Poliolefinas</v>
          </cell>
          <cell r="Z527">
            <v>0</v>
          </cell>
        </row>
        <row r="528">
          <cell r="V528" t="str">
            <v>2007-Poliolefinas</v>
          </cell>
          <cell r="Z528">
            <v>0</v>
          </cell>
        </row>
        <row r="529">
          <cell r="V529" t="str">
            <v>2008-Poliolefinas</v>
          </cell>
          <cell r="Z529">
            <v>0</v>
          </cell>
        </row>
        <row r="530">
          <cell r="V530" t="str">
            <v>2009-Poliolefinas</v>
          </cell>
          <cell r="Z530">
            <v>0</v>
          </cell>
        </row>
        <row r="531">
          <cell r="V531" t="str">
            <v>2005-Poliolefinas</v>
          </cell>
          <cell r="Z531">
            <v>0</v>
          </cell>
        </row>
        <row r="532">
          <cell r="V532" t="str">
            <v>2006-Poliolefinas</v>
          </cell>
          <cell r="Z532">
            <v>0</v>
          </cell>
        </row>
        <row r="533">
          <cell r="V533" t="str">
            <v>2007-Poliolefinas</v>
          </cell>
          <cell r="Z533">
            <v>0</v>
          </cell>
        </row>
        <row r="534">
          <cell r="V534" t="str">
            <v>2008-Poliolefinas</v>
          </cell>
          <cell r="Z534">
            <v>0</v>
          </cell>
        </row>
        <row r="535">
          <cell r="V535" t="str">
            <v>2009-Poliolefinas</v>
          </cell>
          <cell r="Z535">
            <v>0</v>
          </cell>
        </row>
        <row r="536">
          <cell r="V536" t="str">
            <v>2005-Vinílicos</v>
          </cell>
          <cell r="Z536">
            <v>0</v>
          </cell>
        </row>
        <row r="537">
          <cell r="V537" t="str">
            <v>2006-Vinílicos</v>
          </cell>
          <cell r="Z537">
            <v>0</v>
          </cell>
        </row>
        <row r="538">
          <cell r="V538" t="str">
            <v>2007-Vinílicos</v>
          </cell>
          <cell r="Z538">
            <v>0</v>
          </cell>
        </row>
        <row r="539">
          <cell r="V539" t="str">
            <v>2008-Vinílicos</v>
          </cell>
          <cell r="Z539">
            <v>0</v>
          </cell>
        </row>
        <row r="540">
          <cell r="V540" t="str">
            <v>2009-Vinílicos</v>
          </cell>
          <cell r="Z540">
            <v>0</v>
          </cell>
        </row>
        <row r="541">
          <cell r="V541" t="str">
            <v>2005-Vinílicos</v>
          </cell>
          <cell r="Z541">
            <v>0</v>
          </cell>
        </row>
        <row r="542">
          <cell r="V542" t="str">
            <v>2006-Vinílicos</v>
          </cell>
          <cell r="Z542">
            <v>0</v>
          </cell>
        </row>
        <row r="543">
          <cell r="V543" t="str">
            <v>2007-Vinílicos</v>
          </cell>
          <cell r="Z543">
            <v>0</v>
          </cell>
        </row>
        <row r="544">
          <cell r="V544" t="str">
            <v>2008-Vinílicos</v>
          </cell>
          <cell r="Z544">
            <v>0</v>
          </cell>
        </row>
        <row r="545">
          <cell r="V545" t="str">
            <v>2009-Vinílicos</v>
          </cell>
          <cell r="Z545">
            <v>0</v>
          </cell>
        </row>
        <row r="546">
          <cell r="V546" t="str">
            <v>2005-Vinílicos</v>
          </cell>
          <cell r="Z546">
            <v>285355.2</v>
          </cell>
        </row>
        <row r="547">
          <cell r="V547" t="str">
            <v>2006-Vinílicos</v>
          </cell>
          <cell r="Z547">
            <v>285355.2</v>
          </cell>
        </row>
        <row r="548">
          <cell r="V548" t="str">
            <v>2007-Vinílicos</v>
          </cell>
          <cell r="Z548">
            <v>285355.2</v>
          </cell>
        </row>
        <row r="549">
          <cell r="V549" t="str">
            <v>2008-Vinílicos</v>
          </cell>
          <cell r="Z549">
            <v>285355.2</v>
          </cell>
        </row>
        <row r="550">
          <cell r="V550" t="str">
            <v>2009-Vinílicos</v>
          </cell>
          <cell r="Z550">
            <v>285355.2</v>
          </cell>
        </row>
        <row r="551">
          <cell r="V551" t="str">
            <v>2005-Vinílicos</v>
          </cell>
          <cell r="Z551">
            <v>929240</v>
          </cell>
        </row>
        <row r="552">
          <cell r="V552" t="str">
            <v>2006-Vinílicos</v>
          </cell>
          <cell r="Z552">
            <v>929240</v>
          </cell>
        </row>
        <row r="553">
          <cell r="V553" t="str">
            <v>2007-Vinílicos</v>
          </cell>
          <cell r="Z553">
            <v>929240</v>
          </cell>
        </row>
        <row r="554">
          <cell r="V554" t="str">
            <v>2008-Vinílicos</v>
          </cell>
          <cell r="Z554">
            <v>929240</v>
          </cell>
        </row>
        <row r="555">
          <cell r="V555" t="str">
            <v>2009-Vinílicos</v>
          </cell>
          <cell r="Z555">
            <v>929240</v>
          </cell>
        </row>
        <row r="556">
          <cell r="V556" t="str">
            <v>2005-Vinílicos</v>
          </cell>
          <cell r="Z556">
            <v>139332300</v>
          </cell>
        </row>
        <row r="557">
          <cell r="V557" t="str">
            <v>2006-Vinílicos</v>
          </cell>
          <cell r="Z557">
            <v>132203549.23999999</v>
          </cell>
        </row>
        <row r="558">
          <cell r="V558" t="str">
            <v>2007-Vinílicos</v>
          </cell>
          <cell r="Z558">
            <v>123923461</v>
          </cell>
        </row>
        <row r="559">
          <cell r="V559" t="str">
            <v>2008-Vinílicos</v>
          </cell>
          <cell r="Z559">
            <v>112409929.59999999</v>
          </cell>
        </row>
        <row r="560">
          <cell r="V560" t="str">
            <v>2009-Vinílicos</v>
          </cell>
          <cell r="Z560">
            <v>115220342.59999999</v>
          </cell>
        </row>
        <row r="561">
          <cell r="V561" t="str">
            <v>2005-Vinílicos</v>
          </cell>
          <cell r="Z561">
            <v>13327838.4</v>
          </cell>
        </row>
        <row r="562">
          <cell r="V562" t="str">
            <v>2006-Vinílicos</v>
          </cell>
          <cell r="Z562">
            <v>13634800</v>
          </cell>
        </row>
        <row r="563">
          <cell r="V563" t="str">
            <v>2007-Vinílicos</v>
          </cell>
          <cell r="Z563">
            <v>13969693.6</v>
          </cell>
        </row>
        <row r="564">
          <cell r="V564" t="str">
            <v>2008-Vinílicos</v>
          </cell>
          <cell r="Z564">
            <v>14287654.800000001</v>
          </cell>
        </row>
        <row r="565">
          <cell r="V565" t="str">
            <v>2009-Vinílicos</v>
          </cell>
          <cell r="Z565">
            <v>14682510</v>
          </cell>
        </row>
        <row r="566">
          <cell r="V566" t="str">
            <v>2005-Vinílicos</v>
          </cell>
          <cell r="Z566">
            <v>164498.79999999999</v>
          </cell>
        </row>
        <row r="567">
          <cell r="V567" t="str">
            <v>2006-Vinílicos</v>
          </cell>
          <cell r="Z567">
            <v>164498.79999999999</v>
          </cell>
        </row>
        <row r="568">
          <cell r="V568" t="str">
            <v>2007-Vinílicos</v>
          </cell>
          <cell r="Z568">
            <v>164498.79999999999</v>
          </cell>
        </row>
        <row r="569">
          <cell r="V569" t="str">
            <v>2008-Vinílicos</v>
          </cell>
          <cell r="Z569">
            <v>164498.79999999999</v>
          </cell>
        </row>
        <row r="570">
          <cell r="V570" t="str">
            <v>2009-Vinílicos</v>
          </cell>
          <cell r="Z570">
            <v>164498.79999999999</v>
          </cell>
        </row>
        <row r="571">
          <cell r="V571" t="str">
            <v>2005-Vinílicos</v>
          </cell>
          <cell r="Z571">
            <v>112714</v>
          </cell>
        </row>
        <row r="572">
          <cell r="V572" t="str">
            <v>2006-Vinílicos</v>
          </cell>
          <cell r="Z572">
            <v>112714</v>
          </cell>
        </row>
        <row r="573">
          <cell r="V573" t="str">
            <v>2007-Vinílicos</v>
          </cell>
          <cell r="Z573">
            <v>112714</v>
          </cell>
        </row>
        <row r="574">
          <cell r="V574" t="str">
            <v>2008-Vinílicos</v>
          </cell>
          <cell r="Z574">
            <v>112714</v>
          </cell>
        </row>
        <row r="575">
          <cell r="V575" t="str">
            <v>2009-Vinílicos</v>
          </cell>
          <cell r="Z575">
            <v>112714</v>
          </cell>
        </row>
        <row r="576">
          <cell r="V576" t="str">
            <v>2005-Vinílicos</v>
          </cell>
          <cell r="Z576">
            <v>1445600</v>
          </cell>
        </row>
        <row r="577">
          <cell r="V577" t="str">
            <v>2006-Vinílicos</v>
          </cell>
          <cell r="Z577">
            <v>1445600</v>
          </cell>
        </row>
        <row r="578">
          <cell r="V578" t="str">
            <v>2007-Vinílicos</v>
          </cell>
          <cell r="Z578">
            <v>1445600</v>
          </cell>
        </row>
        <row r="579">
          <cell r="V579" t="str">
            <v>2008-Vinílicos</v>
          </cell>
          <cell r="Z579">
            <v>1445600</v>
          </cell>
        </row>
        <row r="580">
          <cell r="V580" t="str">
            <v>2009-Vinílicos</v>
          </cell>
          <cell r="Z580">
            <v>1445600</v>
          </cell>
        </row>
        <row r="581">
          <cell r="V581" t="str">
            <v>2005-Vinílicos</v>
          </cell>
          <cell r="Z581">
            <v>13185066.5</v>
          </cell>
        </row>
        <row r="582">
          <cell r="V582" t="str">
            <v>2006-Vinílicos</v>
          </cell>
          <cell r="Z582">
            <v>13491641.73</v>
          </cell>
        </row>
        <row r="583">
          <cell r="V583" t="str">
            <v>2007-Vinílicos</v>
          </cell>
          <cell r="Z583">
            <v>13819398.25</v>
          </cell>
        </row>
        <row r="584">
          <cell r="V584" t="str">
            <v>2008-Vinílicos</v>
          </cell>
          <cell r="Z584">
            <v>14141938.630000001</v>
          </cell>
        </row>
        <row r="585">
          <cell r="V585" t="str">
            <v>2009-Vinílicos</v>
          </cell>
          <cell r="Z585">
            <v>14537560.970000001</v>
          </cell>
        </row>
        <row r="586">
          <cell r="V586" t="str">
            <v>2005-Vinílicos</v>
          </cell>
          <cell r="Z586">
            <v>4500000</v>
          </cell>
        </row>
        <row r="587">
          <cell r="V587" t="str">
            <v>2006-Vinílicos</v>
          </cell>
          <cell r="Z587">
            <v>4476000</v>
          </cell>
        </row>
        <row r="588">
          <cell r="V588" t="str">
            <v>2007-Vinílicos</v>
          </cell>
          <cell r="Z588">
            <v>4584000</v>
          </cell>
        </row>
        <row r="589">
          <cell r="V589" t="str">
            <v>2008-Vinílicos</v>
          </cell>
          <cell r="Z589">
            <v>4140000</v>
          </cell>
        </row>
        <row r="590">
          <cell r="V590" t="str">
            <v>2009-Vinílicos</v>
          </cell>
          <cell r="Z590">
            <v>3660000</v>
          </cell>
        </row>
        <row r="591">
          <cell r="V591" t="str">
            <v>2005-Vinílicos</v>
          </cell>
          <cell r="Z591">
            <v>238945470.40000001</v>
          </cell>
        </row>
        <row r="592">
          <cell r="V592" t="str">
            <v>2006-Vinílicos</v>
          </cell>
          <cell r="Z592">
            <v>284912277.30000001</v>
          </cell>
        </row>
        <row r="593">
          <cell r="V593" t="str">
            <v>2007-Vinílicos</v>
          </cell>
          <cell r="Z593">
            <v>254404910.55000001</v>
          </cell>
        </row>
        <row r="594">
          <cell r="V594" t="str">
            <v>2008-Vinílicos</v>
          </cell>
          <cell r="Z594">
            <v>249872225.40000001</v>
          </cell>
        </row>
        <row r="595">
          <cell r="V595" t="str">
            <v>2009-Vinílicos</v>
          </cell>
          <cell r="Z595">
            <v>228103226.40000001</v>
          </cell>
        </row>
        <row r="596">
          <cell r="V596" t="str">
            <v>2005-Vinílicos</v>
          </cell>
          <cell r="Z596">
            <v>0</v>
          </cell>
        </row>
        <row r="597">
          <cell r="V597" t="str">
            <v>2006-Vinílicos</v>
          </cell>
          <cell r="Z597">
            <v>0</v>
          </cell>
        </row>
        <row r="598">
          <cell r="V598" t="str">
            <v>2007-Vinílicos</v>
          </cell>
          <cell r="Z598">
            <v>0</v>
          </cell>
        </row>
        <row r="599">
          <cell r="V599" t="str">
            <v>2008-Vinílicos</v>
          </cell>
          <cell r="Z599">
            <v>0</v>
          </cell>
        </row>
        <row r="600">
          <cell r="V600" t="str">
            <v>2009-Vinílicos</v>
          </cell>
          <cell r="Z600">
            <v>0</v>
          </cell>
        </row>
        <row r="601">
          <cell r="V601" t="str">
            <v>2005-Vinílicos</v>
          </cell>
          <cell r="Z601">
            <v>0</v>
          </cell>
        </row>
        <row r="602">
          <cell r="V602" t="str">
            <v>2006-Vinílicos</v>
          </cell>
          <cell r="Z602">
            <v>0</v>
          </cell>
        </row>
        <row r="603">
          <cell r="V603" t="str">
            <v>2007-Vinílicos</v>
          </cell>
          <cell r="Z603">
            <v>0</v>
          </cell>
        </row>
        <row r="604">
          <cell r="V604" t="str">
            <v>2008-Vinílicos</v>
          </cell>
          <cell r="Z604">
            <v>0</v>
          </cell>
        </row>
        <row r="605">
          <cell r="V605" t="str">
            <v>2009-Vinílicos</v>
          </cell>
          <cell r="Z605">
            <v>0</v>
          </cell>
        </row>
        <row r="606">
          <cell r="V606" t="str">
            <v>2005-Vinílicos</v>
          </cell>
          <cell r="Z606">
            <v>240377635.68000001</v>
          </cell>
        </row>
        <row r="607">
          <cell r="V607" t="str">
            <v>2006-Vinílicos</v>
          </cell>
          <cell r="Z607">
            <v>187658301.59999999</v>
          </cell>
        </row>
        <row r="608">
          <cell r="V608" t="str">
            <v>2007-Vinílicos</v>
          </cell>
          <cell r="Z608">
            <v>193388775.30000001</v>
          </cell>
        </row>
        <row r="609">
          <cell r="V609" t="str">
            <v>2008-Vinílicos</v>
          </cell>
          <cell r="Z609">
            <v>156572929.80000001</v>
          </cell>
        </row>
        <row r="610">
          <cell r="V610" t="str">
            <v>2009-Vinílicos</v>
          </cell>
          <cell r="Z610">
            <v>155085134.40000001</v>
          </cell>
        </row>
        <row r="611">
          <cell r="V611" t="str">
            <v>2005-Vinílicos</v>
          </cell>
          <cell r="Z611">
            <v>0</v>
          </cell>
        </row>
        <row r="612">
          <cell r="V612" t="str">
            <v>2006-Vinílicos</v>
          </cell>
          <cell r="Z612">
            <v>0</v>
          </cell>
        </row>
        <row r="613">
          <cell r="V613" t="str">
            <v>2007-Vinílicos</v>
          </cell>
          <cell r="Z613">
            <v>0</v>
          </cell>
        </row>
        <row r="614">
          <cell r="V614" t="str">
            <v>2008-Vinílicos</v>
          </cell>
          <cell r="Z614">
            <v>0</v>
          </cell>
        </row>
        <row r="615">
          <cell r="V615" t="str">
            <v>2009-Vinílicos</v>
          </cell>
          <cell r="Z615">
            <v>0</v>
          </cell>
        </row>
        <row r="616">
          <cell r="V616" t="str">
            <v>2005-Vinílicos</v>
          </cell>
          <cell r="Z616">
            <v>0</v>
          </cell>
        </row>
        <row r="617">
          <cell r="V617" t="str">
            <v>2006-Vinílicos</v>
          </cell>
          <cell r="Z617">
            <v>0</v>
          </cell>
        </row>
        <row r="618">
          <cell r="V618" t="str">
            <v>2007-Vinílicos</v>
          </cell>
          <cell r="Z618">
            <v>0</v>
          </cell>
        </row>
        <row r="619">
          <cell r="V619" t="str">
            <v>2008-Vinílicos</v>
          </cell>
          <cell r="Z619">
            <v>0</v>
          </cell>
        </row>
        <row r="620">
          <cell r="V620" t="str">
            <v>2009-Vinílicos</v>
          </cell>
          <cell r="Z620">
            <v>0</v>
          </cell>
        </row>
        <row r="621">
          <cell r="V621" t="str">
            <v>2005-Vinílicos</v>
          </cell>
          <cell r="Z621">
            <v>28387900</v>
          </cell>
        </row>
        <row r="622">
          <cell r="V622" t="str">
            <v>2006-Vinílicos</v>
          </cell>
          <cell r="Z622">
            <v>30779300</v>
          </cell>
        </row>
        <row r="623">
          <cell r="V623" t="str">
            <v>2007-Vinílicos</v>
          </cell>
          <cell r="Z623">
            <v>30779300</v>
          </cell>
        </row>
        <row r="624">
          <cell r="V624" t="str">
            <v>2008-Vinílicos</v>
          </cell>
          <cell r="Z624">
            <v>30779300</v>
          </cell>
        </row>
        <row r="625">
          <cell r="V625" t="str">
            <v>2009-Vinílicos</v>
          </cell>
          <cell r="Z625">
            <v>30779300</v>
          </cell>
        </row>
        <row r="626">
          <cell r="V626" t="str">
            <v>2005-Vinílicos</v>
          </cell>
          <cell r="Z626">
            <v>0</v>
          </cell>
        </row>
        <row r="627">
          <cell r="V627" t="str">
            <v>2006-Vinílicos</v>
          </cell>
          <cell r="Z627">
            <v>0</v>
          </cell>
        </row>
        <row r="628">
          <cell r="V628" t="str">
            <v>2007-Vinílicos</v>
          </cell>
          <cell r="Z628">
            <v>0</v>
          </cell>
        </row>
        <row r="629">
          <cell r="V629" t="str">
            <v>2008-Vinílicos</v>
          </cell>
          <cell r="Z629">
            <v>0</v>
          </cell>
        </row>
        <row r="630">
          <cell r="V630" t="str">
            <v>2009-Vinílicos</v>
          </cell>
          <cell r="Z630">
            <v>0</v>
          </cell>
        </row>
        <row r="631">
          <cell r="V631" t="str">
            <v>2005-Vinílicos</v>
          </cell>
          <cell r="Z631">
            <v>0</v>
          </cell>
        </row>
        <row r="632">
          <cell r="V632" t="str">
            <v>2006-Vinílicos</v>
          </cell>
          <cell r="Z632">
            <v>0</v>
          </cell>
        </row>
        <row r="633">
          <cell r="V633" t="str">
            <v>2007-Vinílicos</v>
          </cell>
          <cell r="Z633">
            <v>0</v>
          </cell>
        </row>
        <row r="634">
          <cell r="V634" t="str">
            <v>2008-Vinílicos</v>
          </cell>
          <cell r="Z634">
            <v>0</v>
          </cell>
        </row>
        <row r="635">
          <cell r="V635" t="str">
            <v>2009-Vinílicos</v>
          </cell>
          <cell r="Z635">
            <v>0</v>
          </cell>
        </row>
        <row r="636">
          <cell r="V636" t="str">
            <v>2005-Vinílicos</v>
          </cell>
          <cell r="Z636">
            <v>0</v>
          </cell>
        </row>
        <row r="637">
          <cell r="V637" t="str">
            <v>2006-Vinílicos</v>
          </cell>
          <cell r="Z637">
            <v>0</v>
          </cell>
        </row>
        <row r="638">
          <cell r="V638" t="str">
            <v>2007-Vinílicos</v>
          </cell>
          <cell r="Z638">
            <v>0</v>
          </cell>
        </row>
        <row r="639">
          <cell r="V639" t="str">
            <v>2008-Vinílicos</v>
          </cell>
          <cell r="Z639">
            <v>0</v>
          </cell>
        </row>
        <row r="640">
          <cell r="V640" t="str">
            <v>2009-Vinílicos</v>
          </cell>
          <cell r="Z640">
            <v>0</v>
          </cell>
        </row>
        <row r="641">
          <cell r="V641" t="str">
            <v>2005-Eliminações</v>
          </cell>
          <cell r="Z641">
            <v>-55790563.140000001</v>
          </cell>
        </row>
        <row r="642">
          <cell r="V642" t="str">
            <v>2006-Eliminações</v>
          </cell>
          <cell r="Z642">
            <v>-37382612.579999998</v>
          </cell>
        </row>
        <row r="643">
          <cell r="V643" t="str">
            <v>2007-Eliminações</v>
          </cell>
          <cell r="Z643">
            <v>-24830621.280000001</v>
          </cell>
        </row>
        <row r="644">
          <cell r="V644" t="str">
            <v>2008-Eliminações</v>
          </cell>
          <cell r="Z644">
            <v>-24422413.84</v>
          </cell>
        </row>
        <row r="645">
          <cell r="V645" t="str">
            <v>2009-Eliminações</v>
          </cell>
          <cell r="Z645">
            <v>-24310464.899999999</v>
          </cell>
        </row>
        <row r="646">
          <cell r="V646" t="str">
            <v>2005-Eliminações</v>
          </cell>
          <cell r="Z646">
            <v>-8084167</v>
          </cell>
        </row>
        <row r="647">
          <cell r="V647" t="str">
            <v>2006-Eliminações</v>
          </cell>
          <cell r="Z647">
            <v>-8629480.9199999999</v>
          </cell>
        </row>
        <row r="648">
          <cell r="V648" t="str">
            <v>2007-Eliminações</v>
          </cell>
          <cell r="Z648">
            <v>-8374233.5999999996</v>
          </cell>
        </row>
        <row r="649">
          <cell r="V649" t="str">
            <v>2008-Eliminações</v>
          </cell>
          <cell r="Z649">
            <v>-7177224.25</v>
          </cell>
        </row>
        <row r="650">
          <cell r="V650" t="str">
            <v>2009-Eliminações</v>
          </cell>
          <cell r="Z650">
            <v>-6687203.96</v>
          </cell>
        </row>
        <row r="651">
          <cell r="V651" t="str">
            <v>2005-Eliminações</v>
          </cell>
          <cell r="Z651">
            <v>-415982838.66000003</v>
          </cell>
        </row>
        <row r="652">
          <cell r="V652" t="str">
            <v>2006-Eliminações</v>
          </cell>
          <cell r="Z652">
            <v>-394049867.89999998</v>
          </cell>
        </row>
        <row r="653">
          <cell r="V653" t="str">
            <v>2007-Eliminações</v>
          </cell>
          <cell r="Z653">
            <v>-381921173.73000002</v>
          </cell>
        </row>
        <row r="654">
          <cell r="V654" t="str">
            <v>2008-Eliminações</v>
          </cell>
          <cell r="Z654">
            <v>-337009598.95999998</v>
          </cell>
        </row>
        <row r="655">
          <cell r="V655" t="str">
            <v>2009-Eliminações</v>
          </cell>
          <cell r="Z655">
            <v>-317747013.22000003</v>
          </cell>
        </row>
        <row r="656">
          <cell r="V656" t="str">
            <v>2005-Eliminações</v>
          </cell>
          <cell r="Z656">
            <v>-179706.23999999999</v>
          </cell>
        </row>
        <row r="657">
          <cell r="V657" t="str">
            <v>2006-Eliminações</v>
          </cell>
          <cell r="Z657">
            <v>-177834.3</v>
          </cell>
        </row>
        <row r="658">
          <cell r="V658" t="str">
            <v>2007-Eliminações</v>
          </cell>
          <cell r="Z658">
            <v>-177834.3</v>
          </cell>
        </row>
        <row r="659">
          <cell r="V659" t="str">
            <v>2008-Eliminações</v>
          </cell>
          <cell r="Z659">
            <v>-177834.3</v>
          </cell>
        </row>
        <row r="660">
          <cell r="V660" t="str">
            <v>2009-Eliminações</v>
          </cell>
          <cell r="Z660">
            <v>-187194</v>
          </cell>
        </row>
        <row r="661">
          <cell r="V661" t="str">
            <v>2005-Eliminações</v>
          </cell>
          <cell r="Z661">
            <v>-63872274.200000003</v>
          </cell>
        </row>
        <row r="662">
          <cell r="V662" t="str">
            <v>2006-Eliminações</v>
          </cell>
          <cell r="Z662">
            <v>-48428189.280000001</v>
          </cell>
        </row>
        <row r="663">
          <cell r="V663" t="str">
            <v>2007-Eliminações</v>
          </cell>
          <cell r="Z663">
            <v>-49487491.799999997</v>
          </cell>
        </row>
        <row r="664">
          <cell r="V664" t="str">
            <v>2008-Eliminações</v>
          </cell>
          <cell r="Z664">
            <v>-34884566.799999997</v>
          </cell>
        </row>
        <row r="665">
          <cell r="V665" t="str">
            <v>2009-Eliminações</v>
          </cell>
          <cell r="Z665">
            <v>-31083764.969999999</v>
          </cell>
        </row>
        <row r="666">
          <cell r="V666" t="str">
            <v>2005-Eliminações</v>
          </cell>
          <cell r="Z666">
            <v>-38793920.780000001</v>
          </cell>
        </row>
        <row r="667">
          <cell r="V667" t="str">
            <v>2006-Eliminações</v>
          </cell>
          <cell r="Z667">
            <v>-36318831.100000001</v>
          </cell>
        </row>
        <row r="668">
          <cell r="V668" t="str">
            <v>2007-Eliminações</v>
          </cell>
          <cell r="Z668">
            <v>-30104369.140000001</v>
          </cell>
        </row>
        <row r="669">
          <cell r="V669" t="str">
            <v>2008-Eliminações</v>
          </cell>
          <cell r="Z669">
            <v>-22381012.800000001</v>
          </cell>
        </row>
        <row r="670">
          <cell r="V670" t="str">
            <v>2009-Eliminações</v>
          </cell>
          <cell r="Z670">
            <v>-20942125.239999998</v>
          </cell>
        </row>
        <row r="671">
          <cell r="V671" t="str">
            <v>2005-Eliminações</v>
          </cell>
          <cell r="Z671">
            <v>-1533463.14</v>
          </cell>
        </row>
        <row r="672">
          <cell r="V672" t="str">
            <v>2006-Eliminações</v>
          </cell>
          <cell r="Z672">
            <v>-1618360.24</v>
          </cell>
        </row>
        <row r="673">
          <cell r="V673" t="str">
            <v>2007-Eliminações</v>
          </cell>
          <cell r="Z673">
            <v>-1623929.52</v>
          </cell>
        </row>
        <row r="674">
          <cell r="V674" t="str">
            <v>2008-Eliminações</v>
          </cell>
          <cell r="Z674">
            <v>-1631065.7</v>
          </cell>
        </row>
        <row r="675">
          <cell r="V675" t="str">
            <v>2009-Eliminações</v>
          </cell>
          <cell r="Z675">
            <v>-1639739.1</v>
          </cell>
        </row>
        <row r="676">
          <cell r="V676" t="str">
            <v>2005-Eliminações</v>
          </cell>
          <cell r="Z676">
            <v>-2224952.88</v>
          </cell>
        </row>
        <row r="677">
          <cell r="V677" t="str">
            <v>2006-Eliminações</v>
          </cell>
          <cell r="Z677">
            <v>-2301643.27</v>
          </cell>
        </row>
        <row r="678">
          <cell r="V678" t="str">
            <v>2007-Eliminações</v>
          </cell>
          <cell r="Z678">
            <v>-2379475.2799999998</v>
          </cell>
        </row>
        <row r="679">
          <cell r="V679" t="str">
            <v>2008-Eliminações</v>
          </cell>
          <cell r="Z679">
            <v>-2314721.0299999998</v>
          </cell>
        </row>
        <row r="680">
          <cell r="V680" t="str">
            <v>2009-Eliminações</v>
          </cell>
          <cell r="Z680">
            <v>-2399860.02</v>
          </cell>
        </row>
        <row r="681">
          <cell r="V681" t="str">
            <v>2005-Eliminações</v>
          </cell>
          <cell r="Z681">
            <v>-11678041.57</v>
          </cell>
        </row>
        <row r="682">
          <cell r="V682" t="str">
            <v>2006-Eliminações</v>
          </cell>
          <cell r="Z682">
            <v>-12470345.109999999</v>
          </cell>
        </row>
        <row r="683">
          <cell r="V683" t="str">
            <v>2007-Eliminações</v>
          </cell>
          <cell r="Z683">
            <v>-12908469.300000001</v>
          </cell>
        </row>
        <row r="684">
          <cell r="V684" t="str">
            <v>2008-Eliminações</v>
          </cell>
          <cell r="Z684">
            <v>-12444541.43</v>
          </cell>
        </row>
        <row r="685">
          <cell r="V685" t="str">
            <v>2009-Eliminações</v>
          </cell>
          <cell r="Z685">
            <v>-12799371.48</v>
          </cell>
        </row>
        <row r="686">
          <cell r="V686" t="str">
            <v>2005-Eliminações</v>
          </cell>
          <cell r="Z686">
            <v>-26593363.670000002</v>
          </cell>
        </row>
        <row r="687">
          <cell r="V687" t="str">
            <v>2006-Eliminações</v>
          </cell>
          <cell r="Z687">
            <v>-27945848.879999999</v>
          </cell>
        </row>
        <row r="688">
          <cell r="V688" t="str">
            <v>2007-Eliminações</v>
          </cell>
          <cell r="Z688">
            <v>-27634129.84</v>
          </cell>
        </row>
        <row r="689">
          <cell r="V689" t="str">
            <v>2008-Eliminações</v>
          </cell>
          <cell r="Z689">
            <v>-27618204.219999999</v>
          </cell>
        </row>
        <row r="690">
          <cell r="V690" t="str">
            <v>2009-Eliminações</v>
          </cell>
          <cell r="Z690">
            <v>-27676050.940000001</v>
          </cell>
        </row>
        <row r="691">
          <cell r="V691" t="str">
            <v>2005-Eliminações</v>
          </cell>
          <cell r="Z691">
            <v>0</v>
          </cell>
        </row>
        <row r="692">
          <cell r="V692" t="str">
            <v>2006-Eliminações</v>
          </cell>
          <cell r="Z692">
            <v>0</v>
          </cell>
        </row>
        <row r="693">
          <cell r="V693" t="str">
            <v>2007-Eliminações</v>
          </cell>
          <cell r="Z693">
            <v>0</v>
          </cell>
        </row>
        <row r="694">
          <cell r="V694" t="str">
            <v>2008-Eliminações</v>
          </cell>
          <cell r="Z694">
            <v>0</v>
          </cell>
        </row>
        <row r="695">
          <cell r="V695" t="str">
            <v>2009-Eliminações</v>
          </cell>
          <cell r="Z695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ções"/>
      <sheetName val="análises"/>
      <sheetName val="Resultado"/>
      <sheetName val="Cenários"/>
      <sheetName val="INPUT"/>
      <sheetName val="Parametros"/>
      <sheetName val="Plan1"/>
      <sheetName val="Indicadores_ME"/>
      <sheetName val="Preco_Venda"/>
      <sheetName val="Internação"/>
      <sheetName val="Proj Mercosul"/>
      <sheetName val="Proj Overseas"/>
      <sheetName val="Custos"/>
      <sheetName val="Calculo_Custos"/>
      <sheetName val="Despesas_Custos"/>
      <sheetName val="MgSharing"/>
      <sheetName val="Volume_Venda"/>
      <sheetName val="Consumos"/>
      <sheetName val="Calculo_Consumo"/>
      <sheetName val="Producao"/>
      <sheetName val="Co_Relacao"/>
      <sheetName val="Sobra_Producao"/>
      <sheetName val="Créditos Copesul"/>
      <sheetName val="Coef_Tecnico"/>
      <sheetName val="Créditos UNIB"/>
      <sheetName val="Calculo_Resultado"/>
      <sheetName val="Resumo_Receita"/>
      <sheetName val="Margem"/>
      <sheetName val="DRE_Des.Negócios"/>
      <sheetName val="DRE_Insumos Básicos"/>
      <sheetName val="DRE_Poliolefinas"/>
      <sheetName val="DRE_Vinílicos"/>
      <sheetName val="DRE_Consolidado"/>
      <sheetName val="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H1" t="str">
            <v>Insumos Básicos</v>
          </cell>
          <cell r="M1" t="str">
            <v>BENZENO (Ton) -    Estados Unidos</v>
          </cell>
        </row>
        <row r="2">
          <cell r="M2" t="str">
            <v>BENZENO (Ton) -    Europa</v>
          </cell>
        </row>
        <row r="3">
          <cell r="J3" t="str">
            <v>Análise de Sensibilidade combinada: variação das premissas petroquímicas + dólar</v>
          </cell>
          <cell r="M3" t="str">
            <v>BUTADIENO (Ton) -    Estados Unidos</v>
          </cell>
        </row>
        <row r="4">
          <cell r="M4" t="str">
            <v>BUTENO1 (Ton) -    Estados Unidos</v>
          </cell>
        </row>
        <row r="5">
          <cell r="M5" t="str">
            <v>CPL-LIQUIDA (Ton) -    Asia</v>
          </cell>
        </row>
        <row r="6">
          <cell r="M6" t="str">
            <v>DMT (Ton) -     Asia</v>
          </cell>
        </row>
        <row r="7">
          <cell r="M7" t="str">
            <v>ETENO (Ton) -    Europa</v>
          </cell>
        </row>
        <row r="8">
          <cell r="M8" t="str">
            <v>MTBE (Ton) -    Estados Unidos</v>
          </cell>
        </row>
        <row r="9">
          <cell r="M9" t="str">
            <v>NAFTA (Ton) -    Europa</v>
          </cell>
        </row>
        <row r="10">
          <cell r="M10" t="str">
            <v>O-XILENO (Ton) -    Estados Unidos</v>
          </cell>
        </row>
        <row r="11">
          <cell r="M11" t="str">
            <v>O-XILENO (Ton) -    Europa</v>
          </cell>
        </row>
        <row r="12">
          <cell r="M12" t="str">
            <v>PEAD (Ton) -    Blow Molding</v>
          </cell>
        </row>
        <row r="13">
          <cell r="M13" t="str">
            <v>PEAD (Ton) -    HMW Film</v>
          </cell>
        </row>
        <row r="14">
          <cell r="M14" t="str">
            <v>PEBD (Ton) -    Asia</v>
          </cell>
        </row>
        <row r="15">
          <cell r="M15" t="str">
            <v>PEBDL (Ton) -    Asia</v>
          </cell>
        </row>
        <row r="16">
          <cell r="M16" t="str">
            <v>PET (Ton) -    Asia</v>
          </cell>
        </row>
        <row r="17">
          <cell r="M17" t="str">
            <v>PP (Ton) -    Asia</v>
          </cell>
        </row>
        <row r="18">
          <cell r="M18" t="str">
            <v>PROPENO-P (Ton) -    Europa</v>
          </cell>
        </row>
        <row r="19">
          <cell r="M19" t="str">
            <v>PROPENO-P (Ton) -    US Gulf</v>
          </cell>
        </row>
        <row r="20">
          <cell r="M20" t="str">
            <v>PVC-SUS (Ton) -    Asia</v>
          </cell>
        </row>
        <row r="21">
          <cell r="M21" t="str">
            <v>PVC-SUS (Ton) -    Europa</v>
          </cell>
        </row>
        <row r="22">
          <cell r="M22" t="str">
            <v>P-XILENO (Ton) -    Estados Unidos</v>
          </cell>
        </row>
        <row r="23">
          <cell r="M23" t="str">
            <v>SODA DF (Ton) -    Estados Unidos</v>
          </cell>
        </row>
        <row r="24">
          <cell r="M24" t="str">
            <v>TOLUENO-NIT (Ton) -     Estados Unidos</v>
          </cell>
        </row>
        <row r="25">
          <cell r="M25" t="str">
            <v>X-MISTO (Ton) -     Estados Unidos</v>
          </cell>
        </row>
      </sheetData>
      <sheetData sheetId="6" refreshError="1">
        <row r="26">
          <cell r="R26" t="str">
            <v>Receita Líquida</v>
          </cell>
          <cell r="V26" t="str">
            <v>M Contribuição / RL</v>
          </cell>
        </row>
        <row r="27">
          <cell r="V27" t="str">
            <v>EBITDA / RL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BALANCETE"/>
      <sheetName val="BALANCETE (R$ mil)"/>
      <sheetName val="BALANCETE (R$ mil) (tri)"/>
      <sheetName val="bal 0500"/>
      <sheetName val="bal 0600"/>
      <sheetName val="Parametros"/>
      <sheetName val="Plan1"/>
    </sheetNames>
    <sheetDataSet>
      <sheetData sheetId="0" refreshError="1">
        <row r="1">
          <cell r="A1" t="str">
            <v>1111200    Fundo fixo</v>
          </cell>
          <cell r="B1">
            <v>4005</v>
          </cell>
          <cell r="D1">
            <v>4005</v>
          </cell>
          <cell r="E1">
            <v>3893.4</v>
          </cell>
          <cell r="G1">
            <v>3893.4</v>
          </cell>
        </row>
        <row r="2">
          <cell r="A2" t="str">
            <v>1111300    Caixa central moeda estrangeira</v>
          </cell>
          <cell r="B2">
            <v>9261.18</v>
          </cell>
          <cell r="C2" t="str">
            <v>-</v>
          </cell>
          <cell r="D2">
            <v>-9261.18</v>
          </cell>
          <cell r="E2">
            <v>7027.24</v>
          </cell>
          <cell r="F2" t="str">
            <v>-</v>
          </cell>
          <cell r="G2">
            <v>-7027.24</v>
          </cell>
        </row>
        <row r="3">
          <cell r="A3" t="str">
            <v>1112001    Bahia 208437-2 KSR SA</v>
          </cell>
          <cell r="B3">
            <v>148.31</v>
          </cell>
          <cell r="D3">
            <v>148.31</v>
          </cell>
          <cell r="E3">
            <v>15.11</v>
          </cell>
          <cell r="G3">
            <v>15.11</v>
          </cell>
        </row>
        <row r="4">
          <cell r="A4" t="str">
            <v>1112011    Bandepe 201561-6 KSR RE</v>
          </cell>
          <cell r="B4">
            <v>378.32</v>
          </cell>
          <cell r="D4">
            <v>378.32</v>
          </cell>
          <cell r="E4">
            <v>346.55</v>
          </cell>
          <cell r="G4">
            <v>346.55</v>
          </cell>
        </row>
        <row r="5">
          <cell r="A5" t="str">
            <v>1112031    Banespa 4238-0 KSR CP</v>
          </cell>
          <cell r="B5">
            <v>130.79</v>
          </cell>
          <cell r="D5">
            <v>130.79</v>
          </cell>
          <cell r="E5">
            <v>130.79</v>
          </cell>
          <cell r="G5">
            <v>130.79</v>
          </cell>
        </row>
        <row r="6">
          <cell r="A6" t="str">
            <v>1112035    Banespa 13000182-6 LA</v>
          </cell>
          <cell r="B6">
            <v>1782.53</v>
          </cell>
          <cell r="D6">
            <v>1782.53</v>
          </cell>
          <cell r="E6">
            <v>833.95</v>
          </cell>
          <cell r="G6">
            <v>833.95</v>
          </cell>
        </row>
        <row r="7">
          <cell r="A7" t="str">
            <v>1112036    Banespa 003262-4 KSR SP</v>
          </cell>
          <cell r="B7">
            <v>0</v>
          </cell>
          <cell r="D7">
            <v>0</v>
          </cell>
          <cell r="E7">
            <v>282.83</v>
          </cell>
          <cell r="G7">
            <v>282.83</v>
          </cell>
        </row>
        <row r="8">
          <cell r="A8" t="str">
            <v>1112062    Banestado 043977-9 KSR CT</v>
          </cell>
          <cell r="B8">
            <v>6835.09</v>
          </cell>
          <cell r="D8">
            <v>6835.09</v>
          </cell>
          <cell r="E8">
            <v>4804.96</v>
          </cell>
          <cell r="G8">
            <v>4804.96</v>
          </cell>
        </row>
        <row r="9">
          <cell r="A9" t="str">
            <v>1112071    Banrisul 06033224-07 KSR POA</v>
          </cell>
          <cell r="B9">
            <v>3115.78</v>
          </cell>
          <cell r="D9">
            <v>3115.78</v>
          </cell>
          <cell r="E9">
            <v>23072.1</v>
          </cell>
          <cell r="G9">
            <v>23072.1</v>
          </cell>
        </row>
        <row r="10">
          <cell r="A10" t="str">
            <v>1112081    BASA 73699-0 KSR MN</v>
          </cell>
          <cell r="B10">
            <v>34.93</v>
          </cell>
          <cell r="D10">
            <v>34.93</v>
          </cell>
          <cell r="E10">
            <v>34.93</v>
          </cell>
          <cell r="G10">
            <v>34.93</v>
          </cell>
        </row>
        <row r="11">
          <cell r="A11" t="str">
            <v>1112111    BEMGE 115037-4 KSR BH</v>
          </cell>
          <cell r="B11">
            <v>325.45</v>
          </cell>
          <cell r="D11">
            <v>325.45</v>
          </cell>
          <cell r="E11">
            <v>1021.84</v>
          </cell>
          <cell r="G11">
            <v>1021.84</v>
          </cell>
        </row>
        <row r="12">
          <cell r="A12" t="str">
            <v>1112121    BESC 001247-0 KSR CT</v>
          </cell>
          <cell r="B12">
            <v>38.58</v>
          </cell>
          <cell r="D12">
            <v>38.58</v>
          </cell>
          <cell r="E12">
            <v>1356.62</v>
          </cell>
          <cell r="G12">
            <v>1356.62</v>
          </cell>
        </row>
        <row r="13">
          <cell r="A13" t="str">
            <v>1112133    BFB S/A 012767-8</v>
          </cell>
          <cell r="B13">
            <v>990.42</v>
          </cell>
          <cell r="D13">
            <v>990.42</v>
          </cell>
          <cell r="E13">
            <v>4673.43</v>
          </cell>
          <cell r="G13">
            <v>4673.43</v>
          </cell>
        </row>
        <row r="14">
          <cell r="A14" t="str">
            <v>1112141    BNB 61304-5 KSR FO</v>
          </cell>
          <cell r="B14">
            <v>0</v>
          </cell>
          <cell r="D14">
            <v>0</v>
          </cell>
          <cell r="E14">
            <v>128.56</v>
          </cell>
          <cell r="G14">
            <v>128.56</v>
          </cell>
        </row>
        <row r="15">
          <cell r="A15" t="str">
            <v>1112152    BNDES 10387-0 VCP</v>
          </cell>
          <cell r="B15">
            <v>2.99</v>
          </cell>
          <cell r="D15">
            <v>2.99</v>
          </cell>
          <cell r="E15">
            <v>2.99</v>
          </cell>
          <cell r="G15">
            <v>2.99</v>
          </cell>
        </row>
        <row r="16">
          <cell r="A16" t="str">
            <v>1112162    Bradesco 197200-6 - Al.Santos</v>
          </cell>
          <cell r="B16">
            <v>317204.7</v>
          </cell>
          <cell r="C16" t="str">
            <v>-</v>
          </cell>
          <cell r="D16">
            <v>-317204.7</v>
          </cell>
          <cell r="E16">
            <v>47735.67</v>
          </cell>
          <cell r="G16">
            <v>47735.67</v>
          </cell>
        </row>
        <row r="17">
          <cell r="A17" t="str">
            <v>1112163    Bradesco 000117-1 KSR MN</v>
          </cell>
          <cell r="B17">
            <v>33.61</v>
          </cell>
          <cell r="D17">
            <v>33.61</v>
          </cell>
          <cell r="E17">
            <v>40.33</v>
          </cell>
          <cell r="G17">
            <v>40.33</v>
          </cell>
        </row>
        <row r="18">
          <cell r="A18" t="str">
            <v>1112170    Bradesco 109003-8 KSR MTZ</v>
          </cell>
          <cell r="B18">
            <v>1312.87</v>
          </cell>
          <cell r="D18">
            <v>1312.87</v>
          </cell>
          <cell r="E18">
            <v>705.18</v>
          </cell>
          <cell r="G18">
            <v>705.18</v>
          </cell>
        </row>
        <row r="19">
          <cell r="A19" t="str">
            <v>1112171    Bradesco 114820-6 KSR MTZ</v>
          </cell>
          <cell r="B19">
            <v>30.91</v>
          </cell>
          <cell r="D19">
            <v>30.91</v>
          </cell>
          <cell r="E19">
            <v>40.93</v>
          </cell>
          <cell r="G19">
            <v>40.93</v>
          </cell>
        </row>
        <row r="20">
          <cell r="A20" t="str">
            <v>1112172    Bradesco 9895-7KSR BELÉM</v>
          </cell>
          <cell r="B20">
            <v>69.03</v>
          </cell>
          <cell r="D20">
            <v>69.03</v>
          </cell>
          <cell r="E20">
            <v>82.56</v>
          </cell>
          <cell r="G20">
            <v>82.56</v>
          </cell>
        </row>
        <row r="21">
          <cell r="A21" t="str">
            <v>1112173    Bradesco 234500-5 KSR MTZ</v>
          </cell>
          <cell r="B21">
            <v>13.98</v>
          </cell>
          <cell r="D21">
            <v>13.98</v>
          </cell>
          <cell r="E21">
            <v>20</v>
          </cell>
          <cell r="G21">
            <v>20</v>
          </cell>
        </row>
        <row r="22">
          <cell r="A22" t="str">
            <v>1112195    Brasil 155774-2 KSR SA</v>
          </cell>
          <cell r="B22">
            <v>81.23</v>
          </cell>
          <cell r="D22">
            <v>81.23</v>
          </cell>
          <cell r="E22">
            <v>0</v>
          </cell>
          <cell r="G22">
            <v>0</v>
          </cell>
        </row>
        <row r="23">
          <cell r="A23" t="str">
            <v>1112197    Brasil 1614-4 KSR BH</v>
          </cell>
          <cell r="B23">
            <v>7274.75</v>
          </cell>
          <cell r="D23">
            <v>7274.75</v>
          </cell>
          <cell r="E23">
            <v>11078.7</v>
          </cell>
          <cell r="G23">
            <v>11078.7</v>
          </cell>
        </row>
        <row r="24">
          <cell r="A24" t="str">
            <v>1112199    Brasil 35042-9 KSR GO</v>
          </cell>
          <cell r="B24">
            <v>15593.33</v>
          </cell>
          <cell r="D24">
            <v>15593.33</v>
          </cell>
          <cell r="E24">
            <v>20.6</v>
          </cell>
          <cell r="G24">
            <v>20.6</v>
          </cell>
        </row>
        <row r="25">
          <cell r="A25" t="str">
            <v>1112200    Brasil 408552-3</v>
          </cell>
          <cell r="B25">
            <v>0</v>
          </cell>
          <cell r="D25">
            <v>0</v>
          </cell>
          <cell r="E25">
            <v>16322.29</v>
          </cell>
          <cell r="G25">
            <v>16322.29</v>
          </cell>
        </row>
        <row r="26">
          <cell r="A26" t="str">
            <v>1112205    Brasil 003038-4 JAC</v>
          </cell>
          <cell r="B26">
            <v>7380.55</v>
          </cell>
          <cell r="D26">
            <v>7380.55</v>
          </cell>
          <cell r="E26">
            <v>229.06</v>
          </cell>
          <cell r="G26">
            <v>229.06</v>
          </cell>
        </row>
        <row r="27">
          <cell r="A27" t="str">
            <v>1112206    Brasil 006605-2 KSR MTZ</v>
          </cell>
          <cell r="B27">
            <v>2280</v>
          </cell>
          <cell r="D27">
            <v>2280</v>
          </cell>
          <cell r="E27">
            <v>158.06</v>
          </cell>
          <cell r="G27">
            <v>158.06</v>
          </cell>
        </row>
        <row r="28">
          <cell r="A28" t="str">
            <v>1112208    Brasil 000294-1 Mogi</v>
          </cell>
          <cell r="B28">
            <v>6658</v>
          </cell>
          <cell r="D28">
            <v>6658</v>
          </cell>
          <cell r="E28">
            <v>6568.36</v>
          </cell>
          <cell r="G28">
            <v>6568.36</v>
          </cell>
        </row>
        <row r="29">
          <cell r="A29" t="str">
            <v>1112209    Brasil 6998-1 KSR Matriz</v>
          </cell>
          <cell r="B29">
            <v>17.09</v>
          </cell>
          <cell r="D29">
            <v>17.09</v>
          </cell>
          <cell r="E29">
            <v>48.15</v>
          </cell>
          <cell r="G29">
            <v>48.15</v>
          </cell>
        </row>
        <row r="30">
          <cell r="A30" t="str">
            <v>1112241    Ceará 508790-0 KSR FO</v>
          </cell>
          <cell r="B30">
            <v>3944.73</v>
          </cell>
          <cell r="D30">
            <v>3944.73</v>
          </cell>
          <cell r="E30">
            <v>3947.74</v>
          </cell>
          <cell r="G30">
            <v>3947.74</v>
          </cell>
        </row>
        <row r="31">
          <cell r="A31" t="str">
            <v>1112252    CEF 27183-2 KSR SP</v>
          </cell>
          <cell r="B31">
            <v>60.16</v>
          </cell>
          <cell r="D31">
            <v>60.16</v>
          </cell>
          <cell r="E31">
            <v>60.16</v>
          </cell>
          <cell r="G31">
            <v>60.16</v>
          </cell>
        </row>
        <row r="32">
          <cell r="A32" t="str">
            <v>1112253    CEF 00655-0 LA</v>
          </cell>
          <cell r="B32" t="str">
            <v>(       2.591,84</v>
          </cell>
          <cell r="C32" t="str">
            <v>-</v>
          </cell>
          <cell r="D32" t="e">
            <v>#VALUE!</v>
          </cell>
          <cell r="E32">
            <v>477815.27</v>
          </cell>
          <cell r="G32">
            <v>477815.27</v>
          </cell>
        </row>
        <row r="33">
          <cell r="A33" t="str">
            <v>1112253    CEF 00655-0 LA</v>
          </cell>
          <cell r="B33">
            <v>2591.84</v>
          </cell>
          <cell r="C33" t="str">
            <v>-</v>
          </cell>
          <cell r="D33">
            <v>-2591.84</v>
          </cell>
          <cell r="E33" t="str">
            <v>(     477.815,27</v>
          </cell>
          <cell r="G33" t="str">
            <v>(     477.815,27</v>
          </cell>
        </row>
        <row r="34">
          <cell r="A34" t="str">
            <v>1112255    CEF 327086-0</v>
          </cell>
          <cell r="B34">
            <v>783.67</v>
          </cell>
          <cell r="D34">
            <v>783.67</v>
          </cell>
          <cell r="E34">
            <v>783.67</v>
          </cell>
          <cell r="G34">
            <v>783.67</v>
          </cell>
        </row>
        <row r="35">
          <cell r="A35" t="str">
            <v>1112256    CEF 327371-1 KSR Matriz</v>
          </cell>
          <cell r="B35">
            <v>20</v>
          </cell>
          <cell r="D35">
            <v>20</v>
          </cell>
          <cell r="E35">
            <v>20</v>
          </cell>
          <cell r="G35">
            <v>20</v>
          </cell>
        </row>
        <row r="36">
          <cell r="A36" t="str">
            <v>1112273    Citibank N/A 141528-0 CELPAV</v>
          </cell>
          <cell r="B36">
            <v>24296.55</v>
          </cell>
          <cell r="D36">
            <v>24296.55</v>
          </cell>
          <cell r="E36">
            <v>1130.3499999999999</v>
          </cell>
          <cell r="G36">
            <v>1130.3499999999999</v>
          </cell>
        </row>
        <row r="37">
          <cell r="A37" t="str">
            <v>1112281    HSBC 04430-53</v>
          </cell>
          <cell r="B37">
            <v>376.73</v>
          </cell>
          <cell r="D37">
            <v>376.73</v>
          </cell>
          <cell r="E37">
            <v>1078.29</v>
          </cell>
          <cell r="G37">
            <v>1078.29</v>
          </cell>
        </row>
        <row r="38">
          <cell r="A38" t="str">
            <v>1112311    Itaú 0912 00094-0 KSR MTZ</v>
          </cell>
          <cell r="B38">
            <v>0</v>
          </cell>
          <cell r="D38">
            <v>0</v>
          </cell>
          <cell r="E38">
            <v>6768.53</v>
          </cell>
          <cell r="G38">
            <v>6768.53</v>
          </cell>
        </row>
        <row r="39">
          <cell r="A39" t="str">
            <v>1112312    Itaú 01887-9 KSR MN</v>
          </cell>
          <cell r="B39">
            <v>33499.29</v>
          </cell>
          <cell r="D39">
            <v>33499.29</v>
          </cell>
          <cell r="E39">
            <v>27231.040000000001</v>
          </cell>
          <cell r="G39">
            <v>27231.040000000001</v>
          </cell>
        </row>
        <row r="40">
          <cell r="A40" t="str">
            <v>1112313    Itaú 04545-4 KSR GO</v>
          </cell>
          <cell r="B40">
            <v>39372.959999999999</v>
          </cell>
          <cell r="D40">
            <v>39372.959999999999</v>
          </cell>
          <cell r="E40">
            <v>49087.82</v>
          </cell>
          <cell r="G40">
            <v>49087.82</v>
          </cell>
        </row>
        <row r="41">
          <cell r="A41" t="str">
            <v>1112314    Itaú 09012-6 KSR BU</v>
          </cell>
          <cell r="B41">
            <v>11241.88</v>
          </cell>
          <cell r="D41">
            <v>11241.88</v>
          </cell>
          <cell r="E41">
            <v>225.5</v>
          </cell>
          <cell r="G41">
            <v>225.5</v>
          </cell>
        </row>
        <row r="42">
          <cell r="A42" t="str">
            <v>1112315    Itaú 09059-3 KSR BL</v>
          </cell>
          <cell r="B42">
            <v>4695.58</v>
          </cell>
          <cell r="D42">
            <v>4695.58</v>
          </cell>
          <cell r="E42">
            <v>7283.32</v>
          </cell>
          <cell r="G42">
            <v>7283.32</v>
          </cell>
        </row>
        <row r="43">
          <cell r="A43" t="str">
            <v>1112316    Itaú 12516-1 KSR FO</v>
          </cell>
          <cell r="B43">
            <v>0</v>
          </cell>
          <cell r="D43">
            <v>0</v>
          </cell>
          <cell r="E43">
            <v>11470.64</v>
          </cell>
          <cell r="G43">
            <v>11470.64</v>
          </cell>
        </row>
        <row r="44">
          <cell r="A44" t="str">
            <v>1112317    Itaú 16299-8 KSR CT</v>
          </cell>
          <cell r="B44">
            <v>41647.39</v>
          </cell>
          <cell r="D44">
            <v>41647.39</v>
          </cell>
          <cell r="E44">
            <v>6758.9</v>
          </cell>
          <cell r="G44">
            <v>6758.9</v>
          </cell>
        </row>
        <row r="45">
          <cell r="A45" t="str">
            <v>1112318    Itaú 17553-7 KSR SAL.</v>
          </cell>
          <cell r="B45">
            <v>7483.93</v>
          </cell>
          <cell r="D45">
            <v>7483.93</v>
          </cell>
          <cell r="E45">
            <v>69609.649999999994</v>
          </cell>
          <cell r="G45">
            <v>69609.649999999994</v>
          </cell>
        </row>
        <row r="46">
          <cell r="A46" t="str">
            <v>1112319    Itaú 22504-0 KSR RJ</v>
          </cell>
          <cell r="B46">
            <v>31267.31</v>
          </cell>
          <cell r="D46">
            <v>31267.31</v>
          </cell>
          <cell r="E46">
            <v>0</v>
          </cell>
          <cell r="G46">
            <v>0</v>
          </cell>
        </row>
        <row r="47">
          <cell r="A47" t="str">
            <v>1112320    Itaú 23100-1 KSR RE</v>
          </cell>
          <cell r="B47">
            <v>1254.42</v>
          </cell>
          <cell r="D47">
            <v>1254.42</v>
          </cell>
          <cell r="E47">
            <v>450</v>
          </cell>
          <cell r="G47">
            <v>450</v>
          </cell>
        </row>
        <row r="48">
          <cell r="A48" t="str">
            <v>1112322    Itaú 28012-0 KSR RP</v>
          </cell>
          <cell r="B48">
            <v>2728.01</v>
          </cell>
          <cell r="D48">
            <v>2728.01</v>
          </cell>
          <cell r="E48">
            <v>805.08</v>
          </cell>
          <cell r="G48">
            <v>805.08</v>
          </cell>
        </row>
        <row r="49">
          <cell r="A49" t="str">
            <v>1112323    Itaú 31064-0 KSR CP</v>
          </cell>
          <cell r="B49">
            <v>1903.06</v>
          </cell>
          <cell r="D49">
            <v>1903.06</v>
          </cell>
          <cell r="E49">
            <v>11924.21</v>
          </cell>
          <cell r="G49">
            <v>11924.21</v>
          </cell>
        </row>
        <row r="50">
          <cell r="A50" t="str">
            <v>1112324    Itaú 35633-3 KSR BH</v>
          </cell>
          <cell r="B50">
            <v>13710.95</v>
          </cell>
          <cell r="D50">
            <v>13710.95</v>
          </cell>
          <cell r="E50">
            <v>27824.54</v>
          </cell>
          <cell r="G50">
            <v>27824.54</v>
          </cell>
        </row>
        <row r="51">
          <cell r="A51" t="str">
            <v>1112325    Itaú 38513-3 PIRACICABA</v>
          </cell>
          <cell r="B51">
            <v>12546.73</v>
          </cell>
          <cell r="D51">
            <v>12546.73</v>
          </cell>
          <cell r="E51">
            <v>23919.759999999998</v>
          </cell>
          <cell r="G51">
            <v>23919.759999999998</v>
          </cell>
        </row>
        <row r="52">
          <cell r="A52" t="str">
            <v>1112326    Itaú 3373-7 SENAI PI</v>
          </cell>
          <cell r="B52">
            <v>2166.17</v>
          </cell>
          <cell r="D52">
            <v>2166.17</v>
          </cell>
          <cell r="E52">
            <v>5946.91</v>
          </cell>
          <cell r="G52">
            <v>5946.91</v>
          </cell>
        </row>
        <row r="53">
          <cell r="A53" t="str">
            <v>1112327    Itaú 63543-9 KSR SP</v>
          </cell>
          <cell r="B53">
            <v>53498.76</v>
          </cell>
          <cell r="D53">
            <v>53498.76</v>
          </cell>
          <cell r="E53">
            <v>71032.479999999996</v>
          </cell>
          <cell r="G53">
            <v>71032.479999999996</v>
          </cell>
        </row>
        <row r="54">
          <cell r="A54" t="str">
            <v>1112328    Itaú 01622-9</v>
          </cell>
          <cell r="B54">
            <v>28115.87</v>
          </cell>
          <cell r="D54">
            <v>28115.87</v>
          </cell>
          <cell r="E54">
            <v>377479.42</v>
          </cell>
          <cell r="F54" t="str">
            <v>-</v>
          </cell>
          <cell r="G54">
            <v>-377479.42</v>
          </cell>
        </row>
        <row r="55">
          <cell r="A55" t="str">
            <v>1112330    Itaú 000001-9 LA</v>
          </cell>
          <cell r="B55">
            <v>844548.06</v>
          </cell>
          <cell r="D55">
            <v>844548.06</v>
          </cell>
          <cell r="E55">
            <v>2432.8200000000002</v>
          </cell>
          <cell r="G55">
            <v>2432.8200000000002</v>
          </cell>
        </row>
        <row r="56">
          <cell r="A56" t="str">
            <v>1112337    Itaú 37242-5 JACAREÍ</v>
          </cell>
          <cell r="B56">
            <v>19042.38</v>
          </cell>
          <cell r="D56">
            <v>19042.38</v>
          </cell>
          <cell r="E56">
            <v>23850.41</v>
          </cell>
          <cell r="G56">
            <v>23850.41</v>
          </cell>
        </row>
        <row r="57">
          <cell r="A57" t="str">
            <v>1112341    Itaú 39566-0 KSR POA</v>
          </cell>
          <cell r="B57">
            <v>24763.65</v>
          </cell>
          <cell r="D57">
            <v>24763.65</v>
          </cell>
          <cell r="E57">
            <v>1105.3399999999999</v>
          </cell>
          <cell r="G57">
            <v>1105.3399999999999</v>
          </cell>
        </row>
        <row r="58">
          <cell r="A58" t="str">
            <v>1112342    Itaú 3737-5 SENAI LA</v>
          </cell>
          <cell r="B58">
            <v>7461.22</v>
          </cell>
          <cell r="D58">
            <v>7461.22</v>
          </cell>
          <cell r="E58">
            <v>6559.04</v>
          </cell>
          <cell r="G58">
            <v>6559.04</v>
          </cell>
        </row>
        <row r="59">
          <cell r="A59" t="str">
            <v>1112343    Itaú 1271-4 Mogi</v>
          </cell>
          <cell r="B59">
            <v>192.24</v>
          </cell>
          <cell r="D59">
            <v>192.24</v>
          </cell>
          <cell r="E59">
            <v>483.96</v>
          </cell>
          <cell r="G59">
            <v>483.96</v>
          </cell>
        </row>
        <row r="60">
          <cell r="A60" t="str">
            <v>1112471    Mercantil SP 4283333-7 CELPAV</v>
          </cell>
          <cell r="B60">
            <v>30173.08</v>
          </cell>
          <cell r="D60">
            <v>30173.08</v>
          </cell>
          <cell r="E60">
            <v>26067.58</v>
          </cell>
          <cell r="G60">
            <v>26067.58</v>
          </cell>
        </row>
        <row r="61">
          <cell r="A61" t="str">
            <v>1112493    Nossa Caixa 04001608-1 KSR SP</v>
          </cell>
          <cell r="B61">
            <v>16.079999999999998</v>
          </cell>
          <cell r="D61">
            <v>16.079999999999998</v>
          </cell>
          <cell r="E61">
            <v>0</v>
          </cell>
          <cell r="G61">
            <v>0</v>
          </cell>
        </row>
        <row r="62">
          <cell r="A62" t="str">
            <v>1112502    Real 7700313-3</v>
          </cell>
          <cell r="B62">
            <v>126160.38</v>
          </cell>
          <cell r="D62">
            <v>126160.38</v>
          </cell>
          <cell r="E62">
            <v>126277.22</v>
          </cell>
          <cell r="G62">
            <v>126277.22</v>
          </cell>
        </row>
        <row r="63">
          <cell r="A63" t="str">
            <v>1112521    Safra 000304-6</v>
          </cell>
          <cell r="B63">
            <v>2200.87</v>
          </cell>
          <cell r="D63">
            <v>2200.87</v>
          </cell>
          <cell r="E63">
            <v>2209.5</v>
          </cell>
          <cell r="G63">
            <v>2209.5</v>
          </cell>
        </row>
        <row r="64">
          <cell r="A64" t="str">
            <v>1112542    Sudameris 2499630-1 CELPAV</v>
          </cell>
          <cell r="B64">
            <v>3560.87</v>
          </cell>
          <cell r="D64">
            <v>3560.87</v>
          </cell>
          <cell r="E64">
            <v>3100.18</v>
          </cell>
          <cell r="G64">
            <v>3100.18</v>
          </cell>
        </row>
        <row r="65">
          <cell r="A65" t="str">
            <v>1112552    Unibanco 100299-0</v>
          </cell>
          <cell r="B65">
            <v>43657.5</v>
          </cell>
          <cell r="D65">
            <v>43657.5</v>
          </cell>
          <cell r="E65">
            <v>18413.84</v>
          </cell>
          <cell r="G65">
            <v>18413.84</v>
          </cell>
        </row>
        <row r="66">
          <cell r="A66" t="str">
            <v>1112611    BankBoston 293.518-05 CELPAV</v>
          </cell>
          <cell r="B66">
            <v>4523.12</v>
          </cell>
          <cell r="D66">
            <v>4523.12</v>
          </cell>
          <cell r="E66">
            <v>0</v>
          </cell>
          <cell r="G66">
            <v>0</v>
          </cell>
        </row>
        <row r="67">
          <cell r="A67" t="str">
            <v>1112900    Financiamento de importação</v>
          </cell>
          <cell r="B67">
            <v>446.83</v>
          </cell>
          <cell r="D67">
            <v>446.83</v>
          </cell>
          <cell r="E67">
            <v>447.19</v>
          </cell>
          <cell r="G67">
            <v>447.19</v>
          </cell>
        </row>
        <row r="68">
          <cell r="A68" t="str">
            <v>1112901    Conta Corrente Transf.entre Unidades</v>
          </cell>
          <cell r="B68">
            <v>5334.45</v>
          </cell>
          <cell r="D68">
            <v>5334.45</v>
          </cell>
          <cell r="E68">
            <v>0</v>
          </cell>
          <cell r="G68">
            <v>0</v>
          </cell>
        </row>
        <row r="69">
          <cell r="A69" t="str">
            <v>1114001    Aplicações financeiras</v>
          </cell>
          <cell r="B69">
            <v>1050.33</v>
          </cell>
          <cell r="D69">
            <v>1050.33</v>
          </cell>
          <cell r="E69">
            <v>1050.33</v>
          </cell>
          <cell r="G69">
            <v>1050.33</v>
          </cell>
        </row>
        <row r="70">
          <cell r="A70" t="str">
            <v>1114002    Aplicações Financeiras até 90 dias</v>
          </cell>
          <cell r="B70">
            <v>494379610.95999998</v>
          </cell>
          <cell r="D70">
            <v>494379610.95999998</v>
          </cell>
          <cell r="E70">
            <v>237622392.38999999</v>
          </cell>
          <cell r="G70">
            <v>237622392.38999999</v>
          </cell>
        </row>
        <row r="71">
          <cell r="A71" t="str">
            <v>1114003    Aplicações Financeiras acima de 90 dias</v>
          </cell>
          <cell r="B71">
            <v>444406975.56</v>
          </cell>
          <cell r="D71">
            <v>444406975.56</v>
          </cell>
          <cell r="E71">
            <v>444406975.56</v>
          </cell>
          <cell r="G71">
            <v>444406975.56</v>
          </cell>
        </row>
        <row r="72">
          <cell r="A72" t="str">
            <v>1114005    Ajuste SWAP - Aplicações Financeiras</v>
          </cell>
          <cell r="B72">
            <v>133345710.8</v>
          </cell>
          <cell r="D72">
            <v>133345710.8</v>
          </cell>
          <cell r="E72">
            <v>116738222.34</v>
          </cell>
          <cell r="G72">
            <v>116738222.34</v>
          </cell>
        </row>
        <row r="73">
          <cell r="A73" t="str">
            <v>1121001    Duplicatas a receber de terceiros</v>
          </cell>
          <cell r="B73">
            <v>125842925.87</v>
          </cell>
          <cell r="D73">
            <v>125842925.87</v>
          </cell>
          <cell r="E73">
            <v>123079222.08</v>
          </cell>
          <cell r="G73">
            <v>123079222.08</v>
          </cell>
        </row>
        <row r="74">
          <cell r="A74" t="str">
            <v>1121002    Recebimentos Realizados a Compensar</v>
          </cell>
          <cell r="B74">
            <v>36316.089999999997</v>
          </cell>
          <cell r="D74">
            <v>36316.089999999997</v>
          </cell>
          <cell r="E74">
            <v>138111.19</v>
          </cell>
          <cell r="F74" t="str">
            <v>-</v>
          </cell>
          <cell r="G74">
            <v>-138111.19</v>
          </cell>
        </row>
        <row r="75">
          <cell r="A75" t="str">
            <v>1121700    KSR - Duplicatas a receber de terceiros</v>
          </cell>
          <cell r="B75">
            <v>18483858.710000001</v>
          </cell>
          <cell r="D75">
            <v>18483858.710000001</v>
          </cell>
          <cell r="E75">
            <v>18762090.149999999</v>
          </cell>
          <cell r="G75">
            <v>18762090.149999999</v>
          </cell>
        </row>
        <row r="76">
          <cell r="A76" t="str">
            <v>1121999    Ajuste da variação cambial-ME</v>
          </cell>
          <cell r="B76">
            <v>108698.79</v>
          </cell>
          <cell r="D76">
            <v>108698.79</v>
          </cell>
          <cell r="E76">
            <v>96033.5</v>
          </cell>
          <cell r="F76" t="str">
            <v>-</v>
          </cell>
          <cell r="G76">
            <v>-96033.5</v>
          </cell>
        </row>
        <row r="77">
          <cell r="A77" t="str">
            <v>1122002    Duplicatas a receber de divisões</v>
          </cell>
          <cell r="B77">
            <v>12533196.08</v>
          </cell>
          <cell r="D77">
            <v>12533196.08</v>
          </cell>
          <cell r="E77">
            <v>16267031.119999999</v>
          </cell>
          <cell r="G77">
            <v>16267031.119999999</v>
          </cell>
        </row>
        <row r="78">
          <cell r="A78" t="str">
            <v>1123001    Operações c/vendor</v>
          </cell>
          <cell r="B78">
            <v>87466902.439999998</v>
          </cell>
          <cell r="D78">
            <v>87466902.439999998</v>
          </cell>
          <cell r="E78">
            <v>84898390.959999993</v>
          </cell>
          <cell r="G78">
            <v>84898390.959999993</v>
          </cell>
        </row>
        <row r="79">
          <cell r="A79" t="str">
            <v>1123700    KSR - CDG</v>
          </cell>
          <cell r="B79">
            <v>24016479.07</v>
          </cell>
          <cell r="D79">
            <v>24016479.07</v>
          </cell>
          <cell r="E79">
            <v>21125062.02</v>
          </cell>
          <cell r="G79">
            <v>21125062.02</v>
          </cell>
        </row>
        <row r="80">
          <cell r="A80" t="str">
            <v>1123999    Ajuste da variação cambial-ME</v>
          </cell>
          <cell r="B80">
            <v>652.91</v>
          </cell>
          <cell r="C80" t="str">
            <v>-</v>
          </cell>
          <cell r="D80">
            <v>-652.91</v>
          </cell>
          <cell r="E80">
            <v>652.91</v>
          </cell>
          <cell r="F80" t="str">
            <v>-</v>
          </cell>
          <cell r="G80">
            <v>-652.91</v>
          </cell>
        </row>
        <row r="81">
          <cell r="A81" t="str">
            <v>1125001    Devedores p/exportação</v>
          </cell>
          <cell r="B81">
            <v>171994486.19</v>
          </cell>
          <cell r="D81">
            <v>171994486.19</v>
          </cell>
          <cell r="E81">
            <v>170753138.55000001</v>
          </cell>
          <cell r="G81">
            <v>170753138.55000001</v>
          </cell>
        </row>
        <row r="82">
          <cell r="A82" t="str">
            <v>1125999    Ajuste da variação cambial-ME</v>
          </cell>
          <cell r="B82">
            <v>2661381.81</v>
          </cell>
          <cell r="D82">
            <v>2661381.81</v>
          </cell>
          <cell r="E82">
            <v>4761263.91</v>
          </cell>
          <cell r="F82" t="str">
            <v>-</v>
          </cell>
          <cell r="G82">
            <v>-4761263.91</v>
          </cell>
        </row>
        <row r="83">
          <cell r="A83" t="str">
            <v>1127001    Provisão p/devedores duvidosos (redutor</v>
          </cell>
          <cell r="B83">
            <v>10491664.310000001</v>
          </cell>
          <cell r="C83" t="str">
            <v>-</v>
          </cell>
          <cell r="D83">
            <v>-10491664.310000001</v>
          </cell>
          <cell r="E83">
            <v>10491664.310000001</v>
          </cell>
          <cell r="F83" t="str">
            <v>-</v>
          </cell>
          <cell r="G83">
            <v>-10491664.310000001</v>
          </cell>
        </row>
        <row r="84">
          <cell r="A84" t="str">
            <v>1131101    Encargos a receber de clientes(vendor)</v>
          </cell>
          <cell r="B84">
            <v>7318797.4000000004</v>
          </cell>
          <cell r="D84">
            <v>7318797.4000000004</v>
          </cell>
          <cell r="E84">
            <v>7286064.96</v>
          </cell>
          <cell r="G84">
            <v>7286064.96</v>
          </cell>
        </row>
        <row r="85">
          <cell r="A85" t="str">
            <v>1131102    Cheques devolvidos em cobrança</v>
          </cell>
          <cell r="B85">
            <v>48480.63</v>
          </cell>
          <cell r="D85">
            <v>48480.63</v>
          </cell>
          <cell r="E85">
            <v>43461.42</v>
          </cell>
          <cell r="G85">
            <v>43461.42</v>
          </cell>
        </row>
        <row r="86">
          <cell r="A86" t="str">
            <v>1131103    Serv. a fornec. (alim.,transp.,telef.,a</v>
          </cell>
          <cell r="B86">
            <v>27604.61</v>
          </cell>
          <cell r="D86">
            <v>27604.61</v>
          </cell>
          <cell r="E86">
            <v>30034.12</v>
          </cell>
          <cell r="G86">
            <v>30034.12</v>
          </cell>
        </row>
        <row r="87">
          <cell r="A87" t="str">
            <v>1131105    Juros a receber s/deposito ELETROBRAS</v>
          </cell>
          <cell r="B87">
            <v>436775.77</v>
          </cell>
          <cell r="D87">
            <v>436775.77</v>
          </cell>
          <cell r="E87">
            <v>409760.72</v>
          </cell>
          <cell r="G87">
            <v>409760.72</v>
          </cell>
        </row>
        <row r="88">
          <cell r="A88" t="str">
            <v>1131106    Títulos da dívida agrária</v>
          </cell>
          <cell r="B88">
            <v>69824.210000000006</v>
          </cell>
          <cell r="D88">
            <v>69824.210000000006</v>
          </cell>
          <cell r="E88">
            <v>69824.210000000006</v>
          </cell>
          <cell r="G88">
            <v>69824.210000000006</v>
          </cell>
        </row>
        <row r="89">
          <cell r="A89" t="str">
            <v>1131107    Nota Promissória a receber</v>
          </cell>
          <cell r="B89">
            <v>269319.59999999998</v>
          </cell>
          <cell r="D89">
            <v>269319.59999999998</v>
          </cell>
          <cell r="E89">
            <v>265773.96999999997</v>
          </cell>
          <cell r="G89">
            <v>265773.96999999997</v>
          </cell>
        </row>
        <row r="90">
          <cell r="A90" t="str">
            <v>1131108    Antecipação por conta de afastamento</v>
          </cell>
          <cell r="B90">
            <v>329823.46999999997</v>
          </cell>
          <cell r="D90">
            <v>329823.46999999997</v>
          </cell>
          <cell r="E90">
            <v>312760.61</v>
          </cell>
          <cell r="G90">
            <v>312760.61</v>
          </cell>
        </row>
        <row r="91">
          <cell r="A91" t="str">
            <v>1131109    Adiantamento por conta de Comissões</v>
          </cell>
          <cell r="B91">
            <v>85631.08</v>
          </cell>
          <cell r="D91">
            <v>85631.08</v>
          </cell>
          <cell r="E91">
            <v>50976.13</v>
          </cell>
          <cell r="G91">
            <v>50976.13</v>
          </cell>
        </row>
        <row r="92">
          <cell r="A92" t="str">
            <v>1131110    Juros a Receber de Clientes</v>
          </cell>
          <cell r="B92">
            <v>58956.28</v>
          </cell>
          <cell r="D92">
            <v>58956.28</v>
          </cell>
          <cell r="E92">
            <v>58065.11</v>
          </cell>
          <cell r="G92">
            <v>58065.11</v>
          </cell>
        </row>
        <row r="93">
          <cell r="A93" t="str">
            <v>1131111    Juros de clientes a compensar (red)</v>
          </cell>
          <cell r="B93">
            <v>65654.59</v>
          </cell>
          <cell r="C93" t="str">
            <v>-</v>
          </cell>
          <cell r="D93">
            <v>-65654.59</v>
          </cell>
          <cell r="E93">
            <v>64513.07</v>
          </cell>
          <cell r="F93" t="str">
            <v>-</v>
          </cell>
          <cell r="G93">
            <v>-64513.07</v>
          </cell>
        </row>
        <row r="94">
          <cell r="A94" t="str">
            <v>1131112    Adiantamento por conta de Serviços</v>
          </cell>
          <cell r="B94">
            <v>3398393.2</v>
          </cell>
          <cell r="D94">
            <v>3398393.2</v>
          </cell>
          <cell r="E94">
            <v>7030697.2800000003</v>
          </cell>
          <cell r="G94">
            <v>7030697.2800000003</v>
          </cell>
        </row>
        <row r="95">
          <cell r="A95" t="str">
            <v>1131113    Cheques devolvidos em Cobrança KSR</v>
          </cell>
          <cell r="B95">
            <v>157983.85</v>
          </cell>
          <cell r="D95">
            <v>157983.85</v>
          </cell>
          <cell r="E95">
            <v>200132.93</v>
          </cell>
          <cell r="G95">
            <v>200132.93</v>
          </cell>
        </row>
        <row r="96">
          <cell r="A96" t="str">
            <v>1131114    Titulos a receber - VCP Juridico</v>
          </cell>
          <cell r="B96">
            <v>635737.51</v>
          </cell>
          <cell r="D96">
            <v>635737.51</v>
          </cell>
          <cell r="E96">
            <v>635737.51</v>
          </cell>
          <cell r="G96">
            <v>635737.51</v>
          </cell>
        </row>
        <row r="97">
          <cell r="A97" t="str">
            <v>1131170    KSR-ENC.RECEBER CDG</v>
          </cell>
          <cell r="B97">
            <v>178605.52</v>
          </cell>
          <cell r="D97">
            <v>178605.52</v>
          </cell>
          <cell r="E97">
            <v>172551</v>
          </cell>
          <cell r="G97">
            <v>172551</v>
          </cell>
        </row>
        <row r="98">
          <cell r="A98" t="str">
            <v>1131701    Adiantamentos a fornecedores</v>
          </cell>
          <cell r="B98">
            <v>14045470.76</v>
          </cell>
          <cell r="D98">
            <v>14045470.76</v>
          </cell>
          <cell r="E98">
            <v>13510458.869999999</v>
          </cell>
          <cell r="G98">
            <v>13510458.869999999</v>
          </cell>
        </row>
        <row r="99">
          <cell r="A99" t="str">
            <v>1131702    Adiant.Fornecedores</v>
          </cell>
          <cell r="B99">
            <v>1179801.6100000001</v>
          </cell>
          <cell r="D99">
            <v>1179801.6100000001</v>
          </cell>
          <cell r="E99">
            <v>738449.15</v>
          </cell>
          <cell r="G99">
            <v>738449.15</v>
          </cell>
        </row>
        <row r="100">
          <cell r="A100" t="str">
            <v>1131799    Ajuste da variação cambial-ME</v>
          </cell>
          <cell r="B100">
            <v>136863.54</v>
          </cell>
          <cell r="D100">
            <v>136863.54</v>
          </cell>
          <cell r="E100">
            <v>121720.07</v>
          </cell>
          <cell r="G100">
            <v>121720.07</v>
          </cell>
        </row>
        <row r="101">
          <cell r="A101" t="str">
            <v>1131980    Adiant. a despachantes de importação-97</v>
          </cell>
          <cell r="B101">
            <v>497833.77</v>
          </cell>
          <cell r="D101">
            <v>497833.77</v>
          </cell>
          <cell r="E101">
            <v>497833.77</v>
          </cell>
          <cell r="G101">
            <v>497833.77</v>
          </cell>
        </row>
        <row r="102">
          <cell r="A102" t="str">
            <v>1132101    Adiantamentos para gastos de viagens</v>
          </cell>
          <cell r="B102">
            <v>99815.9</v>
          </cell>
          <cell r="D102">
            <v>99815.9</v>
          </cell>
          <cell r="E102">
            <v>86974.54</v>
          </cell>
          <cell r="G102">
            <v>86974.54</v>
          </cell>
        </row>
        <row r="103">
          <cell r="A103" t="str">
            <v>1132199    Ajuste da variação cambial-ME</v>
          </cell>
          <cell r="B103">
            <v>6444.19</v>
          </cell>
          <cell r="C103" t="str">
            <v>-</v>
          </cell>
          <cell r="D103">
            <v>-6444.19</v>
          </cell>
          <cell r="E103">
            <v>7854.55</v>
          </cell>
          <cell r="F103" t="str">
            <v>-</v>
          </cell>
          <cell r="G103">
            <v>-7854.55</v>
          </cell>
        </row>
        <row r="104">
          <cell r="A104" t="str">
            <v>1132301    Adiantamento a funcionários</v>
          </cell>
          <cell r="B104">
            <v>3403.66</v>
          </cell>
          <cell r="D104">
            <v>3403.66</v>
          </cell>
          <cell r="E104">
            <v>3584.25</v>
          </cell>
          <cell r="G104">
            <v>3584.25</v>
          </cell>
        </row>
        <row r="105">
          <cell r="A105" t="str">
            <v>1132302    Adiantamento de férias</v>
          </cell>
          <cell r="B105">
            <v>122974.85</v>
          </cell>
          <cell r="D105">
            <v>122974.85</v>
          </cell>
          <cell r="E105">
            <v>122434.17</v>
          </cell>
          <cell r="G105">
            <v>122434.17</v>
          </cell>
        </row>
        <row r="106">
          <cell r="A106" t="str">
            <v>1132303    Adiantamento do 13º salário</v>
          </cell>
          <cell r="B106">
            <v>1363784.2</v>
          </cell>
          <cell r="D106">
            <v>1363784.2</v>
          </cell>
          <cell r="E106">
            <v>1177713.1100000001</v>
          </cell>
          <cell r="G106">
            <v>1177713.1100000001</v>
          </cell>
        </row>
        <row r="107">
          <cell r="A107" t="str">
            <v>1132304    Antecipação de salário</v>
          </cell>
          <cell r="B107">
            <v>106406.9</v>
          </cell>
          <cell r="D107">
            <v>106406.9</v>
          </cell>
          <cell r="E107">
            <v>101233.88</v>
          </cell>
          <cell r="G107">
            <v>101233.88</v>
          </cell>
        </row>
        <row r="108">
          <cell r="A108" t="str">
            <v>1132306    Adiantamento de serviços médicos</v>
          </cell>
          <cell r="B108">
            <v>64808.31</v>
          </cell>
          <cell r="D108">
            <v>64808.31</v>
          </cell>
          <cell r="E108">
            <v>55667.75</v>
          </cell>
          <cell r="G108">
            <v>55667.75</v>
          </cell>
        </row>
        <row r="109">
          <cell r="A109" t="str">
            <v>1132307    Adiantamento de serviços odontológicos</v>
          </cell>
          <cell r="B109">
            <v>1552.34</v>
          </cell>
          <cell r="D109">
            <v>1552.34</v>
          </cell>
          <cell r="E109">
            <v>1691.91</v>
          </cell>
          <cell r="G109">
            <v>1691.91</v>
          </cell>
        </row>
        <row r="110">
          <cell r="A110" t="str">
            <v>1132308    Adiantamento de medicamentos</v>
          </cell>
          <cell r="B110">
            <v>9048.68</v>
          </cell>
          <cell r="D110">
            <v>9048.68</v>
          </cell>
          <cell r="E110">
            <v>5530.75</v>
          </cell>
          <cell r="G110">
            <v>5530.75</v>
          </cell>
        </row>
        <row r="111">
          <cell r="A111" t="str">
            <v>1132309    Adiantamento de serviços óticas</v>
          </cell>
          <cell r="B111">
            <v>0</v>
          </cell>
          <cell r="D111">
            <v>0</v>
          </cell>
          <cell r="E111">
            <v>20</v>
          </cell>
          <cell r="G111">
            <v>20</v>
          </cell>
        </row>
        <row r="112">
          <cell r="A112" t="str">
            <v>1132310    Adiantamento de material escolar</v>
          </cell>
          <cell r="B112">
            <v>17.190000000000001</v>
          </cell>
          <cell r="D112">
            <v>17.190000000000001</v>
          </cell>
          <cell r="E112">
            <v>0</v>
          </cell>
          <cell r="G112">
            <v>0</v>
          </cell>
        </row>
        <row r="113">
          <cell r="A113" t="str">
            <v>1132311    Adiantamento da participação nos result</v>
          </cell>
          <cell r="B113">
            <v>289.95999999999998</v>
          </cell>
          <cell r="D113">
            <v>289.95999999999998</v>
          </cell>
          <cell r="E113">
            <v>304076.58</v>
          </cell>
          <cell r="G113">
            <v>304076.58</v>
          </cell>
        </row>
        <row r="114">
          <cell r="A114" t="str">
            <v>1132501    Empréstimos a empregados</v>
          </cell>
          <cell r="B114">
            <v>307412.17</v>
          </cell>
          <cell r="D114">
            <v>307412.17</v>
          </cell>
          <cell r="E114">
            <v>285853.8</v>
          </cell>
          <cell r="G114">
            <v>285853.8</v>
          </cell>
        </row>
        <row r="115">
          <cell r="A115" t="str">
            <v>1132601    Bens do imobilizado destinados a venda</v>
          </cell>
          <cell r="B115">
            <v>34410.870000000003</v>
          </cell>
          <cell r="D115">
            <v>34410.870000000003</v>
          </cell>
          <cell r="E115">
            <v>26840.87</v>
          </cell>
          <cell r="G115">
            <v>26840.87</v>
          </cell>
        </row>
        <row r="116">
          <cell r="A116" t="str">
            <v>1132602    Contas a Receber Venda de Imobilizado</v>
          </cell>
          <cell r="B116">
            <v>70618.17</v>
          </cell>
          <cell r="D116">
            <v>70618.17</v>
          </cell>
          <cell r="E116">
            <v>118340.67</v>
          </cell>
          <cell r="G116">
            <v>118340.67</v>
          </cell>
        </row>
        <row r="117">
          <cell r="A117" t="str">
            <v>1132701    ICMS-Imposto s/circulação de mercadoria</v>
          </cell>
          <cell r="B117">
            <v>122930.8</v>
          </cell>
          <cell r="D117">
            <v>122930.8</v>
          </cell>
          <cell r="E117">
            <v>119825.64</v>
          </cell>
          <cell r="G117">
            <v>119825.64</v>
          </cell>
        </row>
        <row r="118">
          <cell r="A118" t="str">
            <v>1132703    Crédito prêmio de IPI</v>
          </cell>
          <cell r="B118">
            <v>114.1</v>
          </cell>
          <cell r="D118">
            <v>114.1</v>
          </cell>
          <cell r="E118">
            <v>114.1</v>
          </cell>
          <cell r="G118">
            <v>114.1</v>
          </cell>
        </row>
        <row r="119">
          <cell r="A119" t="str">
            <v>1132714    ICMS-transitoria s/remessa futura</v>
          </cell>
          <cell r="B119">
            <v>79438.95</v>
          </cell>
          <cell r="C119" t="str">
            <v>-</v>
          </cell>
          <cell r="D119">
            <v>-79438.95</v>
          </cell>
          <cell r="E119">
            <v>76044.88</v>
          </cell>
          <cell r="F119" t="str">
            <v>-</v>
          </cell>
          <cell r="G119">
            <v>-76044.88</v>
          </cell>
        </row>
        <row r="120">
          <cell r="A120" t="str">
            <v>1132780    ICMS-KSR</v>
          </cell>
          <cell r="B120">
            <v>1622019.94</v>
          </cell>
          <cell r="D120">
            <v>1622019.94</v>
          </cell>
          <cell r="E120">
            <v>1511987.45</v>
          </cell>
          <cell r="G120">
            <v>1511987.45</v>
          </cell>
        </row>
        <row r="121">
          <cell r="A121" t="str">
            <v>1132781    IPI-KSR</v>
          </cell>
          <cell r="B121">
            <v>177408.17</v>
          </cell>
          <cell r="D121">
            <v>177408.17</v>
          </cell>
          <cell r="E121">
            <v>54598.57</v>
          </cell>
          <cell r="G121">
            <v>54598.57</v>
          </cell>
        </row>
        <row r="122">
          <cell r="A122" t="str">
            <v>1133101    IRPJ/CSLL Antecipado</v>
          </cell>
          <cell r="B122">
            <v>15553050.27</v>
          </cell>
          <cell r="D122">
            <v>15553050.27</v>
          </cell>
          <cell r="E122">
            <v>12383925.039999999</v>
          </cell>
          <cell r="G122">
            <v>12383925.039999999</v>
          </cell>
        </row>
        <row r="123">
          <cell r="A123" t="str">
            <v>1133102    Contribuição social sobre o lucro</v>
          </cell>
          <cell r="B123">
            <v>2333821.61</v>
          </cell>
          <cell r="D123">
            <v>2333821.61</v>
          </cell>
          <cell r="E123">
            <v>0</v>
          </cell>
          <cell r="G123">
            <v>0</v>
          </cell>
        </row>
        <row r="124">
          <cell r="A124" t="str">
            <v>1133105    IRRF-Imposto de Renda Retido na Fonte</v>
          </cell>
          <cell r="B124">
            <v>13640934.01</v>
          </cell>
          <cell r="D124">
            <v>13640934.01</v>
          </cell>
          <cell r="E124">
            <v>11900217.25</v>
          </cell>
          <cell r="G124">
            <v>11900217.25</v>
          </cell>
        </row>
        <row r="125">
          <cell r="A125" t="str">
            <v>1133106    Imposto a restituir - processo judicial</v>
          </cell>
          <cell r="B125">
            <v>282152.08</v>
          </cell>
          <cell r="D125">
            <v>282152.08</v>
          </cell>
          <cell r="E125">
            <v>282152.08</v>
          </cell>
          <cell r="G125">
            <v>282152.08</v>
          </cell>
        </row>
        <row r="126">
          <cell r="A126" t="str">
            <v>1133107    Pis a compensar</v>
          </cell>
          <cell r="B126">
            <v>12454.33</v>
          </cell>
          <cell r="D126">
            <v>12454.33</v>
          </cell>
          <cell r="E126">
            <v>12454.33</v>
          </cell>
          <cell r="G126">
            <v>12454.33</v>
          </cell>
        </row>
        <row r="127">
          <cell r="A127" t="str">
            <v>1133108    Cofins a compensar s/Faturamento</v>
          </cell>
          <cell r="B127">
            <v>2192.61</v>
          </cell>
          <cell r="D127">
            <v>2192.61</v>
          </cell>
          <cell r="E127">
            <v>2192.61</v>
          </cell>
          <cell r="G127">
            <v>2192.61</v>
          </cell>
        </row>
        <row r="128">
          <cell r="A128" t="str">
            <v>1133109    Cofins a compensar s/Receita Financeira</v>
          </cell>
          <cell r="B128">
            <v>122274.66</v>
          </cell>
          <cell r="D128">
            <v>122274.66</v>
          </cell>
          <cell r="E128">
            <v>121155.51</v>
          </cell>
          <cell r="G128">
            <v>121155.51</v>
          </cell>
        </row>
        <row r="129">
          <cell r="A129" t="str">
            <v>1140010    Produtos acabados</v>
          </cell>
          <cell r="B129">
            <v>27438175.41</v>
          </cell>
          <cell r="D129">
            <v>27438175.41</v>
          </cell>
          <cell r="E129">
            <v>24817615.469999999</v>
          </cell>
          <cell r="G129">
            <v>24817615.469999999</v>
          </cell>
        </row>
        <row r="130">
          <cell r="A130" t="str">
            <v>1140011    Produtos acabados em transito</v>
          </cell>
          <cell r="B130">
            <v>5186830.72</v>
          </cell>
          <cell r="D130">
            <v>5186830.72</v>
          </cell>
          <cell r="E130">
            <v>3396774.05</v>
          </cell>
          <cell r="G130">
            <v>3396774.05</v>
          </cell>
        </row>
        <row r="131">
          <cell r="A131" t="str">
            <v>1140012    Produtos Acabados</v>
          </cell>
          <cell r="B131">
            <v>1528588.23</v>
          </cell>
          <cell r="D131">
            <v>1528588.23</v>
          </cell>
          <cell r="E131">
            <v>2675718.36</v>
          </cell>
          <cell r="G131">
            <v>2675718.36</v>
          </cell>
        </row>
        <row r="132">
          <cell r="A132" t="str">
            <v>1140020    Mercadorias para revenda MI</v>
          </cell>
          <cell r="B132">
            <v>16227088.58</v>
          </cell>
          <cell r="D132">
            <v>16227088.58</v>
          </cell>
          <cell r="E132">
            <v>13848479.779999999</v>
          </cell>
          <cell r="G132">
            <v>13848479.779999999</v>
          </cell>
        </row>
        <row r="133">
          <cell r="A133" t="str">
            <v>1140040    Produtos acabados em poder de terceiros</v>
          </cell>
          <cell r="B133">
            <v>38293.94</v>
          </cell>
          <cell r="D133">
            <v>38293.94</v>
          </cell>
          <cell r="E133">
            <v>38293.94</v>
          </cell>
          <cell r="G133">
            <v>38293.94</v>
          </cell>
        </row>
        <row r="134">
          <cell r="A134" t="str">
            <v>1140050    Produtos em elaboração</v>
          </cell>
          <cell r="B134">
            <v>7368872.3399999999</v>
          </cell>
          <cell r="D134">
            <v>7368872.3399999999</v>
          </cell>
          <cell r="E134">
            <v>8396587.7899999991</v>
          </cell>
          <cell r="G134">
            <v>8396587.7899999991</v>
          </cell>
        </row>
        <row r="135">
          <cell r="A135" t="str">
            <v>1140052    Produtos em Elaboração</v>
          </cell>
          <cell r="B135">
            <v>3068511.44</v>
          </cell>
          <cell r="D135">
            <v>3068511.44</v>
          </cell>
          <cell r="E135">
            <v>387725.81</v>
          </cell>
          <cell r="G135">
            <v>387725.81</v>
          </cell>
        </row>
        <row r="136">
          <cell r="A136" t="str">
            <v>1140060    Matérias primas</v>
          </cell>
          <cell r="B136">
            <v>15648525.41</v>
          </cell>
          <cell r="D136">
            <v>15648525.41</v>
          </cell>
          <cell r="E136">
            <v>17835210.350000001</v>
          </cell>
          <cell r="G136">
            <v>17835210.350000001</v>
          </cell>
        </row>
        <row r="137">
          <cell r="A137" t="str">
            <v>1140061    Estoque Material de Escritório</v>
          </cell>
          <cell r="B137">
            <v>126299.7</v>
          </cell>
          <cell r="D137">
            <v>126299.7</v>
          </cell>
          <cell r="E137">
            <v>132332.54</v>
          </cell>
          <cell r="G137">
            <v>132332.54</v>
          </cell>
        </row>
        <row r="138">
          <cell r="A138" t="str">
            <v>1140090    Meios Auxiliares de Produção</v>
          </cell>
          <cell r="B138">
            <v>7353337.96</v>
          </cell>
          <cell r="D138">
            <v>7353337.96</v>
          </cell>
          <cell r="E138">
            <v>6898283.0800000001</v>
          </cell>
          <cell r="G138">
            <v>6898283.0800000001</v>
          </cell>
        </row>
        <row r="139">
          <cell r="A139" t="str">
            <v>1140100    Materiais de embalagens</v>
          </cell>
          <cell r="B139">
            <v>2204847.08</v>
          </cell>
          <cell r="D139">
            <v>2204847.08</v>
          </cell>
          <cell r="E139">
            <v>1799007.57</v>
          </cell>
          <cell r="G139">
            <v>1799007.57</v>
          </cell>
        </row>
        <row r="140">
          <cell r="A140" t="str">
            <v>1140101    Materiais de Embalagens KSR</v>
          </cell>
          <cell r="B140">
            <v>13400.21</v>
          </cell>
          <cell r="D140">
            <v>13400.21</v>
          </cell>
          <cell r="E140">
            <v>13237.95</v>
          </cell>
          <cell r="G140">
            <v>13237.95</v>
          </cell>
        </row>
        <row r="141">
          <cell r="A141" t="str">
            <v>1140120    Materiais de manutenção</v>
          </cell>
          <cell r="B141">
            <v>26696677.579999998</v>
          </cell>
          <cell r="D141">
            <v>26696677.579999998</v>
          </cell>
          <cell r="E141">
            <v>26380217.960000001</v>
          </cell>
          <cell r="G141">
            <v>26380217.960000001</v>
          </cell>
        </row>
        <row r="142">
          <cell r="A142" t="str">
            <v>1140140    Importações em andamento</v>
          </cell>
          <cell r="B142">
            <v>6129158.3099999996</v>
          </cell>
          <cell r="D142">
            <v>6129158.3099999996</v>
          </cell>
          <cell r="E142">
            <v>6910883.5099999998</v>
          </cell>
          <cell r="G142">
            <v>6910883.5099999998</v>
          </cell>
        </row>
        <row r="143">
          <cell r="A143" t="str">
            <v>1140150    Madeira própria cortada no campo</v>
          </cell>
          <cell r="B143">
            <v>43.64</v>
          </cell>
          <cell r="D143">
            <v>43.64</v>
          </cell>
          <cell r="E143">
            <v>43.64</v>
          </cell>
          <cell r="G143">
            <v>43.64</v>
          </cell>
        </row>
        <row r="144">
          <cell r="A144" t="str">
            <v>1140151    Custo complementar de madeira</v>
          </cell>
          <cell r="B144">
            <v>1006383.45</v>
          </cell>
          <cell r="C144" t="str">
            <v>-</v>
          </cell>
          <cell r="D144">
            <v>-1006383.45</v>
          </cell>
          <cell r="E144">
            <v>987415.48</v>
          </cell>
          <cell r="F144" t="str">
            <v>-</v>
          </cell>
          <cell r="G144">
            <v>-987415.48</v>
          </cell>
        </row>
        <row r="145">
          <cell r="A145" t="str">
            <v>1140160    Insumos agrícolas</v>
          </cell>
          <cell r="B145">
            <v>1193494.8</v>
          </cell>
          <cell r="D145">
            <v>1193494.8</v>
          </cell>
          <cell r="E145">
            <v>1233538.45</v>
          </cell>
          <cell r="G145">
            <v>1233538.45</v>
          </cell>
        </row>
        <row r="146">
          <cell r="A146" t="str">
            <v>1140190    Materiais diversos</v>
          </cell>
          <cell r="B146">
            <v>234165.93</v>
          </cell>
          <cell r="D146">
            <v>234165.93</v>
          </cell>
          <cell r="E146">
            <v>234572</v>
          </cell>
          <cell r="G146">
            <v>234572</v>
          </cell>
        </row>
        <row r="147">
          <cell r="A147" t="str">
            <v>1140200    Materiais de terceiros em nosso poder</v>
          </cell>
          <cell r="B147">
            <v>420205.04</v>
          </cell>
          <cell r="C147" t="str">
            <v>-</v>
          </cell>
          <cell r="D147">
            <v>-420205.04</v>
          </cell>
          <cell r="E147">
            <v>487390.16</v>
          </cell>
          <cell r="F147" t="str">
            <v>-</v>
          </cell>
          <cell r="G147">
            <v>-487390.16</v>
          </cell>
        </row>
        <row r="148">
          <cell r="A148" t="str">
            <v>1140210    Materiais em poder de terceiros</v>
          </cell>
          <cell r="B148">
            <v>522723.52</v>
          </cell>
          <cell r="D148">
            <v>522723.52</v>
          </cell>
          <cell r="E148">
            <v>522723.52</v>
          </cell>
          <cell r="G148">
            <v>522723.52</v>
          </cell>
        </row>
        <row r="149">
          <cell r="A149" t="str">
            <v>1140230    Custos compl. frete/CTRC</v>
          </cell>
          <cell r="B149">
            <v>64545.61</v>
          </cell>
          <cell r="C149" t="str">
            <v>-</v>
          </cell>
          <cell r="D149">
            <v>-64545.61</v>
          </cell>
          <cell r="E149">
            <v>64475.61</v>
          </cell>
          <cell r="F149" t="str">
            <v>-</v>
          </cell>
          <cell r="G149">
            <v>-64475.61</v>
          </cell>
        </row>
        <row r="150">
          <cell r="A150" t="str">
            <v>1140231    Custos compl.importação</v>
          </cell>
          <cell r="B150">
            <v>77194.67</v>
          </cell>
          <cell r="C150" t="str">
            <v>-</v>
          </cell>
          <cell r="D150">
            <v>-77194.67</v>
          </cell>
          <cell r="E150">
            <v>47824.84</v>
          </cell>
          <cell r="F150" t="str">
            <v>-</v>
          </cell>
          <cell r="G150">
            <v>-47824.84</v>
          </cell>
        </row>
        <row r="151">
          <cell r="A151" t="str">
            <v>1140241    Transitória de recebimentos materiais b</v>
          </cell>
          <cell r="B151">
            <v>664070.16</v>
          </cell>
          <cell r="D151">
            <v>664070.16</v>
          </cell>
          <cell r="E151">
            <v>597037.09</v>
          </cell>
          <cell r="G151">
            <v>597037.09</v>
          </cell>
        </row>
        <row r="152">
          <cell r="A152" t="str">
            <v>1140242    Custos Complementares Frete KSR</v>
          </cell>
          <cell r="B152">
            <v>54.34</v>
          </cell>
          <cell r="D152">
            <v>54.34</v>
          </cell>
          <cell r="E152">
            <v>54.34</v>
          </cell>
          <cell r="G152">
            <v>54.34</v>
          </cell>
        </row>
        <row r="153">
          <cell r="A153" t="str">
            <v>1140290    Custo de Abastecimento a apropriar</v>
          </cell>
          <cell r="B153">
            <v>13044.4</v>
          </cell>
          <cell r="D153">
            <v>13044.4</v>
          </cell>
          <cell r="E153">
            <v>23687.07</v>
          </cell>
          <cell r="G153">
            <v>23687.07</v>
          </cell>
        </row>
        <row r="154">
          <cell r="A154" t="str">
            <v>1140291    Custos a Apropriar</v>
          </cell>
          <cell r="B154">
            <v>2371967.4</v>
          </cell>
          <cell r="D154">
            <v>2371967.4</v>
          </cell>
          <cell r="E154">
            <v>2015796.68</v>
          </cell>
          <cell r="G154">
            <v>2015796.68</v>
          </cell>
        </row>
        <row r="155">
          <cell r="A155" t="str">
            <v>1140800    Importaçao em andamento</v>
          </cell>
          <cell r="B155">
            <v>250413.91</v>
          </cell>
          <cell r="D155">
            <v>250413.91</v>
          </cell>
          <cell r="E155">
            <v>256489.74</v>
          </cell>
          <cell r="G155">
            <v>256489.74</v>
          </cell>
        </row>
        <row r="156">
          <cell r="A156" t="str">
            <v>1140990    Utilidades</v>
          </cell>
          <cell r="B156">
            <v>140001.25</v>
          </cell>
          <cell r="D156">
            <v>140001.25</v>
          </cell>
          <cell r="E156">
            <v>44397.13</v>
          </cell>
          <cell r="G156">
            <v>44397.13</v>
          </cell>
        </row>
        <row r="157">
          <cell r="A157" t="str">
            <v>1140991    Utilidades</v>
          </cell>
          <cell r="B157">
            <v>16879.25</v>
          </cell>
          <cell r="D157">
            <v>16879.25</v>
          </cell>
          <cell r="E157">
            <v>14518.21</v>
          </cell>
          <cell r="G157">
            <v>14518.21</v>
          </cell>
        </row>
        <row r="158">
          <cell r="A158" t="str">
            <v>1140998    Ajuste a valor presente (redutora)</v>
          </cell>
          <cell r="B158">
            <v>2726</v>
          </cell>
          <cell r="C158" t="str">
            <v>-</v>
          </cell>
          <cell r="D158">
            <v>-2726</v>
          </cell>
          <cell r="E158">
            <v>150</v>
          </cell>
          <cell r="F158" t="str">
            <v>-</v>
          </cell>
          <cell r="G158">
            <v>-150</v>
          </cell>
        </row>
        <row r="159">
          <cell r="A159" t="str">
            <v>1140999    Ajuste da variação cambial-ME</v>
          </cell>
          <cell r="B159">
            <v>352508.67</v>
          </cell>
          <cell r="D159">
            <v>352508.67</v>
          </cell>
          <cell r="E159">
            <v>125421.64</v>
          </cell>
          <cell r="G159">
            <v>125421.64</v>
          </cell>
        </row>
        <row r="160">
          <cell r="A160" t="str">
            <v>1150010    Prêmio de seguros a apropriar</v>
          </cell>
          <cell r="B160">
            <v>397123.47</v>
          </cell>
          <cell r="D160">
            <v>397123.47</v>
          </cell>
          <cell r="E160">
            <v>448787.71</v>
          </cell>
          <cell r="G160">
            <v>448787.71</v>
          </cell>
        </row>
        <row r="161">
          <cell r="A161" t="str">
            <v>1150030    Despesas a amortizar</v>
          </cell>
          <cell r="B161">
            <v>465302.23</v>
          </cell>
          <cell r="D161">
            <v>465302.23</v>
          </cell>
          <cell r="E161">
            <v>517715.13</v>
          </cell>
          <cell r="G161">
            <v>517715.13</v>
          </cell>
        </row>
        <row r="162">
          <cell r="A162" t="str">
            <v>1150040    Despesas Antecipadas KSR</v>
          </cell>
          <cell r="B162">
            <v>116487.63</v>
          </cell>
          <cell r="D162">
            <v>116487.63</v>
          </cell>
          <cell r="E162">
            <v>132560.45000000001</v>
          </cell>
          <cell r="G162">
            <v>132560.45000000001</v>
          </cell>
        </row>
        <row r="163">
          <cell r="A163" t="str">
            <v>1160001    3008-Saldo credor de ICMS</v>
          </cell>
          <cell r="B163">
            <v>9998.1200000000008</v>
          </cell>
          <cell r="D163">
            <v>9998.1200000000008</v>
          </cell>
          <cell r="E163">
            <v>0</v>
          </cell>
          <cell r="G163">
            <v>0</v>
          </cell>
        </row>
        <row r="164">
          <cell r="A164" t="str">
            <v>1160002    3010-Saldo credor de ICMS</v>
          </cell>
          <cell r="B164">
            <v>3599.34</v>
          </cell>
          <cell r="D164">
            <v>3599.34</v>
          </cell>
          <cell r="E164">
            <v>3599.34</v>
          </cell>
          <cell r="G164">
            <v>3599.34</v>
          </cell>
        </row>
        <row r="165">
          <cell r="A165" t="str">
            <v>1160021    3033-Saldo credor de ICMS</v>
          </cell>
          <cell r="B165">
            <v>18.59</v>
          </cell>
          <cell r="D165">
            <v>18.59</v>
          </cell>
          <cell r="E165">
            <v>18.59</v>
          </cell>
          <cell r="G165">
            <v>18.59</v>
          </cell>
        </row>
        <row r="166">
          <cell r="A166" t="str">
            <v>1160025    3041-Saldo credor de ICMS</v>
          </cell>
          <cell r="B166">
            <v>934.37</v>
          </cell>
          <cell r="D166">
            <v>934.37</v>
          </cell>
          <cell r="E166">
            <v>934.37</v>
          </cell>
          <cell r="G166">
            <v>934.37</v>
          </cell>
        </row>
        <row r="167">
          <cell r="A167" t="str">
            <v>1160027    3043-Saldo credor de ICMS</v>
          </cell>
          <cell r="B167">
            <v>148198.81</v>
          </cell>
          <cell r="D167">
            <v>148198.81</v>
          </cell>
          <cell r="E167">
            <v>136123.67000000001</v>
          </cell>
          <cell r="G167">
            <v>136123.67000000001</v>
          </cell>
        </row>
        <row r="168">
          <cell r="A168" t="str">
            <v>1160030    3046-Saldo credor de ICMS</v>
          </cell>
          <cell r="B168">
            <v>292.26</v>
          </cell>
          <cell r="D168">
            <v>292.26</v>
          </cell>
          <cell r="E168">
            <v>196.9</v>
          </cell>
          <cell r="G168">
            <v>196.9</v>
          </cell>
        </row>
        <row r="169">
          <cell r="A169" t="str">
            <v>1160031    3047-Saldo credor de ICMS</v>
          </cell>
          <cell r="B169">
            <v>1524.38</v>
          </cell>
          <cell r="D169">
            <v>1524.38</v>
          </cell>
          <cell r="E169">
            <v>1524.38</v>
          </cell>
          <cell r="G169">
            <v>1524.38</v>
          </cell>
        </row>
        <row r="170">
          <cell r="A170" t="str">
            <v>1160035    3051-Saldo credor de ICMS</v>
          </cell>
          <cell r="B170">
            <v>98.83</v>
          </cell>
          <cell r="D170">
            <v>98.83</v>
          </cell>
          <cell r="E170">
            <v>1109.83</v>
          </cell>
          <cell r="G170">
            <v>1109.83</v>
          </cell>
        </row>
        <row r="171">
          <cell r="A171" t="str">
            <v>1160039    3056-Saldo credor de ICMS</v>
          </cell>
          <cell r="B171">
            <v>2499.14</v>
          </cell>
          <cell r="D171">
            <v>2499.14</v>
          </cell>
          <cell r="E171">
            <v>2499.14</v>
          </cell>
          <cell r="G171">
            <v>2499.14</v>
          </cell>
        </row>
        <row r="172">
          <cell r="A172" t="str">
            <v>1160041    3058-Saldo credor de ICMS</v>
          </cell>
          <cell r="B172">
            <v>830.72</v>
          </cell>
          <cell r="D172">
            <v>830.72</v>
          </cell>
          <cell r="E172">
            <v>830.72</v>
          </cell>
          <cell r="G172">
            <v>830.72</v>
          </cell>
        </row>
        <row r="173">
          <cell r="A173" t="str">
            <v>1160050    3067-Saldo credor de ICMS</v>
          </cell>
          <cell r="B173">
            <v>67758</v>
          </cell>
          <cell r="D173">
            <v>67758</v>
          </cell>
          <cell r="E173">
            <v>67758</v>
          </cell>
          <cell r="G173">
            <v>67758</v>
          </cell>
        </row>
        <row r="174">
          <cell r="A174" t="str">
            <v>1160051    3068-Saldo credor de ICMS</v>
          </cell>
          <cell r="B174">
            <v>52.17</v>
          </cell>
          <cell r="D174">
            <v>52.17</v>
          </cell>
          <cell r="E174">
            <v>52.17</v>
          </cell>
          <cell r="G174">
            <v>52.17</v>
          </cell>
        </row>
        <row r="175">
          <cell r="A175" t="str">
            <v>1160058    3075-Saldo credor de ICMS</v>
          </cell>
          <cell r="B175">
            <v>12.95</v>
          </cell>
          <cell r="D175">
            <v>12.95</v>
          </cell>
          <cell r="E175">
            <v>0</v>
          </cell>
          <cell r="G175">
            <v>0</v>
          </cell>
        </row>
        <row r="176">
          <cell r="A176" t="str">
            <v>1160063    3080-Saldo credor de ICMS</v>
          </cell>
          <cell r="B176">
            <v>68990.78</v>
          </cell>
          <cell r="D176">
            <v>68990.78</v>
          </cell>
          <cell r="E176">
            <v>64478.26</v>
          </cell>
          <cell r="G176">
            <v>64478.26</v>
          </cell>
        </row>
        <row r="177">
          <cell r="A177" t="str">
            <v>1160068    3085-Saldo credor de ICMS</v>
          </cell>
          <cell r="B177">
            <v>16.100000000000001</v>
          </cell>
          <cell r="D177">
            <v>16.100000000000001</v>
          </cell>
          <cell r="E177">
            <v>0</v>
          </cell>
          <cell r="G177">
            <v>0</v>
          </cell>
        </row>
        <row r="178">
          <cell r="A178" t="str">
            <v>1160070    3087-Saldo credor de ICMS</v>
          </cell>
          <cell r="B178">
            <v>300.60000000000002</v>
          </cell>
          <cell r="D178">
            <v>300.60000000000002</v>
          </cell>
          <cell r="E178">
            <v>0</v>
          </cell>
          <cell r="G178">
            <v>0</v>
          </cell>
        </row>
        <row r="179">
          <cell r="A179" t="str">
            <v>1160071    3088-Saldo credor de ICMS</v>
          </cell>
          <cell r="B179">
            <v>5230.21</v>
          </cell>
          <cell r="D179">
            <v>5230.21</v>
          </cell>
          <cell r="E179">
            <v>5048.7</v>
          </cell>
          <cell r="G179">
            <v>5048.7</v>
          </cell>
        </row>
        <row r="180">
          <cell r="A180" t="str">
            <v>1160076    3093-Saldo credor de ICMS</v>
          </cell>
          <cell r="B180">
            <v>49665.86</v>
          </cell>
          <cell r="D180">
            <v>49665.86</v>
          </cell>
          <cell r="E180">
            <v>36141.56</v>
          </cell>
          <cell r="G180">
            <v>36141.56</v>
          </cell>
        </row>
        <row r="181">
          <cell r="A181" t="str">
            <v>1160077    3095-Saldo credor de ICMS</v>
          </cell>
          <cell r="B181">
            <v>21.86</v>
          </cell>
          <cell r="D181">
            <v>21.86</v>
          </cell>
          <cell r="E181">
            <v>21.86</v>
          </cell>
          <cell r="G181">
            <v>21.86</v>
          </cell>
        </row>
        <row r="182">
          <cell r="A182" t="str">
            <v>1160083    3101-Saldo credor de ICMS</v>
          </cell>
          <cell r="B182">
            <v>137.07</v>
          </cell>
          <cell r="D182">
            <v>137.07</v>
          </cell>
          <cell r="E182">
            <v>137.07</v>
          </cell>
          <cell r="G182">
            <v>137.07</v>
          </cell>
        </row>
        <row r="183">
          <cell r="A183" t="str">
            <v>1160085    3103-Saldo credor de ICMS</v>
          </cell>
          <cell r="B183">
            <v>217.62</v>
          </cell>
          <cell r="D183">
            <v>217.62</v>
          </cell>
          <cell r="E183">
            <v>217.62</v>
          </cell>
          <cell r="G183">
            <v>217.62</v>
          </cell>
        </row>
        <row r="184">
          <cell r="A184" t="str">
            <v>1160098    3020-ICMS outros créditos (M)</v>
          </cell>
          <cell r="B184">
            <v>63.56</v>
          </cell>
          <cell r="C184" t="str">
            <v>-</v>
          </cell>
          <cell r="D184">
            <v>-63.56</v>
          </cell>
          <cell r="E184">
            <v>63.56</v>
          </cell>
          <cell r="F184" t="str">
            <v>-</v>
          </cell>
          <cell r="G184">
            <v>-63.56</v>
          </cell>
        </row>
        <row r="185">
          <cell r="A185" t="str">
            <v>1160099    3021-ICMS outros créditos (M)</v>
          </cell>
          <cell r="B185">
            <v>1680.38</v>
          </cell>
          <cell r="C185" t="str">
            <v>-</v>
          </cell>
          <cell r="D185">
            <v>-1680.38</v>
          </cell>
          <cell r="E185">
            <v>1680.38</v>
          </cell>
          <cell r="F185" t="str">
            <v>-</v>
          </cell>
          <cell r="G185">
            <v>-1680.38</v>
          </cell>
        </row>
        <row r="186">
          <cell r="A186" t="str">
            <v>1211301    Empréstimos compulsórios s/energia elét</v>
          </cell>
          <cell r="B186">
            <v>102202.58</v>
          </cell>
          <cell r="D186">
            <v>102202.58</v>
          </cell>
          <cell r="E186">
            <v>102202.58</v>
          </cell>
          <cell r="G186">
            <v>102202.58</v>
          </cell>
        </row>
        <row r="187">
          <cell r="A187" t="str">
            <v>1211502    Banco do Brasil S/A</v>
          </cell>
          <cell r="B187">
            <v>503997.73</v>
          </cell>
          <cell r="D187">
            <v>503997.73</v>
          </cell>
          <cell r="E187">
            <v>486676.95</v>
          </cell>
          <cell r="G187">
            <v>486676.95</v>
          </cell>
        </row>
        <row r="188">
          <cell r="A188" t="str">
            <v>1211506    Caixa Econômica Federal S/A</v>
          </cell>
          <cell r="B188">
            <v>2705109.37</v>
          </cell>
          <cell r="D188">
            <v>2705109.37</v>
          </cell>
          <cell r="E188">
            <v>2638190.92</v>
          </cell>
          <cell r="G188">
            <v>2638190.92</v>
          </cell>
        </row>
        <row r="189">
          <cell r="A189" t="str">
            <v>1211513    Junta de conciliação e julgamento de Pi</v>
          </cell>
          <cell r="B189">
            <v>45027.83</v>
          </cell>
          <cell r="D189">
            <v>45027.83</v>
          </cell>
          <cell r="E189">
            <v>44449.98</v>
          </cell>
          <cell r="G189">
            <v>44449.98</v>
          </cell>
        </row>
        <row r="190">
          <cell r="A190" t="str">
            <v>1211514    Junta de conciliação e julg de São Paul</v>
          </cell>
          <cell r="B190">
            <v>3431468.98</v>
          </cell>
          <cell r="D190">
            <v>3431468.98</v>
          </cell>
          <cell r="E190">
            <v>3331972.5</v>
          </cell>
          <cell r="G190">
            <v>3331972.5</v>
          </cell>
        </row>
        <row r="191">
          <cell r="A191" t="str">
            <v>1212109    Cia de Cimento Portland Rio Branco</v>
          </cell>
          <cell r="B191">
            <v>92958478.980000004</v>
          </cell>
          <cell r="D191">
            <v>92958478.980000004</v>
          </cell>
          <cell r="E191">
            <v>89283389.810000002</v>
          </cell>
          <cell r="G191">
            <v>89283389.810000002</v>
          </cell>
        </row>
        <row r="192">
          <cell r="A192" t="str">
            <v>1212210    Planta Jacareí - transf. entre unidades</v>
          </cell>
          <cell r="B192">
            <v>207195756.84</v>
          </cell>
          <cell r="D192">
            <v>207195756.84</v>
          </cell>
          <cell r="E192">
            <v>187819165.74000001</v>
          </cell>
          <cell r="G192">
            <v>187819165.74000001</v>
          </cell>
        </row>
        <row r="193">
          <cell r="A193" t="str">
            <v>1212211    Planta Florestal Jacareí - transf. entr</v>
          </cell>
          <cell r="B193">
            <v>55140697.460000001</v>
          </cell>
          <cell r="D193">
            <v>55140697.460000001</v>
          </cell>
          <cell r="E193">
            <v>48662250.920000002</v>
          </cell>
          <cell r="G193">
            <v>48662250.920000002</v>
          </cell>
        </row>
        <row r="194">
          <cell r="A194" t="str">
            <v>1212220    Planta Luiz Antonio - transf. entre uni</v>
          </cell>
          <cell r="B194">
            <v>363493553.20999998</v>
          </cell>
          <cell r="D194">
            <v>363493553.20999998</v>
          </cell>
          <cell r="E194">
            <v>319817866.11000001</v>
          </cell>
          <cell r="G194">
            <v>319817866.11000001</v>
          </cell>
        </row>
        <row r="195">
          <cell r="A195" t="str">
            <v>1212221    Planta Florestal L.Antonio - transf.ent</v>
          </cell>
          <cell r="B195">
            <v>64835072.350000001</v>
          </cell>
          <cell r="D195">
            <v>64835072.350000001</v>
          </cell>
          <cell r="E195">
            <v>60374465.140000001</v>
          </cell>
          <cell r="G195">
            <v>60374465.140000001</v>
          </cell>
        </row>
        <row r="196">
          <cell r="A196" t="str">
            <v>1212230    Planta Mogi das Cruzes - transf. entre</v>
          </cell>
          <cell r="B196">
            <v>20315225.539999999</v>
          </cell>
          <cell r="D196">
            <v>20315225.539999999</v>
          </cell>
          <cell r="E196">
            <v>18340732.809999999</v>
          </cell>
          <cell r="G196">
            <v>18340732.809999999</v>
          </cell>
        </row>
        <row r="197">
          <cell r="A197" t="str">
            <v>1212240    Planta Piracicaba - transf. entre unida</v>
          </cell>
          <cell r="B197">
            <v>85320885.870000005</v>
          </cell>
          <cell r="D197">
            <v>85320885.870000005</v>
          </cell>
          <cell r="E197">
            <v>76231263.180000007</v>
          </cell>
          <cell r="G197">
            <v>76231263.180000007</v>
          </cell>
        </row>
        <row r="198">
          <cell r="A198" t="str">
            <v>1212250    Planta KSR - transf. entre unidades</v>
          </cell>
          <cell r="B198">
            <v>104567710</v>
          </cell>
          <cell r="D198">
            <v>104567710</v>
          </cell>
          <cell r="E198">
            <v>94199425.730000004</v>
          </cell>
          <cell r="G198">
            <v>94199425.730000004</v>
          </cell>
        </row>
        <row r="199">
          <cell r="A199" t="str">
            <v>1212260    Planta exportação Al.Santos - transf. e</v>
          </cell>
          <cell r="B199">
            <v>190412251.41</v>
          </cell>
          <cell r="D199">
            <v>190412251.41</v>
          </cell>
          <cell r="E199">
            <v>174036523.03999999</v>
          </cell>
          <cell r="G199">
            <v>174036523.03999999</v>
          </cell>
        </row>
        <row r="200">
          <cell r="A200" t="str">
            <v>1212290    Administração central - transf. entre u</v>
          </cell>
          <cell r="B200">
            <v>729504116.61000001</v>
          </cell>
          <cell r="D200">
            <v>729504116.61000001</v>
          </cell>
          <cell r="E200">
            <v>456473081.31</v>
          </cell>
          <cell r="G200">
            <v>456473081.31</v>
          </cell>
        </row>
        <row r="201">
          <cell r="A201" t="str">
            <v>1212291    Administração central - transf. entre u</v>
          </cell>
          <cell r="B201">
            <v>9450.7800000000007</v>
          </cell>
          <cell r="D201">
            <v>9450.7800000000007</v>
          </cell>
          <cell r="E201">
            <v>9450.7800000000007</v>
          </cell>
          <cell r="G201">
            <v>9450.7800000000007</v>
          </cell>
        </row>
        <row r="202">
          <cell r="A202" t="str">
            <v>1212298    Conta Corrente Unidades</v>
          </cell>
          <cell r="B202">
            <v>91881879.840000004</v>
          </cell>
          <cell r="D202">
            <v>91881879.840000004</v>
          </cell>
          <cell r="E202">
            <v>91881879.840000004</v>
          </cell>
          <cell r="G202">
            <v>91881879.840000004</v>
          </cell>
        </row>
        <row r="203">
          <cell r="A203" t="str">
            <v>1212299    Conta Corrente Unidades</v>
          </cell>
          <cell r="B203">
            <v>971110113.88</v>
          </cell>
          <cell r="D203">
            <v>971110113.88</v>
          </cell>
          <cell r="E203">
            <v>971110113.88</v>
          </cell>
          <cell r="G203">
            <v>971110113.88</v>
          </cell>
        </row>
        <row r="204">
          <cell r="A204" t="str">
            <v>1212701    IR/CSLL Diferidos</v>
          </cell>
          <cell r="B204">
            <v>17324733.73</v>
          </cell>
          <cell r="D204">
            <v>17324733.73</v>
          </cell>
          <cell r="E204">
            <v>17987433.550000001</v>
          </cell>
          <cell r="G204">
            <v>17987433.550000001</v>
          </cell>
        </row>
        <row r="205">
          <cell r="A205" t="str">
            <v>1221102    FINOR</v>
          </cell>
          <cell r="B205">
            <v>9.39</v>
          </cell>
          <cell r="D205">
            <v>9.39</v>
          </cell>
          <cell r="E205">
            <v>9.39</v>
          </cell>
          <cell r="G205">
            <v>9.39</v>
          </cell>
        </row>
        <row r="206">
          <cell r="A206" t="str">
            <v>1311105    Nitro Agro</v>
          </cell>
          <cell r="B206">
            <v>51743427.909999996</v>
          </cell>
          <cell r="D206">
            <v>51743427.909999996</v>
          </cell>
          <cell r="E206">
            <v>50728918.969999999</v>
          </cell>
          <cell r="G206">
            <v>50728918.969999999</v>
          </cell>
        </row>
        <row r="207">
          <cell r="A207" t="str">
            <v>1311106    Gordura Agro Florestal Ltda.</v>
          </cell>
          <cell r="B207">
            <v>12887832.32</v>
          </cell>
          <cell r="D207">
            <v>12887832.32</v>
          </cell>
          <cell r="E207">
            <v>12888884.35</v>
          </cell>
          <cell r="G207">
            <v>12888884.35</v>
          </cell>
        </row>
        <row r="208">
          <cell r="A208" t="str">
            <v>1311107    Boa Vista Agro Florestal Ltda.</v>
          </cell>
          <cell r="B208">
            <v>33114241.530000001</v>
          </cell>
          <cell r="D208">
            <v>33114241.530000001</v>
          </cell>
          <cell r="E208">
            <v>33114583.719999999</v>
          </cell>
          <cell r="G208">
            <v>33114583.719999999</v>
          </cell>
        </row>
        <row r="209">
          <cell r="A209" t="str">
            <v>1311108    Voto-Votorantim Overseas Trading Op</v>
          </cell>
          <cell r="B209">
            <v>786392.37</v>
          </cell>
          <cell r="D209">
            <v>786392.37</v>
          </cell>
          <cell r="E209">
            <v>760537.66</v>
          </cell>
          <cell r="G209">
            <v>760537.66</v>
          </cell>
        </row>
        <row r="210">
          <cell r="A210" t="str">
            <v>1311601    CELPAV Celulose e Papel Ltda</v>
          </cell>
          <cell r="B210">
            <v>174766902.55000001</v>
          </cell>
          <cell r="D210">
            <v>174766902.55000001</v>
          </cell>
          <cell r="E210">
            <v>176799101.41</v>
          </cell>
          <cell r="G210">
            <v>176799101.41</v>
          </cell>
        </row>
        <row r="211">
          <cell r="A211" t="str">
            <v>1312501    Lavra plantio de reflorestamento Ltda.</v>
          </cell>
          <cell r="B211">
            <v>5.45</v>
          </cell>
          <cell r="D211">
            <v>5.45</v>
          </cell>
          <cell r="E211">
            <v>5.45</v>
          </cell>
          <cell r="G211">
            <v>5.45</v>
          </cell>
        </row>
        <row r="212">
          <cell r="A212" t="str">
            <v>1312503    Centrais Elétricas Brasileiras S/A</v>
          </cell>
          <cell r="B212">
            <v>170589.12</v>
          </cell>
          <cell r="D212">
            <v>170589.12</v>
          </cell>
          <cell r="E212">
            <v>170589.12</v>
          </cell>
          <cell r="G212">
            <v>170589.12</v>
          </cell>
        </row>
        <row r="213">
          <cell r="A213" t="str">
            <v>1312507    TELEBRÁS</v>
          </cell>
          <cell r="B213">
            <v>998.18</v>
          </cell>
          <cell r="D213">
            <v>998.18</v>
          </cell>
          <cell r="E213">
            <v>998.18</v>
          </cell>
          <cell r="G213">
            <v>998.18</v>
          </cell>
        </row>
        <row r="214">
          <cell r="A214" t="str">
            <v>1312510    Cia. Riograndense Telecom</v>
          </cell>
          <cell r="B214">
            <v>18470.810000000001</v>
          </cell>
          <cell r="D214">
            <v>18470.810000000001</v>
          </cell>
          <cell r="E214">
            <v>18470.810000000001</v>
          </cell>
          <cell r="G214">
            <v>18470.810000000001</v>
          </cell>
        </row>
        <row r="215">
          <cell r="A215" t="str">
            <v>1312513    Centrais Elétricas Brasileiras S/A - IP</v>
          </cell>
          <cell r="B215">
            <v>60081.55</v>
          </cell>
          <cell r="D215">
            <v>60081.55</v>
          </cell>
          <cell r="E215">
            <v>60081.55</v>
          </cell>
          <cell r="G215">
            <v>60081.55</v>
          </cell>
        </row>
        <row r="216">
          <cell r="A216" t="str">
            <v>1312701    FINOR</v>
          </cell>
          <cell r="B216">
            <v>3818760.29</v>
          </cell>
          <cell r="D216">
            <v>3818760.29</v>
          </cell>
          <cell r="E216">
            <v>3818760.29</v>
          </cell>
          <cell r="G216">
            <v>3818760.29</v>
          </cell>
        </row>
        <row r="217">
          <cell r="A217" t="str">
            <v>1312702    EMBRAER</v>
          </cell>
          <cell r="B217">
            <v>4997.2299999999996</v>
          </cell>
          <cell r="D217">
            <v>4997.2299999999996</v>
          </cell>
          <cell r="E217">
            <v>4997.2299999999996</v>
          </cell>
          <cell r="G217">
            <v>4997.2299999999996</v>
          </cell>
        </row>
        <row r="218">
          <cell r="A218" t="str">
            <v>1312703    FISET</v>
          </cell>
          <cell r="B218">
            <v>315523.71999999997</v>
          </cell>
          <cell r="D218">
            <v>315523.71999999997</v>
          </cell>
          <cell r="E218">
            <v>315523.71999999997</v>
          </cell>
          <cell r="G218">
            <v>315523.71999999997</v>
          </cell>
        </row>
        <row r="219">
          <cell r="A219" t="str">
            <v>1312704    Parks Informática S/A.</v>
          </cell>
          <cell r="B219">
            <v>10785.58</v>
          </cell>
          <cell r="D219">
            <v>10785.58</v>
          </cell>
          <cell r="E219">
            <v>10785.58</v>
          </cell>
          <cell r="G219">
            <v>10785.58</v>
          </cell>
        </row>
        <row r="220">
          <cell r="A220" t="str">
            <v>1312705    NovaData Sistemas e Computadores S/A.</v>
          </cell>
          <cell r="B220">
            <v>41628.49</v>
          </cell>
          <cell r="D220">
            <v>41628.49</v>
          </cell>
          <cell r="E220">
            <v>41628.49</v>
          </cell>
          <cell r="G220">
            <v>41628.49</v>
          </cell>
        </row>
        <row r="221">
          <cell r="A221" t="str">
            <v>1312706    EMBRAER - IPC</v>
          </cell>
          <cell r="B221">
            <v>19.98</v>
          </cell>
          <cell r="D221">
            <v>19.98</v>
          </cell>
          <cell r="E221">
            <v>19.98</v>
          </cell>
          <cell r="G221">
            <v>19.98</v>
          </cell>
        </row>
        <row r="222">
          <cell r="A222" t="str">
            <v>1312707    FINOR - IPC</v>
          </cell>
          <cell r="B222">
            <v>139.82</v>
          </cell>
          <cell r="D222">
            <v>139.82</v>
          </cell>
          <cell r="E222">
            <v>139.82</v>
          </cell>
          <cell r="G222">
            <v>139.82</v>
          </cell>
        </row>
        <row r="223">
          <cell r="A223" t="str">
            <v>1312708    Parks Informática S/A. - IPC</v>
          </cell>
          <cell r="B223">
            <v>10836.61</v>
          </cell>
          <cell r="D223">
            <v>10836.61</v>
          </cell>
          <cell r="E223">
            <v>10836.61</v>
          </cell>
          <cell r="G223">
            <v>10836.61</v>
          </cell>
        </row>
        <row r="224">
          <cell r="A224" t="str">
            <v>1312709    NovaData Sistemas e Computadores S/A. -</v>
          </cell>
          <cell r="B224">
            <v>1040.42</v>
          </cell>
          <cell r="D224">
            <v>1040.42</v>
          </cell>
          <cell r="E224">
            <v>1040.42</v>
          </cell>
          <cell r="G224">
            <v>1040.42</v>
          </cell>
        </row>
        <row r="225">
          <cell r="A225" t="str">
            <v>1312790    Provisão para perdas permanentes</v>
          </cell>
          <cell r="B225">
            <v>3916107.06</v>
          </cell>
          <cell r="C225" t="str">
            <v>-</v>
          </cell>
          <cell r="D225">
            <v>-3916107.06</v>
          </cell>
          <cell r="E225">
            <v>3916107.06</v>
          </cell>
          <cell r="F225" t="str">
            <v>-</v>
          </cell>
          <cell r="G225">
            <v>-3916107.06</v>
          </cell>
        </row>
        <row r="226">
          <cell r="A226" t="str">
            <v>1312801    Empréstimos compulsórios ELETROBRÁS</v>
          </cell>
          <cell r="B226">
            <v>7409935.8200000003</v>
          </cell>
          <cell r="D226">
            <v>7409935.8200000003</v>
          </cell>
          <cell r="E226">
            <v>7409935.8200000003</v>
          </cell>
          <cell r="G226">
            <v>7409935.8200000003</v>
          </cell>
        </row>
        <row r="227">
          <cell r="A227" t="str">
            <v>1312802    Parks Informática S/A</v>
          </cell>
          <cell r="B227">
            <v>1677.02</v>
          </cell>
          <cell r="D227">
            <v>1677.02</v>
          </cell>
          <cell r="E227">
            <v>1677.02</v>
          </cell>
          <cell r="G227">
            <v>1677.02</v>
          </cell>
        </row>
        <row r="228">
          <cell r="A228" t="str">
            <v>1312803    CPFL</v>
          </cell>
          <cell r="B228">
            <v>2639.25</v>
          </cell>
          <cell r="D228">
            <v>2639.25</v>
          </cell>
          <cell r="E228">
            <v>2639.25</v>
          </cell>
          <cell r="G228">
            <v>2639.25</v>
          </cell>
        </row>
        <row r="229">
          <cell r="A229" t="str">
            <v>1312804    SUPERCENTRO</v>
          </cell>
          <cell r="B229">
            <v>37.36</v>
          </cell>
          <cell r="D229">
            <v>37.36</v>
          </cell>
          <cell r="E229">
            <v>37.36</v>
          </cell>
          <cell r="G229">
            <v>37.36</v>
          </cell>
        </row>
        <row r="230">
          <cell r="A230" t="str">
            <v>1312805    NORDISA</v>
          </cell>
          <cell r="B230">
            <v>214.41</v>
          </cell>
          <cell r="D230">
            <v>214.41</v>
          </cell>
          <cell r="E230">
            <v>214.41</v>
          </cell>
          <cell r="G230">
            <v>214.41</v>
          </cell>
        </row>
        <row r="231">
          <cell r="A231" t="str">
            <v>1312807    Fundo Brasasileiro p/Desenvolvimento Su</v>
          </cell>
          <cell r="B231">
            <v>156365.12</v>
          </cell>
          <cell r="D231">
            <v>156365.12</v>
          </cell>
          <cell r="E231">
            <v>156365.12</v>
          </cell>
          <cell r="G231">
            <v>156365.12</v>
          </cell>
        </row>
        <row r="232">
          <cell r="A232" t="str">
            <v>1312808    CM PART INVEST INC DEC 332/91</v>
          </cell>
          <cell r="B232">
            <v>4881.49</v>
          </cell>
          <cell r="D232">
            <v>4881.49</v>
          </cell>
          <cell r="E232">
            <v>4881.49</v>
          </cell>
          <cell r="G232">
            <v>4881.49</v>
          </cell>
        </row>
        <row r="233">
          <cell r="A233" t="str">
            <v>1312890    Provisão para perdas permanentes (redut</v>
          </cell>
          <cell r="B233">
            <v>4776968.72</v>
          </cell>
          <cell r="C233" t="str">
            <v>-</v>
          </cell>
          <cell r="D233">
            <v>-4776968.72</v>
          </cell>
          <cell r="E233">
            <v>4776968.72</v>
          </cell>
          <cell r="F233" t="str">
            <v>-</v>
          </cell>
          <cell r="G233">
            <v>-4776968.72</v>
          </cell>
        </row>
        <row r="234">
          <cell r="A234" t="str">
            <v>1323001    Importação em Andamento</v>
          </cell>
          <cell r="B234">
            <v>2759457</v>
          </cell>
          <cell r="D234">
            <v>2759457</v>
          </cell>
          <cell r="E234">
            <v>2759457</v>
          </cell>
          <cell r="G234">
            <v>2759457</v>
          </cell>
        </row>
        <row r="235">
          <cell r="A235" t="str">
            <v>1325001    Obras em andamento</v>
          </cell>
          <cell r="B235">
            <v>50066744</v>
          </cell>
          <cell r="D235">
            <v>50066744</v>
          </cell>
          <cell r="E235">
            <v>54708549.600000001</v>
          </cell>
          <cell r="G235">
            <v>54708549.600000001</v>
          </cell>
        </row>
        <row r="236">
          <cell r="A236" t="str">
            <v>1326110    Terrenos</v>
          </cell>
          <cell r="B236">
            <v>50873131.18</v>
          </cell>
          <cell r="D236">
            <v>50873131.18</v>
          </cell>
          <cell r="E236">
            <v>50875569.579999998</v>
          </cell>
          <cell r="G236">
            <v>50875569.579999998</v>
          </cell>
        </row>
        <row r="237">
          <cell r="A237" t="str">
            <v>1326111    Imóveis/Edifícios</v>
          </cell>
          <cell r="B237">
            <v>203294225.02000001</v>
          </cell>
          <cell r="D237">
            <v>203294225.02000001</v>
          </cell>
          <cell r="E237">
            <v>203857253.74000001</v>
          </cell>
          <cell r="G237">
            <v>203857253.74000001</v>
          </cell>
        </row>
        <row r="238">
          <cell r="A238" t="str">
            <v>1326112    Reavaliação Terrenos 85</v>
          </cell>
          <cell r="B238">
            <v>52361.75</v>
          </cell>
          <cell r="C238" t="str">
            <v>-</v>
          </cell>
          <cell r="D238">
            <v>-52361.75</v>
          </cell>
          <cell r="E238">
            <v>52361.75</v>
          </cell>
          <cell r="F238" t="str">
            <v>-</v>
          </cell>
          <cell r="G238">
            <v>-52361.75</v>
          </cell>
        </row>
        <row r="239">
          <cell r="A239" t="str">
            <v>1326113    Reavaliação Edifícios 85</v>
          </cell>
          <cell r="B239">
            <v>5698611.5099999998</v>
          </cell>
          <cell r="D239">
            <v>5698611.5099999998</v>
          </cell>
          <cell r="E239">
            <v>5698611.5099999998</v>
          </cell>
          <cell r="G239">
            <v>5698611.5099999998</v>
          </cell>
        </row>
        <row r="240">
          <cell r="A240" t="str">
            <v>1326114    Reavaliação Terrenos Cofie</v>
          </cell>
          <cell r="B240">
            <v>397249.83</v>
          </cell>
          <cell r="D240">
            <v>397249.83</v>
          </cell>
          <cell r="E240">
            <v>397249.83</v>
          </cell>
          <cell r="G240">
            <v>397249.83</v>
          </cell>
        </row>
        <row r="241">
          <cell r="A241" t="str">
            <v>1326115    Máquinas e equipamentos</v>
          </cell>
          <cell r="B241">
            <v>1096472533.1199999</v>
          </cell>
          <cell r="D241">
            <v>1096472533.1199999</v>
          </cell>
          <cell r="E241">
            <v>1093167354.6199999</v>
          </cell>
          <cell r="G241">
            <v>1093167354.6199999</v>
          </cell>
        </row>
        <row r="242">
          <cell r="A242" t="str">
            <v>1326116    Reavaliação Edifícios Cofie</v>
          </cell>
          <cell r="B242">
            <v>1868528.57</v>
          </cell>
          <cell r="D242">
            <v>1868528.57</v>
          </cell>
          <cell r="E242">
            <v>1868528.57</v>
          </cell>
          <cell r="G242">
            <v>1868528.57</v>
          </cell>
        </row>
        <row r="243">
          <cell r="A243" t="str">
            <v>1326117    Imóveis/Edifícios-IPC</v>
          </cell>
          <cell r="B243">
            <v>28084145.079999998</v>
          </cell>
          <cell r="D243">
            <v>28084145.079999998</v>
          </cell>
          <cell r="E243">
            <v>28246696.48</v>
          </cell>
          <cell r="G243">
            <v>28246696.48</v>
          </cell>
        </row>
        <row r="244">
          <cell r="A244" t="str">
            <v>1326118    Reavaliação Terrenos 85-IPC</v>
          </cell>
          <cell r="B244">
            <v>52615.99</v>
          </cell>
          <cell r="C244" t="str">
            <v>-</v>
          </cell>
          <cell r="D244">
            <v>-52615.99</v>
          </cell>
          <cell r="E244">
            <v>52615.99</v>
          </cell>
          <cell r="F244" t="str">
            <v>-</v>
          </cell>
          <cell r="G244">
            <v>-52615.99</v>
          </cell>
        </row>
        <row r="245">
          <cell r="A245" t="str">
            <v>1326119    Reavaliação Edifícios 85-IPC</v>
          </cell>
          <cell r="B245">
            <v>5726282.0499999998</v>
          </cell>
          <cell r="D245">
            <v>5726282.0499999998</v>
          </cell>
          <cell r="E245">
            <v>5726282.0499999998</v>
          </cell>
          <cell r="G245">
            <v>5726282.0499999998</v>
          </cell>
        </row>
        <row r="246">
          <cell r="A246" t="str">
            <v>1326120    Móveis e utensílios</v>
          </cell>
          <cell r="B246">
            <v>10824103.890000001</v>
          </cell>
          <cell r="D246">
            <v>10824103.890000001</v>
          </cell>
          <cell r="E246">
            <v>10558926.25</v>
          </cell>
          <cell r="G246">
            <v>10558926.25</v>
          </cell>
        </row>
        <row r="247">
          <cell r="A247" t="str">
            <v>1326121    Reavaliação Terrenos Cofie-IPC</v>
          </cell>
          <cell r="B247">
            <v>399178.7</v>
          </cell>
          <cell r="D247">
            <v>399178.7</v>
          </cell>
          <cell r="E247">
            <v>399178.7</v>
          </cell>
          <cell r="G247">
            <v>399178.7</v>
          </cell>
        </row>
        <row r="248">
          <cell r="A248" t="str">
            <v>1326122    Reavaliação Edifícios Cofie-IPC</v>
          </cell>
          <cell r="B248">
            <v>1877603.94</v>
          </cell>
          <cell r="D248">
            <v>1877603.94</v>
          </cell>
          <cell r="E248">
            <v>1877603.94</v>
          </cell>
          <cell r="G248">
            <v>1877603.94</v>
          </cell>
        </row>
        <row r="249">
          <cell r="A249" t="str">
            <v>1326123    Terrenos IPC</v>
          </cell>
          <cell r="B249">
            <v>23740432.48</v>
          </cell>
          <cell r="D249">
            <v>23740432.48</v>
          </cell>
          <cell r="E249">
            <v>23742882.579999998</v>
          </cell>
          <cell r="G249">
            <v>23742882.579999998</v>
          </cell>
        </row>
        <row r="250">
          <cell r="A250" t="str">
            <v>1326124    Máquinas e Equipamentos-IPC</v>
          </cell>
          <cell r="B250">
            <v>313154106.99000001</v>
          </cell>
          <cell r="D250">
            <v>313154106.99000001</v>
          </cell>
          <cell r="E250">
            <v>313482383.86000001</v>
          </cell>
          <cell r="G250">
            <v>313482383.86000001</v>
          </cell>
        </row>
        <row r="251">
          <cell r="A251" t="str">
            <v>1326125    Tratores e implementos agrícola</v>
          </cell>
          <cell r="B251">
            <v>23146332.309999999</v>
          </cell>
          <cell r="D251">
            <v>23146332.309999999</v>
          </cell>
          <cell r="E251">
            <v>22780607.829999998</v>
          </cell>
          <cell r="G251">
            <v>22780607.829999998</v>
          </cell>
        </row>
        <row r="252">
          <cell r="A252" t="str">
            <v>1326126    Móveis e utensílios-IPC</v>
          </cell>
          <cell r="B252">
            <v>2817240.23</v>
          </cell>
          <cell r="D252">
            <v>2817240.23</v>
          </cell>
          <cell r="E252">
            <v>2817457.13</v>
          </cell>
          <cell r="G252">
            <v>2817457.13</v>
          </cell>
        </row>
        <row r="253">
          <cell r="A253" t="str">
            <v>1326127    Tratores e implementos agrícola-IPC</v>
          </cell>
          <cell r="B253">
            <v>531782.38</v>
          </cell>
          <cell r="D253">
            <v>531782.38</v>
          </cell>
          <cell r="E253">
            <v>531782.38</v>
          </cell>
          <cell r="G253">
            <v>531782.38</v>
          </cell>
        </row>
        <row r="254">
          <cell r="A254" t="str">
            <v>1326128    Veículos-IPC</v>
          </cell>
          <cell r="B254">
            <v>1132003.44</v>
          </cell>
          <cell r="D254">
            <v>1132003.44</v>
          </cell>
          <cell r="E254">
            <v>1132003.44</v>
          </cell>
          <cell r="G254">
            <v>1132003.44</v>
          </cell>
        </row>
        <row r="255">
          <cell r="A255" t="str">
            <v>1326129    Instalações-IPC</v>
          </cell>
          <cell r="B255">
            <v>40245840.5</v>
          </cell>
          <cell r="D255">
            <v>40245840.5</v>
          </cell>
          <cell r="E255">
            <v>40246283.299999997</v>
          </cell>
          <cell r="G255">
            <v>40246283.299999997</v>
          </cell>
        </row>
        <row r="256">
          <cell r="A256" t="str">
            <v>1326130    Veículos</v>
          </cell>
          <cell r="B256">
            <v>8023362.0099999998</v>
          </cell>
          <cell r="D256">
            <v>8023362.0099999998</v>
          </cell>
          <cell r="E256">
            <v>7728010.9000000004</v>
          </cell>
          <cell r="G256">
            <v>7728010.9000000004</v>
          </cell>
        </row>
        <row r="257">
          <cell r="A257" t="str">
            <v>1326131    Obras de Arte</v>
          </cell>
          <cell r="B257">
            <v>11160.09</v>
          </cell>
          <cell r="D257">
            <v>11160.09</v>
          </cell>
          <cell r="E257">
            <v>11160.09</v>
          </cell>
          <cell r="G257">
            <v>11160.09</v>
          </cell>
        </row>
        <row r="258">
          <cell r="A258" t="str">
            <v>1326132    Obras de arte-IPC</v>
          </cell>
          <cell r="B258">
            <v>7382.15</v>
          </cell>
          <cell r="D258">
            <v>7382.15</v>
          </cell>
          <cell r="E258">
            <v>7382.15</v>
          </cell>
          <cell r="G258">
            <v>7382.15</v>
          </cell>
        </row>
        <row r="259">
          <cell r="A259" t="str">
            <v>1326135    Instalações</v>
          </cell>
          <cell r="B259">
            <v>395418399.48000002</v>
          </cell>
          <cell r="D259">
            <v>395418399.48000002</v>
          </cell>
          <cell r="E259">
            <v>391778098.50999999</v>
          </cell>
          <cell r="G259">
            <v>391778098.50999999</v>
          </cell>
        </row>
        <row r="260">
          <cell r="A260" t="str">
            <v>1326140    Equipamentos de informática</v>
          </cell>
          <cell r="B260">
            <v>11601974.449999999</v>
          </cell>
          <cell r="D260">
            <v>11601974.449999999</v>
          </cell>
          <cell r="E260">
            <v>11642430.42</v>
          </cell>
          <cell r="G260">
            <v>11642430.42</v>
          </cell>
        </row>
        <row r="261">
          <cell r="A261" t="str">
            <v>1326141    Equipamentos de Informática-IPC</v>
          </cell>
          <cell r="B261">
            <v>1216841.8899999999</v>
          </cell>
          <cell r="D261">
            <v>1216841.8899999999</v>
          </cell>
          <cell r="E261">
            <v>1216841.8899999999</v>
          </cell>
          <cell r="G261">
            <v>1216841.8899999999</v>
          </cell>
        </row>
        <row r="262">
          <cell r="A262" t="str">
            <v>1326145    Equipamentos de automação industrial</v>
          </cell>
          <cell r="B262">
            <v>17495976.129999999</v>
          </cell>
          <cell r="D262">
            <v>17495976.129999999</v>
          </cell>
          <cell r="E262">
            <v>17191252.5</v>
          </cell>
          <cell r="G262">
            <v>17191252.5</v>
          </cell>
        </row>
        <row r="263">
          <cell r="A263" t="str">
            <v>1326146    Equipamentos de Automação Industrial-IP</v>
          </cell>
          <cell r="B263">
            <v>817419.05</v>
          </cell>
          <cell r="D263">
            <v>817419.05</v>
          </cell>
          <cell r="E263">
            <v>817419.05</v>
          </cell>
          <cell r="G263">
            <v>817419.05</v>
          </cell>
        </row>
        <row r="264">
          <cell r="A264" t="str">
            <v>1326150    Equipamentos de laboratório</v>
          </cell>
          <cell r="B264">
            <v>3445539.22</v>
          </cell>
          <cell r="D264">
            <v>3445539.22</v>
          </cell>
          <cell r="E264">
            <v>3426119.1</v>
          </cell>
          <cell r="G264">
            <v>3426119.1</v>
          </cell>
        </row>
        <row r="265">
          <cell r="A265" t="str">
            <v>1326151    Equipamentos de Laboratório-IPC</v>
          </cell>
          <cell r="B265">
            <v>290876.94</v>
          </cell>
          <cell r="D265">
            <v>290876.94</v>
          </cell>
          <cell r="E265">
            <v>290876.94</v>
          </cell>
          <cell r="G265">
            <v>290876.94</v>
          </cell>
        </row>
        <row r="266">
          <cell r="A266" t="str">
            <v>1326155    Implantação de florestas próprias</v>
          </cell>
          <cell r="B266">
            <v>88540084.200000003</v>
          </cell>
          <cell r="D266">
            <v>88540084.200000003</v>
          </cell>
          <cell r="E266">
            <v>87671451.650000006</v>
          </cell>
          <cell r="G266">
            <v>87671451.650000006</v>
          </cell>
        </row>
        <row r="267">
          <cell r="A267" t="str">
            <v>1326160    Manutenção de florestas próprias</v>
          </cell>
          <cell r="B267">
            <v>257161797.75999999</v>
          </cell>
          <cell r="D267">
            <v>257161797.75999999</v>
          </cell>
          <cell r="E267">
            <v>254527219.68000001</v>
          </cell>
          <cell r="G267">
            <v>254527219.68000001</v>
          </cell>
        </row>
        <row r="268">
          <cell r="A268" t="str">
            <v>1326210    Direitos Adquiridos</v>
          </cell>
          <cell r="B268">
            <v>696607.71</v>
          </cell>
          <cell r="D268">
            <v>696607.71</v>
          </cell>
          <cell r="E268">
            <v>696934.89</v>
          </cell>
          <cell r="G268">
            <v>696934.89</v>
          </cell>
        </row>
        <row r="269">
          <cell r="A269" t="str">
            <v>1326211    Direitos adquiridos-IPC</v>
          </cell>
          <cell r="B269">
            <v>282275.39</v>
          </cell>
          <cell r="D269">
            <v>282275.39</v>
          </cell>
          <cell r="E269">
            <v>282275.39</v>
          </cell>
          <cell r="G269">
            <v>282275.39</v>
          </cell>
        </row>
        <row r="270">
          <cell r="A270" t="str">
            <v>1326220    Marcas e patentes</v>
          </cell>
          <cell r="B270">
            <v>13383.68</v>
          </cell>
          <cell r="D270">
            <v>13383.68</v>
          </cell>
          <cell r="E270">
            <v>13383.68</v>
          </cell>
          <cell r="G270">
            <v>13383.68</v>
          </cell>
        </row>
        <row r="271">
          <cell r="A271" t="str">
            <v>1326221    Marcas e Patentes-IPC</v>
          </cell>
          <cell r="B271">
            <v>8198.19</v>
          </cell>
          <cell r="D271">
            <v>8198.19</v>
          </cell>
          <cell r="E271">
            <v>8198.19</v>
          </cell>
          <cell r="G271">
            <v>8198.19</v>
          </cell>
        </row>
        <row r="272">
          <cell r="A272" t="str">
            <v>1327101    Imóveis/Edifícios</v>
          </cell>
          <cell r="B272">
            <v>52366858.920000002</v>
          </cell>
          <cell r="C272" t="str">
            <v>-</v>
          </cell>
          <cell r="D272">
            <v>-52366858.920000002</v>
          </cell>
          <cell r="E272">
            <v>51863370.520000003</v>
          </cell>
          <cell r="F272" t="str">
            <v>-</v>
          </cell>
          <cell r="G272">
            <v>-51863370.520000003</v>
          </cell>
        </row>
        <row r="273">
          <cell r="A273" t="str">
            <v>1327102    Máquinas e equipamentos</v>
          </cell>
          <cell r="B273">
            <v>390660278.11000001</v>
          </cell>
          <cell r="C273" t="str">
            <v>-</v>
          </cell>
          <cell r="D273">
            <v>-390660278.11000001</v>
          </cell>
          <cell r="E273">
            <v>387504303.06999999</v>
          </cell>
          <cell r="F273" t="str">
            <v>-</v>
          </cell>
          <cell r="G273">
            <v>-387504303.06999999</v>
          </cell>
        </row>
        <row r="274">
          <cell r="A274" t="str">
            <v>1327103    Móveis e utensílios</v>
          </cell>
          <cell r="B274">
            <v>6438632.7699999996</v>
          </cell>
          <cell r="C274" t="str">
            <v>-</v>
          </cell>
          <cell r="D274">
            <v>-6438632.7699999996</v>
          </cell>
          <cell r="E274">
            <v>6373093.5700000003</v>
          </cell>
          <cell r="F274" t="str">
            <v>-</v>
          </cell>
          <cell r="G274">
            <v>-6373093.5700000003</v>
          </cell>
        </row>
        <row r="275">
          <cell r="A275" t="str">
            <v>1327104    Tratores e implementos agrícola</v>
          </cell>
          <cell r="B275">
            <v>11140498.880000001</v>
          </cell>
          <cell r="C275" t="str">
            <v>-</v>
          </cell>
          <cell r="D275">
            <v>-11140498.880000001</v>
          </cell>
          <cell r="E275">
            <v>10826527.49</v>
          </cell>
          <cell r="F275" t="str">
            <v>-</v>
          </cell>
          <cell r="G275">
            <v>-10826527.49</v>
          </cell>
        </row>
        <row r="276">
          <cell r="A276" t="str">
            <v>1327105    Veículos</v>
          </cell>
          <cell r="B276">
            <v>6054151.79</v>
          </cell>
          <cell r="C276" t="str">
            <v>-</v>
          </cell>
          <cell r="D276">
            <v>-6054151.79</v>
          </cell>
          <cell r="E276">
            <v>6024502.7699999996</v>
          </cell>
          <cell r="F276" t="str">
            <v>-</v>
          </cell>
          <cell r="G276">
            <v>-6024502.7699999996</v>
          </cell>
        </row>
        <row r="277">
          <cell r="A277" t="str">
            <v>1327106    Instalações</v>
          </cell>
          <cell r="B277">
            <v>203893028.49000001</v>
          </cell>
          <cell r="C277" t="str">
            <v>-</v>
          </cell>
          <cell r="D277">
            <v>-203893028.49000001</v>
          </cell>
          <cell r="E277">
            <v>203007221.49000001</v>
          </cell>
          <cell r="F277" t="str">
            <v>-</v>
          </cell>
          <cell r="G277">
            <v>-203007221.49000001</v>
          </cell>
        </row>
        <row r="278">
          <cell r="A278" t="str">
            <v>1327107    Equipamentos de informática</v>
          </cell>
          <cell r="B278">
            <v>8105796.6799999997</v>
          </cell>
          <cell r="C278" t="str">
            <v>-</v>
          </cell>
          <cell r="D278">
            <v>-8105796.6799999997</v>
          </cell>
          <cell r="E278">
            <v>8144583.4800000004</v>
          </cell>
          <cell r="F278" t="str">
            <v>-</v>
          </cell>
          <cell r="G278">
            <v>-8144583.4800000004</v>
          </cell>
        </row>
        <row r="279">
          <cell r="A279" t="str">
            <v>1327108    Equipamentos de automação industrial</v>
          </cell>
          <cell r="B279">
            <v>11350942.65</v>
          </cell>
          <cell r="C279" t="str">
            <v>-</v>
          </cell>
          <cell r="D279">
            <v>-11350942.65</v>
          </cell>
          <cell r="E279">
            <v>11112497.380000001</v>
          </cell>
          <cell r="F279" t="str">
            <v>-</v>
          </cell>
          <cell r="G279">
            <v>-11112497.380000001</v>
          </cell>
        </row>
        <row r="280">
          <cell r="A280" t="str">
            <v>1327109    Equipamentos de laboratório</v>
          </cell>
          <cell r="B280">
            <v>1628659.14</v>
          </cell>
          <cell r="C280" t="str">
            <v>-</v>
          </cell>
          <cell r="D280">
            <v>-1628659.14</v>
          </cell>
          <cell r="E280">
            <v>1597722.09</v>
          </cell>
          <cell r="F280" t="str">
            <v>-</v>
          </cell>
          <cell r="G280">
            <v>-1597722.09</v>
          </cell>
        </row>
        <row r="281">
          <cell r="A281" t="str">
            <v>1327111    Reavaliação de Edifícios Cofie</v>
          </cell>
          <cell r="B281">
            <v>1234757.19</v>
          </cell>
          <cell r="C281" t="str">
            <v>-</v>
          </cell>
          <cell r="D281">
            <v>-1234757.19</v>
          </cell>
          <cell r="E281">
            <v>1232299.93</v>
          </cell>
          <cell r="F281" t="str">
            <v>-</v>
          </cell>
          <cell r="G281">
            <v>-1232299.93</v>
          </cell>
        </row>
        <row r="282">
          <cell r="A282" t="str">
            <v>1327112    Reavaliação de Edifícios 85</v>
          </cell>
          <cell r="B282">
            <v>2691864.05</v>
          </cell>
          <cell r="C282" t="str">
            <v>-</v>
          </cell>
          <cell r="D282">
            <v>-2691864.05</v>
          </cell>
          <cell r="E282">
            <v>2676730.69</v>
          </cell>
          <cell r="F282" t="str">
            <v>-</v>
          </cell>
          <cell r="G282">
            <v>-2676730.69</v>
          </cell>
        </row>
        <row r="283">
          <cell r="A283" t="str">
            <v>1327113    Imóveis e Edifícios-IPC</v>
          </cell>
          <cell r="B283">
            <v>11821233.960000001</v>
          </cell>
          <cell r="C283" t="str">
            <v>-</v>
          </cell>
          <cell r="D283">
            <v>-11821233.960000001</v>
          </cell>
          <cell r="E283">
            <v>11780695.439999999</v>
          </cell>
          <cell r="F283" t="str">
            <v>-</v>
          </cell>
          <cell r="G283">
            <v>-11780695.439999999</v>
          </cell>
        </row>
        <row r="284">
          <cell r="A284" t="str">
            <v>1327114    Reavaliação Edifícios 85-IPC</v>
          </cell>
          <cell r="B284">
            <v>2704932.38</v>
          </cell>
          <cell r="C284" t="str">
            <v>-</v>
          </cell>
          <cell r="D284">
            <v>-2704932.38</v>
          </cell>
          <cell r="E284">
            <v>2689725.51</v>
          </cell>
          <cell r="F284" t="str">
            <v>-</v>
          </cell>
          <cell r="G284">
            <v>-2689725.51</v>
          </cell>
        </row>
        <row r="285">
          <cell r="A285" t="str">
            <v>1327115    Reavaliação Edifícios Cofie-IPC</v>
          </cell>
          <cell r="B285">
            <v>1245234.33</v>
          </cell>
          <cell r="C285" t="str">
            <v>-</v>
          </cell>
          <cell r="D285">
            <v>-1245234.33</v>
          </cell>
          <cell r="E285">
            <v>1242765.1499999999</v>
          </cell>
          <cell r="F285" t="str">
            <v>-</v>
          </cell>
          <cell r="G285">
            <v>-1242765.1499999999</v>
          </cell>
        </row>
        <row r="286">
          <cell r="A286" t="str">
            <v>1327116    Máquinas e Equipamentos-IPC</v>
          </cell>
          <cell r="B286">
            <v>163727308.19999999</v>
          </cell>
          <cell r="C286" t="str">
            <v>-</v>
          </cell>
          <cell r="D286">
            <v>-163727308.19999999</v>
          </cell>
          <cell r="E286">
            <v>163071256.53999999</v>
          </cell>
          <cell r="F286" t="str">
            <v>-</v>
          </cell>
          <cell r="G286">
            <v>-163071256.53999999</v>
          </cell>
        </row>
        <row r="287">
          <cell r="A287" t="str">
            <v>1327117    Móveis e utensílios-IPC</v>
          </cell>
          <cell r="B287">
            <v>2690286.45</v>
          </cell>
          <cell r="C287" t="str">
            <v>-</v>
          </cell>
          <cell r="D287">
            <v>-2690286.45</v>
          </cell>
          <cell r="E287">
            <v>2685189.28</v>
          </cell>
          <cell r="F287" t="str">
            <v>-</v>
          </cell>
          <cell r="G287">
            <v>-2685189.28</v>
          </cell>
        </row>
        <row r="288">
          <cell r="A288" t="str">
            <v>1327118    Tratores e implementos agrícola-IPC</v>
          </cell>
          <cell r="B288">
            <v>525403.85</v>
          </cell>
          <cell r="C288" t="str">
            <v>-</v>
          </cell>
          <cell r="D288">
            <v>-525403.85</v>
          </cell>
          <cell r="E288">
            <v>525403.85</v>
          </cell>
          <cell r="F288" t="str">
            <v>-</v>
          </cell>
          <cell r="G288">
            <v>-525403.85</v>
          </cell>
        </row>
        <row r="289">
          <cell r="A289" t="str">
            <v>1327119    Veículos-IPC</v>
          </cell>
          <cell r="B289">
            <v>1122307.44</v>
          </cell>
          <cell r="C289" t="str">
            <v>-</v>
          </cell>
          <cell r="D289">
            <v>-1122307.44</v>
          </cell>
          <cell r="E289">
            <v>1122135.8899999999</v>
          </cell>
          <cell r="F289" t="str">
            <v>-</v>
          </cell>
          <cell r="G289">
            <v>-1122135.8899999999</v>
          </cell>
        </row>
        <row r="290">
          <cell r="A290" t="str">
            <v>1327120    Instalações-IPC</v>
          </cell>
          <cell r="B290">
            <v>32259723.170000002</v>
          </cell>
          <cell r="C290" t="str">
            <v>-</v>
          </cell>
          <cell r="D290">
            <v>-32259723.170000002</v>
          </cell>
          <cell r="E290">
            <v>32129264.34</v>
          </cell>
          <cell r="F290" t="str">
            <v>-</v>
          </cell>
          <cell r="G290">
            <v>-32129264.34</v>
          </cell>
        </row>
        <row r="291">
          <cell r="A291" t="str">
            <v>1327121    Equipamentos de Informática-IPC</v>
          </cell>
          <cell r="B291">
            <v>1197758.8999999999</v>
          </cell>
          <cell r="C291" t="str">
            <v>-</v>
          </cell>
          <cell r="D291">
            <v>-1197758.8999999999</v>
          </cell>
          <cell r="E291">
            <v>1197758.8999999999</v>
          </cell>
          <cell r="F291" t="str">
            <v>-</v>
          </cell>
          <cell r="G291">
            <v>-1197758.8999999999</v>
          </cell>
        </row>
        <row r="292">
          <cell r="A292" t="str">
            <v>1327122    Equipamentos de Automação Industrial-IP</v>
          </cell>
          <cell r="B292">
            <v>817419.05</v>
          </cell>
          <cell r="C292" t="str">
            <v>-</v>
          </cell>
          <cell r="D292">
            <v>-817419.05</v>
          </cell>
          <cell r="E292">
            <v>817419.05</v>
          </cell>
          <cell r="F292" t="str">
            <v>-</v>
          </cell>
          <cell r="G292">
            <v>-817419.05</v>
          </cell>
        </row>
        <row r="293">
          <cell r="A293" t="str">
            <v>1327123    Equipamentos de Laboratório-IPC</v>
          </cell>
          <cell r="B293">
            <v>262446.67</v>
          </cell>
          <cell r="C293" t="str">
            <v>-</v>
          </cell>
          <cell r="D293">
            <v>-262446.67</v>
          </cell>
          <cell r="E293">
            <v>262106.68</v>
          </cell>
          <cell r="F293" t="str">
            <v>-</v>
          </cell>
          <cell r="G293">
            <v>-262106.68</v>
          </cell>
        </row>
        <row r="294">
          <cell r="A294" t="str">
            <v>1328001    Exaustão da implantação de florestas</v>
          </cell>
          <cell r="B294">
            <v>49511541.689999998</v>
          </cell>
          <cell r="C294" t="str">
            <v>-</v>
          </cell>
          <cell r="D294">
            <v>-49511541.689999998</v>
          </cell>
          <cell r="E294">
            <v>49202411.240000002</v>
          </cell>
          <cell r="F294" t="str">
            <v>-</v>
          </cell>
          <cell r="G294">
            <v>-49202411.240000002</v>
          </cell>
        </row>
        <row r="295">
          <cell r="A295" t="str">
            <v>1329001    Exaustão da manutenção de florestas</v>
          </cell>
          <cell r="B295">
            <v>47075789.899999999</v>
          </cell>
          <cell r="C295" t="str">
            <v>-</v>
          </cell>
          <cell r="D295">
            <v>-47075789.899999999</v>
          </cell>
          <cell r="E295">
            <v>44755110.009999998</v>
          </cell>
          <cell r="F295" t="str">
            <v>-</v>
          </cell>
          <cell r="G295">
            <v>-44755110.009999998</v>
          </cell>
        </row>
        <row r="296">
          <cell r="A296" t="str">
            <v>1331001    Despesas pré-operacionais</v>
          </cell>
          <cell r="B296">
            <v>6050584.3099999996</v>
          </cell>
          <cell r="D296">
            <v>6050584.3099999996</v>
          </cell>
          <cell r="E296">
            <v>6050764.0599999996</v>
          </cell>
          <cell r="G296">
            <v>6050764.0599999996</v>
          </cell>
        </row>
        <row r="297">
          <cell r="A297" t="str">
            <v>1331002    Despesas com desenvolvimento de softwar</v>
          </cell>
          <cell r="B297">
            <v>5206925.04</v>
          </cell>
          <cell r="D297">
            <v>5206925.04</v>
          </cell>
          <cell r="E297">
            <v>5206925.04</v>
          </cell>
          <cell r="G297">
            <v>5206925.04</v>
          </cell>
        </row>
        <row r="298">
          <cell r="A298" t="str">
            <v>1331003    Gastos c/aterro p/depósito de redíduos</v>
          </cell>
          <cell r="B298">
            <v>745736.43</v>
          </cell>
          <cell r="D298">
            <v>745736.43</v>
          </cell>
          <cell r="E298">
            <v>745736.43</v>
          </cell>
          <cell r="G298">
            <v>745736.43</v>
          </cell>
        </row>
        <row r="299">
          <cell r="A299" t="str">
            <v>1331005    Programa de produtividade administrativ</v>
          </cell>
          <cell r="B299">
            <v>749424.77</v>
          </cell>
          <cell r="D299">
            <v>749424.77</v>
          </cell>
          <cell r="E299">
            <v>749424.77</v>
          </cell>
          <cell r="G299">
            <v>749424.77</v>
          </cell>
        </row>
        <row r="300">
          <cell r="A300" t="str">
            <v>1331006    Projeto 1000</v>
          </cell>
          <cell r="B300">
            <v>4273094.6399999997</v>
          </cell>
          <cell r="D300">
            <v>4273094.6399999997</v>
          </cell>
          <cell r="E300">
            <v>4273094.6399999997</v>
          </cell>
          <cell r="G300">
            <v>4273094.6399999997</v>
          </cell>
        </row>
        <row r="301">
          <cell r="A301" t="str">
            <v>1331008    Projeto JC2</v>
          </cell>
          <cell r="B301">
            <v>10678203.640000001</v>
          </cell>
          <cell r="D301">
            <v>10678203.640000001</v>
          </cell>
          <cell r="E301">
            <v>10623806.060000001</v>
          </cell>
          <cell r="G301">
            <v>10623806.060000001</v>
          </cell>
        </row>
        <row r="302">
          <cell r="A302" t="str">
            <v>1331009    P1000 fase I</v>
          </cell>
          <cell r="B302">
            <v>143935865.02000001</v>
          </cell>
          <cell r="D302">
            <v>143935865.02000001</v>
          </cell>
          <cell r="E302">
            <v>143935865.02000001</v>
          </cell>
          <cell r="G302">
            <v>143935865.02000001</v>
          </cell>
        </row>
        <row r="303">
          <cell r="A303" t="str">
            <v>1331010    Projeto ISO 9000</v>
          </cell>
          <cell r="B303">
            <v>699858.56</v>
          </cell>
          <cell r="D303">
            <v>699858.56</v>
          </cell>
          <cell r="E303">
            <v>699858.56</v>
          </cell>
          <cell r="G303">
            <v>699858.56</v>
          </cell>
        </row>
        <row r="304">
          <cell r="A304" t="str">
            <v>1331011    Treinamento CEPQS</v>
          </cell>
          <cell r="B304">
            <v>89648.99</v>
          </cell>
          <cell r="D304">
            <v>89648.99</v>
          </cell>
          <cell r="E304">
            <v>89648.99</v>
          </cell>
          <cell r="G304">
            <v>89648.99</v>
          </cell>
        </row>
        <row r="305">
          <cell r="A305" t="str">
            <v>1331012    Benfeitorias em bens de terceiros</v>
          </cell>
          <cell r="B305">
            <v>2090369.87</v>
          </cell>
          <cell r="D305">
            <v>2090369.87</v>
          </cell>
          <cell r="E305">
            <v>2090369.87</v>
          </cell>
          <cell r="G305">
            <v>2090369.87</v>
          </cell>
        </row>
        <row r="306">
          <cell r="A306" t="str">
            <v>1331013    Projeto máquina 1</v>
          </cell>
          <cell r="B306">
            <v>6964844.9500000002</v>
          </cell>
          <cell r="D306">
            <v>6964844.9500000002</v>
          </cell>
          <cell r="E306">
            <v>6964844.9500000002</v>
          </cell>
          <cell r="G306">
            <v>6964844.9500000002</v>
          </cell>
        </row>
        <row r="307">
          <cell r="A307" t="str">
            <v>1331014    Projeto JE2</v>
          </cell>
          <cell r="B307">
            <v>3910818.03</v>
          </cell>
          <cell r="D307">
            <v>3910818.03</v>
          </cell>
          <cell r="E307">
            <v>3910818.03</v>
          </cell>
          <cell r="G307">
            <v>3910818.03</v>
          </cell>
        </row>
        <row r="308">
          <cell r="A308" t="str">
            <v>1331015    Mantec/PDI</v>
          </cell>
          <cell r="B308">
            <v>1948980.81</v>
          </cell>
          <cell r="D308">
            <v>1948980.81</v>
          </cell>
          <cell r="E308">
            <v>1948980.81</v>
          </cell>
          <cell r="G308">
            <v>1948980.81</v>
          </cell>
        </row>
        <row r="309">
          <cell r="A309" t="str">
            <v>1331017    PROJETO CELULOSE ECF</v>
          </cell>
          <cell r="B309">
            <v>22410328.210000001</v>
          </cell>
          <cell r="D309">
            <v>22410328.210000001</v>
          </cell>
          <cell r="E309">
            <v>22410328.210000001</v>
          </cell>
          <cell r="G309">
            <v>22410328.210000001</v>
          </cell>
        </row>
        <row r="310">
          <cell r="A310" t="str">
            <v>1331018    CORTADEIRA 8 &amp; 9</v>
          </cell>
          <cell r="B310">
            <v>839705.16</v>
          </cell>
          <cell r="D310">
            <v>839705.16</v>
          </cell>
          <cell r="E310">
            <v>839705.16</v>
          </cell>
          <cell r="G310">
            <v>839705.16</v>
          </cell>
        </row>
        <row r="311">
          <cell r="A311" t="str">
            <v>1331019    LINHAS DE FIBRA A - PRE O2/BRANQUEAMENT</v>
          </cell>
          <cell r="B311">
            <v>681731.24</v>
          </cell>
          <cell r="D311">
            <v>681731.24</v>
          </cell>
          <cell r="E311">
            <v>681731.24</v>
          </cell>
          <cell r="G311">
            <v>681731.24</v>
          </cell>
        </row>
        <row r="312">
          <cell r="A312" t="str">
            <v>1331020    DESMANCHE DE AREAS DESATIVADAS</v>
          </cell>
          <cell r="B312">
            <v>197499.9</v>
          </cell>
          <cell r="D312">
            <v>197499.9</v>
          </cell>
          <cell r="E312">
            <v>197499.9</v>
          </cell>
          <cell r="G312">
            <v>197499.9</v>
          </cell>
        </row>
        <row r="313">
          <cell r="A313" t="str">
            <v>1331021    REBOBINEDEIRA JC2</v>
          </cell>
          <cell r="B313">
            <v>632931</v>
          </cell>
          <cell r="D313">
            <v>632931</v>
          </cell>
          <cell r="E313">
            <v>632931</v>
          </cell>
          <cell r="G313">
            <v>632931</v>
          </cell>
        </row>
        <row r="314">
          <cell r="A314" t="str">
            <v>1331022    DEPOSITO PRODUTOS ACABADOS</v>
          </cell>
          <cell r="B314">
            <v>445170.81</v>
          </cell>
          <cell r="D314">
            <v>445170.81</v>
          </cell>
          <cell r="E314">
            <v>445170.81</v>
          </cell>
          <cell r="G314">
            <v>445170.81</v>
          </cell>
        </row>
        <row r="315">
          <cell r="A315" t="str">
            <v>1331023    P1000 Fase 1 IPC</v>
          </cell>
          <cell r="B315">
            <v>3464323.43</v>
          </cell>
          <cell r="D315">
            <v>3464323.43</v>
          </cell>
          <cell r="E315">
            <v>3464323.43</v>
          </cell>
          <cell r="G315">
            <v>3464323.43</v>
          </cell>
        </row>
        <row r="316">
          <cell r="A316" t="str">
            <v>1331024    Vila residencial LA</v>
          </cell>
          <cell r="B316">
            <v>350108.67</v>
          </cell>
          <cell r="D316">
            <v>350108.67</v>
          </cell>
          <cell r="E316">
            <v>421759.91</v>
          </cell>
          <cell r="G316">
            <v>421759.91</v>
          </cell>
        </row>
        <row r="317">
          <cell r="A317" t="str">
            <v>1331025    PROJETO PC2</v>
          </cell>
          <cell r="B317">
            <v>1793616.22</v>
          </cell>
          <cell r="D317">
            <v>1793616.22</v>
          </cell>
          <cell r="E317">
            <v>1793616.22</v>
          </cell>
          <cell r="G317">
            <v>1793616.22</v>
          </cell>
        </row>
        <row r="318">
          <cell r="A318" t="str">
            <v>1331026    PROJETO P-2</v>
          </cell>
          <cell r="B318">
            <v>6179000.0599999996</v>
          </cell>
          <cell r="D318">
            <v>6179000.0599999996</v>
          </cell>
          <cell r="E318">
            <v>6179000.0599999996</v>
          </cell>
          <cell r="G318">
            <v>6179000.0599999996</v>
          </cell>
        </row>
        <row r="319">
          <cell r="A319" t="str">
            <v>1331028    Despesas c/Desenv.Software-IPC</v>
          </cell>
          <cell r="B319">
            <v>520981.29</v>
          </cell>
          <cell r="D319">
            <v>520981.29</v>
          </cell>
          <cell r="E319">
            <v>520981.29</v>
          </cell>
          <cell r="G319">
            <v>520981.29</v>
          </cell>
        </row>
        <row r="320">
          <cell r="A320" t="str">
            <v>1331029    Instrumentos de Viveiro</v>
          </cell>
          <cell r="B320">
            <v>62169.49</v>
          </cell>
          <cell r="D320">
            <v>62169.49</v>
          </cell>
          <cell r="E320">
            <v>63352.49</v>
          </cell>
          <cell r="G320">
            <v>63352.49</v>
          </cell>
        </row>
        <row r="321">
          <cell r="A321" t="str">
            <v>1331030    Benfeitoria em bens de terceiros - IPC</v>
          </cell>
          <cell r="B321">
            <v>361338.92</v>
          </cell>
          <cell r="D321">
            <v>361338.92</v>
          </cell>
          <cell r="E321">
            <v>361338.92</v>
          </cell>
          <cell r="G321">
            <v>361338.92</v>
          </cell>
        </row>
        <row r="322">
          <cell r="A322" t="str">
            <v>1331031    Desp.Pre-Operac.Cort.Bielomatics</v>
          </cell>
          <cell r="B322">
            <v>3109.89</v>
          </cell>
          <cell r="D322">
            <v>3109.89</v>
          </cell>
          <cell r="E322">
            <v>3109.89</v>
          </cell>
          <cell r="G322">
            <v>3109.89</v>
          </cell>
        </row>
        <row r="323">
          <cell r="A323" t="str">
            <v>1331032    Despesas a amortizar Projeto Celmar</v>
          </cell>
          <cell r="B323">
            <v>12952.85</v>
          </cell>
          <cell r="D323">
            <v>12952.85</v>
          </cell>
          <cell r="E323">
            <v>12952.85</v>
          </cell>
          <cell r="G323">
            <v>12952.85</v>
          </cell>
        </row>
        <row r="324">
          <cell r="A324" t="str">
            <v>1331034    Caldeira CBC 80</v>
          </cell>
          <cell r="B324">
            <v>234556.5</v>
          </cell>
          <cell r="D324">
            <v>234556.5</v>
          </cell>
          <cell r="E324">
            <v>234556.5</v>
          </cell>
          <cell r="G324">
            <v>234556.5</v>
          </cell>
        </row>
        <row r="325">
          <cell r="A325" t="str">
            <v>1331035    Projeto SII</v>
          </cell>
          <cell r="B325">
            <v>27423350</v>
          </cell>
          <cell r="D325">
            <v>27423350</v>
          </cell>
          <cell r="E325">
            <v>27423350</v>
          </cell>
          <cell r="G325">
            <v>27423350</v>
          </cell>
        </row>
        <row r="326">
          <cell r="A326" t="str">
            <v>1332001    Despesas pré-operacionais</v>
          </cell>
          <cell r="B326">
            <v>362551.63</v>
          </cell>
          <cell r="C326" t="str">
            <v>-</v>
          </cell>
          <cell r="D326">
            <v>-362551.63</v>
          </cell>
          <cell r="E326">
            <v>267519.24</v>
          </cell>
          <cell r="F326" t="str">
            <v>-</v>
          </cell>
          <cell r="G326">
            <v>-267519.24</v>
          </cell>
        </row>
        <row r="327">
          <cell r="A327" t="str">
            <v>1332002    Despesas com desenvolvimento de softwar</v>
          </cell>
          <cell r="B327">
            <v>2634989.2400000002</v>
          </cell>
          <cell r="C327" t="str">
            <v>-</v>
          </cell>
          <cell r="D327">
            <v>-2634989.2400000002</v>
          </cell>
          <cell r="E327">
            <v>2578895.16</v>
          </cell>
          <cell r="F327" t="str">
            <v>-</v>
          </cell>
          <cell r="G327">
            <v>-2578895.16</v>
          </cell>
        </row>
        <row r="328">
          <cell r="A328" t="str">
            <v>1332003    Gastos c/aterro p/depósito de redíduos</v>
          </cell>
          <cell r="B328">
            <v>343650.46</v>
          </cell>
          <cell r="C328" t="str">
            <v>-</v>
          </cell>
          <cell r="D328">
            <v>-343650.46</v>
          </cell>
          <cell r="E328">
            <v>336092.33</v>
          </cell>
          <cell r="F328" t="str">
            <v>-</v>
          </cell>
          <cell r="G328">
            <v>-336092.33</v>
          </cell>
        </row>
        <row r="329">
          <cell r="A329" t="str">
            <v>1332005    Programa de produtividade administrativ</v>
          </cell>
          <cell r="B329">
            <v>149884.95000000001</v>
          </cell>
          <cell r="C329" t="str">
            <v>-</v>
          </cell>
          <cell r="D329">
            <v>-149884.95000000001</v>
          </cell>
          <cell r="E329">
            <v>149884.95000000001</v>
          </cell>
          <cell r="F329" t="str">
            <v>-</v>
          </cell>
          <cell r="G329">
            <v>-149884.95000000001</v>
          </cell>
        </row>
        <row r="330">
          <cell r="A330" t="str">
            <v>1332006    Projeto 1000</v>
          </cell>
          <cell r="B330">
            <v>269581.40999999997</v>
          </cell>
          <cell r="C330" t="str">
            <v>-</v>
          </cell>
          <cell r="D330">
            <v>-269581.40999999997</v>
          </cell>
          <cell r="E330">
            <v>251736.22</v>
          </cell>
          <cell r="F330" t="str">
            <v>-</v>
          </cell>
          <cell r="G330">
            <v>-251736.22</v>
          </cell>
        </row>
        <row r="331">
          <cell r="A331" t="str">
            <v>1332008    Projeto JC2</v>
          </cell>
          <cell r="B331">
            <v>3444856.3</v>
          </cell>
          <cell r="C331" t="str">
            <v>-</v>
          </cell>
          <cell r="D331">
            <v>-3444856.3</v>
          </cell>
          <cell r="E331">
            <v>3356324.57</v>
          </cell>
          <cell r="F331" t="str">
            <v>-</v>
          </cell>
          <cell r="G331">
            <v>-3356324.57</v>
          </cell>
        </row>
        <row r="332">
          <cell r="A332" t="str">
            <v>1332009    P1000 fase I</v>
          </cell>
          <cell r="B332">
            <v>96296894.819999993</v>
          </cell>
          <cell r="C332" t="str">
            <v>-</v>
          </cell>
          <cell r="D332">
            <v>-96296894.819999993</v>
          </cell>
          <cell r="E332">
            <v>95097429.269999996</v>
          </cell>
          <cell r="F332" t="str">
            <v>-</v>
          </cell>
          <cell r="G332">
            <v>-95097429.269999996</v>
          </cell>
        </row>
        <row r="333">
          <cell r="A333" t="str">
            <v>1332010    Projeto ISO 9000</v>
          </cell>
          <cell r="B333">
            <v>196769.67</v>
          </cell>
          <cell r="C333" t="str">
            <v>-</v>
          </cell>
          <cell r="D333">
            <v>-196769.67</v>
          </cell>
          <cell r="E333">
            <v>185924.82</v>
          </cell>
          <cell r="F333" t="str">
            <v>-</v>
          </cell>
          <cell r="G333">
            <v>-185924.82</v>
          </cell>
        </row>
        <row r="334">
          <cell r="A334" t="str">
            <v>1332011    Treinamento CEPQS</v>
          </cell>
          <cell r="B334">
            <v>80684.08</v>
          </cell>
          <cell r="C334" t="str">
            <v>-</v>
          </cell>
          <cell r="D334">
            <v>-80684.08</v>
          </cell>
          <cell r="E334">
            <v>79189.929999999993</v>
          </cell>
          <cell r="F334" t="str">
            <v>-</v>
          </cell>
          <cell r="G334">
            <v>-79189.929999999993</v>
          </cell>
        </row>
        <row r="335">
          <cell r="A335" t="str">
            <v>1332012    Benfeitorias em bens de terceiros</v>
          </cell>
          <cell r="B335">
            <v>693068.17</v>
          </cell>
          <cell r="C335" t="str">
            <v>-</v>
          </cell>
          <cell r="D335">
            <v>-693068.17</v>
          </cell>
          <cell r="E335">
            <v>675947.61</v>
          </cell>
          <cell r="F335" t="str">
            <v>-</v>
          </cell>
          <cell r="G335">
            <v>-675947.61</v>
          </cell>
        </row>
        <row r="336">
          <cell r="A336" t="str">
            <v>1332013    Projeto máquina 1</v>
          </cell>
          <cell r="B336">
            <v>2363091.56</v>
          </cell>
          <cell r="C336" t="str">
            <v>-</v>
          </cell>
          <cell r="D336">
            <v>-2363091.56</v>
          </cell>
          <cell r="E336">
            <v>2305051.1800000002</v>
          </cell>
          <cell r="F336" t="str">
            <v>-</v>
          </cell>
          <cell r="G336">
            <v>-2305051.1800000002</v>
          </cell>
        </row>
        <row r="337">
          <cell r="A337" t="str">
            <v>1332014    Projeto JE2</v>
          </cell>
          <cell r="B337">
            <v>1303605.93</v>
          </cell>
          <cell r="C337" t="str">
            <v>-</v>
          </cell>
          <cell r="D337">
            <v>-1303605.93</v>
          </cell>
          <cell r="E337">
            <v>1271015.78</v>
          </cell>
          <cell r="F337" t="str">
            <v>-</v>
          </cell>
          <cell r="G337">
            <v>-1271015.78</v>
          </cell>
        </row>
        <row r="338">
          <cell r="A338" t="str">
            <v>1332015    Mantec/PDI</v>
          </cell>
          <cell r="B338">
            <v>216908.87</v>
          </cell>
          <cell r="C338" t="str">
            <v>-</v>
          </cell>
          <cell r="D338">
            <v>-216908.87</v>
          </cell>
          <cell r="E338">
            <v>189591.35</v>
          </cell>
          <cell r="F338" t="str">
            <v>-</v>
          </cell>
          <cell r="G338">
            <v>-189591.35</v>
          </cell>
        </row>
        <row r="339">
          <cell r="A339" t="str">
            <v>1332017    Projeto Celulose ECF</v>
          </cell>
          <cell r="B339">
            <v>5579820.3499999996</v>
          </cell>
          <cell r="C339" t="str">
            <v>-</v>
          </cell>
          <cell r="D339">
            <v>-5579820.3499999996</v>
          </cell>
          <cell r="E339">
            <v>5393067.6200000001</v>
          </cell>
          <cell r="F339" t="str">
            <v>-</v>
          </cell>
          <cell r="G339">
            <v>-5393067.6200000001</v>
          </cell>
        </row>
        <row r="340">
          <cell r="A340" t="str">
            <v>1332018    Desmanche Areas Desativadas</v>
          </cell>
          <cell r="B340">
            <v>51020.74</v>
          </cell>
          <cell r="C340" t="str">
            <v>-</v>
          </cell>
          <cell r="D340">
            <v>-51020.74</v>
          </cell>
          <cell r="E340">
            <v>49374.91</v>
          </cell>
          <cell r="F340" t="str">
            <v>-</v>
          </cell>
          <cell r="G340">
            <v>-49374.91</v>
          </cell>
        </row>
        <row r="341">
          <cell r="A341" t="str">
            <v>1332019    Projeto PC2</v>
          </cell>
          <cell r="B341">
            <v>844900.63</v>
          </cell>
          <cell r="C341" t="str">
            <v>-</v>
          </cell>
          <cell r="D341">
            <v>-844900.63</v>
          </cell>
          <cell r="E341">
            <v>844900.63</v>
          </cell>
          <cell r="F341" t="str">
            <v>-</v>
          </cell>
          <cell r="G341">
            <v>-844900.63</v>
          </cell>
        </row>
        <row r="342">
          <cell r="A342" t="str">
            <v>1332020    Projeto P-2</v>
          </cell>
          <cell r="B342">
            <v>1354340.86</v>
          </cell>
          <cell r="C342" t="str">
            <v>-</v>
          </cell>
          <cell r="D342">
            <v>-1354340.86</v>
          </cell>
          <cell r="E342">
            <v>1258583.3899999999</v>
          </cell>
          <cell r="F342" t="str">
            <v>-</v>
          </cell>
          <cell r="G342">
            <v>-1258583.3899999999</v>
          </cell>
        </row>
        <row r="343">
          <cell r="A343" t="str">
            <v>1332022    Despesas com desenvolvimento de softwar</v>
          </cell>
          <cell r="B343">
            <v>520981.13</v>
          </cell>
          <cell r="C343" t="str">
            <v>-</v>
          </cell>
          <cell r="D343">
            <v>-520981.13</v>
          </cell>
          <cell r="E343">
            <v>520981.13</v>
          </cell>
          <cell r="F343" t="str">
            <v>-</v>
          </cell>
          <cell r="G343">
            <v>-520981.13</v>
          </cell>
        </row>
        <row r="344">
          <cell r="A344" t="str">
            <v>1332023    P1000 Fase 1 - IPC</v>
          </cell>
          <cell r="B344">
            <v>2704564.24</v>
          </cell>
          <cell r="C344" t="str">
            <v>-</v>
          </cell>
          <cell r="D344">
            <v>-2704564.24</v>
          </cell>
          <cell r="E344">
            <v>2644713.21</v>
          </cell>
          <cell r="F344" t="str">
            <v>-</v>
          </cell>
          <cell r="G344">
            <v>-2644713.21</v>
          </cell>
        </row>
        <row r="345">
          <cell r="A345" t="str">
            <v>1332024    Vila residencial LA</v>
          </cell>
          <cell r="B345">
            <v>45524.78</v>
          </cell>
          <cell r="C345" t="str">
            <v>-</v>
          </cell>
          <cell r="D345">
            <v>-45524.78</v>
          </cell>
          <cell r="E345">
            <v>48025.8</v>
          </cell>
          <cell r="F345" t="str">
            <v>-</v>
          </cell>
          <cell r="G345">
            <v>-48025.8</v>
          </cell>
        </row>
        <row r="346">
          <cell r="A346" t="str">
            <v>1332025    Cortadeira 8&amp;9</v>
          </cell>
          <cell r="B346">
            <v>184521.22</v>
          </cell>
          <cell r="C346" t="str">
            <v>-</v>
          </cell>
          <cell r="D346">
            <v>-184521.22</v>
          </cell>
          <cell r="E346">
            <v>177523.68</v>
          </cell>
          <cell r="F346" t="str">
            <v>-</v>
          </cell>
          <cell r="G346">
            <v>-177523.68</v>
          </cell>
        </row>
        <row r="347">
          <cell r="A347" t="str">
            <v>1332026    Linhas de Fibra A - Pre 02/Branquamento</v>
          </cell>
          <cell r="B347">
            <v>202472.48</v>
          </cell>
          <cell r="C347" t="str">
            <v>-</v>
          </cell>
          <cell r="D347">
            <v>-202472.48</v>
          </cell>
          <cell r="E347">
            <v>166897.82999999999</v>
          </cell>
          <cell r="F347" t="str">
            <v>-</v>
          </cell>
          <cell r="G347">
            <v>-166897.82999999999</v>
          </cell>
        </row>
        <row r="348">
          <cell r="A348" t="str">
            <v>1332027    Rebobinadeira JC2</v>
          </cell>
          <cell r="B348">
            <v>135241.26</v>
          </cell>
          <cell r="C348" t="str">
            <v>-</v>
          </cell>
          <cell r="D348">
            <v>-135241.26</v>
          </cell>
          <cell r="E348">
            <v>129966.83</v>
          </cell>
          <cell r="F348" t="str">
            <v>-</v>
          </cell>
          <cell r="G348">
            <v>-129966.83</v>
          </cell>
        </row>
        <row r="349">
          <cell r="A349" t="str">
            <v>1332028    Desposito Produtos Acabados</v>
          </cell>
          <cell r="B349">
            <v>103090.75</v>
          </cell>
          <cell r="C349" t="str">
            <v>-</v>
          </cell>
          <cell r="D349">
            <v>-103090.75</v>
          </cell>
          <cell r="E349">
            <v>99381.01</v>
          </cell>
          <cell r="F349" t="str">
            <v>-</v>
          </cell>
          <cell r="G349">
            <v>-99381.01</v>
          </cell>
        </row>
        <row r="350">
          <cell r="A350" t="str">
            <v>1332029    Instrumentos de Viveiro</v>
          </cell>
          <cell r="B350">
            <v>28710.880000000001</v>
          </cell>
          <cell r="C350" t="str">
            <v>-</v>
          </cell>
          <cell r="D350">
            <v>-28710.880000000001</v>
          </cell>
          <cell r="E350">
            <v>27655</v>
          </cell>
          <cell r="F350" t="str">
            <v>-</v>
          </cell>
          <cell r="G350">
            <v>-27655</v>
          </cell>
        </row>
        <row r="351">
          <cell r="A351" t="str">
            <v>1332030    Benfeitorias em bens de terceiros - IPC</v>
          </cell>
          <cell r="B351">
            <v>235124.99</v>
          </cell>
          <cell r="C351" t="str">
            <v>-</v>
          </cell>
          <cell r="D351">
            <v>-235124.99</v>
          </cell>
          <cell r="E351">
            <v>234000.24</v>
          </cell>
          <cell r="F351" t="str">
            <v>-</v>
          </cell>
          <cell r="G351">
            <v>-234000.24</v>
          </cell>
        </row>
        <row r="352">
          <cell r="A352" t="str">
            <v>1332032    Caldeira CBC 80</v>
          </cell>
          <cell r="B352">
            <v>58645.37</v>
          </cell>
          <cell r="C352" t="str">
            <v>-</v>
          </cell>
          <cell r="D352">
            <v>-58645.37</v>
          </cell>
          <cell r="E352">
            <v>54736.1</v>
          </cell>
          <cell r="F352" t="str">
            <v>-</v>
          </cell>
          <cell r="G352">
            <v>-54736.1</v>
          </cell>
        </row>
        <row r="353">
          <cell r="A353" t="str">
            <v>1332033    Projeto SII</v>
          </cell>
          <cell r="B353">
            <v>1757159.49</v>
          </cell>
          <cell r="C353" t="str">
            <v>-</v>
          </cell>
          <cell r="D353">
            <v>-1757159.49</v>
          </cell>
          <cell r="E353">
            <v>1300103.6599999999</v>
          </cell>
          <cell r="F353" t="str">
            <v>-</v>
          </cell>
          <cell r="G353">
            <v>-1300103.6599999999</v>
          </cell>
        </row>
        <row r="354">
          <cell r="A354" t="str">
            <v>2111101    Forn. mat./serv. operac. MI</v>
          </cell>
          <cell r="B354">
            <v>32899780.629999999</v>
          </cell>
          <cell r="C354" t="str">
            <v>-</v>
          </cell>
          <cell r="D354">
            <v>-32899780.629999999</v>
          </cell>
          <cell r="E354">
            <v>29033149.73</v>
          </cell>
          <cell r="F354" t="str">
            <v>-</v>
          </cell>
          <cell r="G354">
            <v>-29033149.73</v>
          </cell>
        </row>
        <row r="355">
          <cell r="A355" t="str">
            <v>2111199    Ajuste da variação cambial-ME</v>
          </cell>
          <cell r="B355">
            <v>49411.62</v>
          </cell>
          <cell r="C355" t="str">
            <v>-</v>
          </cell>
          <cell r="D355">
            <v>-49411.62</v>
          </cell>
          <cell r="E355">
            <v>46967.94</v>
          </cell>
          <cell r="F355" t="str">
            <v>-</v>
          </cell>
          <cell r="G355">
            <v>-46967.94</v>
          </cell>
        </row>
        <row r="356">
          <cell r="A356" t="str">
            <v>2111201    Forn. mat./serv. operac. ME</v>
          </cell>
          <cell r="B356">
            <v>983387.89</v>
          </cell>
          <cell r="C356" t="str">
            <v>-</v>
          </cell>
          <cell r="D356">
            <v>-983387.89</v>
          </cell>
          <cell r="E356">
            <v>1666662.55</v>
          </cell>
          <cell r="F356" t="str">
            <v>-</v>
          </cell>
          <cell r="G356">
            <v>-1666662.55</v>
          </cell>
        </row>
        <row r="357">
          <cell r="A357" t="str">
            <v>2111299    Ajuste da variação cambial-ME</v>
          </cell>
          <cell r="B357">
            <v>1690.79</v>
          </cell>
          <cell r="C357" t="str">
            <v>-</v>
          </cell>
          <cell r="D357">
            <v>-1690.79</v>
          </cell>
          <cell r="E357">
            <v>49651.519999999997</v>
          </cell>
          <cell r="G357">
            <v>49651.519999999997</v>
          </cell>
        </row>
        <row r="358">
          <cell r="A358" t="str">
            <v>2111301    Forn. empresas ligadas</v>
          </cell>
          <cell r="B358">
            <v>137980.97</v>
          </cell>
          <cell r="D358">
            <v>137980.97</v>
          </cell>
          <cell r="E358">
            <v>3048.43</v>
          </cell>
          <cell r="F358" t="str">
            <v>-</v>
          </cell>
          <cell r="G358">
            <v>-3048.43</v>
          </cell>
        </row>
        <row r="359">
          <cell r="A359" t="str">
            <v>2111302    Fornecedores Divisões</v>
          </cell>
          <cell r="B359">
            <v>12671177.050000001</v>
          </cell>
          <cell r="C359" t="str">
            <v>-</v>
          </cell>
          <cell r="D359">
            <v>-12671177.050000001</v>
          </cell>
          <cell r="E359">
            <v>16263982.689999999</v>
          </cell>
          <cell r="F359" t="str">
            <v>-</v>
          </cell>
          <cell r="G359">
            <v>-16263982.689999999</v>
          </cell>
        </row>
        <row r="360">
          <cell r="A360" t="str">
            <v>2111501    Forn. Transitória de Recebimentos</v>
          </cell>
          <cell r="B360">
            <v>2063880.85</v>
          </cell>
          <cell r="C360" t="str">
            <v>-</v>
          </cell>
          <cell r="D360">
            <v>-2063880.85</v>
          </cell>
          <cell r="E360">
            <v>1834506.24</v>
          </cell>
          <cell r="F360" t="str">
            <v>-</v>
          </cell>
          <cell r="G360">
            <v>-1834506.24</v>
          </cell>
        </row>
        <row r="361">
          <cell r="A361" t="str">
            <v>2111502    Forn. Transitória de Recebimentos de co</v>
          </cell>
          <cell r="B361">
            <v>4051772.53</v>
          </cell>
          <cell r="C361" t="str">
            <v>-</v>
          </cell>
          <cell r="D361">
            <v>-4051772.53</v>
          </cell>
          <cell r="E361">
            <v>3917104.32</v>
          </cell>
          <cell r="F361" t="str">
            <v>-</v>
          </cell>
          <cell r="G361">
            <v>-3917104.32</v>
          </cell>
        </row>
        <row r="362">
          <cell r="A362" t="str">
            <v>2111503    Forn Trans de Receb madeira</v>
          </cell>
          <cell r="B362">
            <v>11875.65</v>
          </cell>
          <cell r="D362">
            <v>11875.65</v>
          </cell>
          <cell r="E362">
            <v>11875.65</v>
          </cell>
          <cell r="G362">
            <v>11875.65</v>
          </cell>
        </row>
        <row r="363">
          <cell r="A363" t="str">
            <v>2112101    Forn. mat./serv. não operac. MI</v>
          </cell>
          <cell r="B363">
            <v>7218628.2000000002</v>
          </cell>
          <cell r="C363" t="str">
            <v>-</v>
          </cell>
          <cell r="D363">
            <v>-7218628.2000000002</v>
          </cell>
          <cell r="E363">
            <v>9611557.7200000007</v>
          </cell>
          <cell r="F363" t="str">
            <v>-</v>
          </cell>
          <cell r="G363">
            <v>-9611557.7200000007</v>
          </cell>
        </row>
        <row r="364">
          <cell r="A364" t="str">
            <v>2112199    Ajuste da variação cambial-ME</v>
          </cell>
          <cell r="B364">
            <v>138.08000000000001</v>
          </cell>
          <cell r="D364">
            <v>138.08000000000001</v>
          </cell>
          <cell r="E364">
            <v>7786.01</v>
          </cell>
          <cell r="G364">
            <v>7786.01</v>
          </cell>
        </row>
        <row r="365">
          <cell r="A365" t="str">
            <v>2112201    Forn. Mat./Serv. não Operac. ME</v>
          </cell>
          <cell r="B365">
            <v>419006.87</v>
          </cell>
          <cell r="C365" t="str">
            <v>-</v>
          </cell>
          <cell r="D365">
            <v>-419006.87</v>
          </cell>
          <cell r="E365">
            <v>385187.72</v>
          </cell>
          <cell r="F365" t="str">
            <v>-</v>
          </cell>
          <cell r="G365">
            <v>-385187.72</v>
          </cell>
        </row>
        <row r="366">
          <cell r="A366" t="str">
            <v>2112299    Ajuste da variação cambial-ME</v>
          </cell>
          <cell r="B366">
            <v>115350.38</v>
          </cell>
          <cell r="C366" t="str">
            <v>-</v>
          </cell>
          <cell r="D366">
            <v>-115350.38</v>
          </cell>
          <cell r="E366">
            <v>127052.57</v>
          </cell>
          <cell r="F366" t="str">
            <v>-</v>
          </cell>
          <cell r="G366">
            <v>-127052.57</v>
          </cell>
        </row>
        <row r="367">
          <cell r="A367" t="str">
            <v>2113001    Associações de classes</v>
          </cell>
          <cell r="B367">
            <v>5584.77</v>
          </cell>
          <cell r="C367" t="str">
            <v>-</v>
          </cell>
          <cell r="D367">
            <v>-5584.77</v>
          </cell>
          <cell r="E367">
            <v>32752.77</v>
          </cell>
          <cell r="F367" t="str">
            <v>-</v>
          </cell>
          <cell r="G367">
            <v>-32752.77</v>
          </cell>
        </row>
        <row r="368">
          <cell r="A368" t="str">
            <v>2113002    Gastos c/viagens</v>
          </cell>
          <cell r="B368">
            <v>1316.41</v>
          </cell>
          <cell r="C368" t="str">
            <v>-</v>
          </cell>
          <cell r="D368">
            <v>-1316.41</v>
          </cell>
          <cell r="E368">
            <v>100</v>
          </cell>
          <cell r="F368" t="str">
            <v>-</v>
          </cell>
          <cell r="G368">
            <v>-100</v>
          </cell>
        </row>
        <row r="369">
          <cell r="A369" t="str">
            <v>2113004    Restaurante, Convenções</v>
          </cell>
          <cell r="B369">
            <v>13443.35</v>
          </cell>
          <cell r="C369" t="str">
            <v>-</v>
          </cell>
          <cell r="D369">
            <v>-13443.35</v>
          </cell>
          <cell r="E369">
            <v>1255.43</v>
          </cell>
          <cell r="F369" t="str">
            <v>-</v>
          </cell>
          <cell r="G369">
            <v>-1255.43</v>
          </cell>
        </row>
        <row r="370">
          <cell r="A370" t="str">
            <v>2113007    Contribuição sindical</v>
          </cell>
          <cell r="B370">
            <v>29684.02</v>
          </cell>
          <cell r="C370" t="str">
            <v>-</v>
          </cell>
          <cell r="D370">
            <v>-29684.02</v>
          </cell>
          <cell r="E370">
            <v>65726.960000000006</v>
          </cell>
          <cell r="F370" t="str">
            <v>-</v>
          </cell>
          <cell r="G370">
            <v>-65726.960000000006</v>
          </cell>
        </row>
        <row r="371">
          <cell r="A371" t="str">
            <v>2113008    Filmagens, Videos, Produções</v>
          </cell>
          <cell r="B371">
            <v>29844.32</v>
          </cell>
          <cell r="C371" t="str">
            <v>-</v>
          </cell>
          <cell r="D371">
            <v>-29844.32</v>
          </cell>
          <cell r="E371">
            <v>18561.8</v>
          </cell>
          <cell r="F371" t="str">
            <v>-</v>
          </cell>
          <cell r="G371">
            <v>-18561.8</v>
          </cell>
        </row>
        <row r="372">
          <cell r="A372" t="str">
            <v>2113011    Comissões a pagar</v>
          </cell>
          <cell r="B372">
            <v>18991.25</v>
          </cell>
          <cell r="C372" t="str">
            <v>-</v>
          </cell>
          <cell r="D372">
            <v>-18991.25</v>
          </cell>
          <cell r="E372">
            <v>18991.25</v>
          </cell>
          <cell r="F372" t="str">
            <v>-</v>
          </cell>
          <cell r="G372">
            <v>-18991.25</v>
          </cell>
        </row>
        <row r="373">
          <cell r="A373" t="str">
            <v>2113012    Assistência social aos funcionários</v>
          </cell>
          <cell r="B373">
            <v>9434.43</v>
          </cell>
          <cell r="C373" t="str">
            <v>-</v>
          </cell>
          <cell r="D373">
            <v>-9434.43</v>
          </cell>
          <cell r="E373">
            <v>0</v>
          </cell>
          <cell r="G373">
            <v>0</v>
          </cell>
        </row>
        <row r="374">
          <cell r="A374" t="str">
            <v>2113013    Processos judiciais</v>
          </cell>
          <cell r="B374">
            <v>0</v>
          </cell>
          <cell r="D374">
            <v>0</v>
          </cell>
          <cell r="E374">
            <v>3000</v>
          </cell>
          <cell r="F374" t="str">
            <v>-</v>
          </cell>
          <cell r="G374">
            <v>-3000</v>
          </cell>
        </row>
        <row r="375">
          <cell r="A375" t="str">
            <v>2113017    Honorários a pagar</v>
          </cell>
          <cell r="B375">
            <v>53495.25</v>
          </cell>
          <cell r="C375" t="str">
            <v>-</v>
          </cell>
          <cell r="D375">
            <v>-53495.25</v>
          </cell>
          <cell r="E375">
            <v>34541.32</v>
          </cell>
          <cell r="F375" t="str">
            <v>-</v>
          </cell>
          <cell r="G375">
            <v>-34541.32</v>
          </cell>
        </row>
        <row r="376">
          <cell r="A376" t="str">
            <v>2113019    Armazéns portuários p/contratos</v>
          </cell>
          <cell r="B376">
            <v>17213.36</v>
          </cell>
          <cell r="C376" t="str">
            <v>-</v>
          </cell>
          <cell r="D376">
            <v>-17213.36</v>
          </cell>
          <cell r="E376">
            <v>23426.27</v>
          </cell>
          <cell r="F376" t="str">
            <v>-</v>
          </cell>
          <cell r="G376">
            <v>-23426.27</v>
          </cell>
        </row>
        <row r="377">
          <cell r="A377" t="str">
            <v>2113020    Agência marítima</v>
          </cell>
          <cell r="B377">
            <v>23762.17</v>
          </cell>
          <cell r="D377">
            <v>23762.17</v>
          </cell>
          <cell r="E377">
            <v>21639.3</v>
          </cell>
          <cell r="G377">
            <v>21639.3</v>
          </cell>
        </row>
        <row r="378">
          <cell r="A378" t="str">
            <v>2113021    Despachantes aduaneiros</v>
          </cell>
          <cell r="B378">
            <v>4762.7299999999996</v>
          </cell>
          <cell r="C378" t="str">
            <v>-</v>
          </cell>
          <cell r="D378">
            <v>-4762.7299999999996</v>
          </cell>
          <cell r="E378">
            <v>8148.36</v>
          </cell>
          <cell r="F378" t="str">
            <v>-</v>
          </cell>
          <cell r="G378">
            <v>-8148.36</v>
          </cell>
        </row>
        <row r="379">
          <cell r="A379" t="str">
            <v>2113100    Fretes s/exportação</v>
          </cell>
          <cell r="B379">
            <v>213268.06</v>
          </cell>
          <cell r="C379" t="str">
            <v>-</v>
          </cell>
          <cell r="D379">
            <v>-213268.06</v>
          </cell>
          <cell r="E379">
            <v>457122.75</v>
          </cell>
          <cell r="F379" t="str">
            <v>-</v>
          </cell>
          <cell r="G379">
            <v>-457122.75</v>
          </cell>
        </row>
        <row r="380">
          <cell r="A380" t="str">
            <v>2113101    Prêmios de seguros s/ exportação</v>
          </cell>
          <cell r="B380">
            <v>1533.8</v>
          </cell>
          <cell r="C380" t="str">
            <v>-</v>
          </cell>
          <cell r="D380">
            <v>-1533.8</v>
          </cell>
          <cell r="E380">
            <v>1858.3</v>
          </cell>
          <cell r="F380" t="str">
            <v>-</v>
          </cell>
          <cell r="G380">
            <v>-1858.3</v>
          </cell>
        </row>
        <row r="381">
          <cell r="A381" t="str">
            <v>2113102    Provisão Comissões s/Exportação</v>
          </cell>
          <cell r="B381">
            <v>118884.88</v>
          </cell>
          <cell r="C381" t="str">
            <v>-</v>
          </cell>
          <cell r="D381">
            <v>-118884.88</v>
          </cell>
          <cell r="E381">
            <v>57459.22</v>
          </cell>
          <cell r="F381" t="str">
            <v>-</v>
          </cell>
          <cell r="G381">
            <v>-57459.22</v>
          </cell>
        </row>
        <row r="382">
          <cell r="A382" t="str">
            <v>2113103    Comissões s/venda MI</v>
          </cell>
          <cell r="B382">
            <v>159284.93</v>
          </cell>
          <cell r="C382" t="str">
            <v>-</v>
          </cell>
          <cell r="D382">
            <v>-159284.93</v>
          </cell>
          <cell r="E382">
            <v>235224.41</v>
          </cell>
          <cell r="F382" t="str">
            <v>-</v>
          </cell>
          <cell r="G382">
            <v>-235224.41</v>
          </cell>
        </row>
        <row r="383">
          <cell r="A383" t="str">
            <v>2113104    Comissões s/venda ME</v>
          </cell>
          <cell r="B383">
            <v>8528419.7100000009</v>
          </cell>
          <cell r="C383" t="str">
            <v>-</v>
          </cell>
          <cell r="D383">
            <v>-8528419.7100000009</v>
          </cell>
          <cell r="E383">
            <v>17093863.91</v>
          </cell>
          <cell r="F383" t="str">
            <v>-</v>
          </cell>
          <cell r="G383">
            <v>-17093863.91</v>
          </cell>
        </row>
        <row r="384">
          <cell r="A384" t="str">
            <v>2113105    Outras Contas a Pagar KSR</v>
          </cell>
          <cell r="B384">
            <v>18748.79</v>
          </cell>
          <cell r="C384" t="str">
            <v>-</v>
          </cell>
          <cell r="D384">
            <v>-18748.79</v>
          </cell>
          <cell r="E384">
            <v>18748.79</v>
          </cell>
          <cell r="F384" t="str">
            <v>-</v>
          </cell>
          <cell r="G384">
            <v>-18748.79</v>
          </cell>
        </row>
        <row r="385">
          <cell r="A385" t="str">
            <v>2113106    Fretes a Pagar-KSR</v>
          </cell>
          <cell r="B385">
            <v>323636.61</v>
          </cell>
          <cell r="C385" t="str">
            <v>-</v>
          </cell>
          <cell r="D385">
            <v>-323636.61</v>
          </cell>
          <cell r="E385">
            <v>339229.81</v>
          </cell>
          <cell r="F385" t="str">
            <v>-</v>
          </cell>
          <cell r="G385">
            <v>-339229.81</v>
          </cell>
        </row>
        <row r="386">
          <cell r="A386" t="str">
            <v>2113190    Outras Contas a Pagar</v>
          </cell>
          <cell r="B386">
            <v>802521.89</v>
          </cell>
          <cell r="C386" t="str">
            <v>-</v>
          </cell>
          <cell r="D386">
            <v>-802521.89</v>
          </cell>
          <cell r="E386">
            <v>1775264.8</v>
          </cell>
          <cell r="F386" t="str">
            <v>-</v>
          </cell>
          <cell r="G386">
            <v>-1775264.8</v>
          </cell>
        </row>
        <row r="387">
          <cell r="A387" t="str">
            <v>2113999    Ajuste da variação cambial-ME</v>
          </cell>
          <cell r="B387">
            <v>951021.48</v>
          </cell>
          <cell r="C387" t="str">
            <v>-</v>
          </cell>
          <cell r="D387">
            <v>-951021.48</v>
          </cell>
          <cell r="E387">
            <v>399252.99</v>
          </cell>
          <cell r="F387" t="str">
            <v>-</v>
          </cell>
          <cell r="G387">
            <v>-399252.99</v>
          </cell>
        </row>
        <row r="388">
          <cell r="A388" t="str">
            <v>2115003    Dividendos</v>
          </cell>
          <cell r="B388">
            <v>47117.919999999998</v>
          </cell>
          <cell r="C388" t="str">
            <v>-</v>
          </cell>
          <cell r="D388">
            <v>-47117.919999999998</v>
          </cell>
          <cell r="E388">
            <v>13137.79</v>
          </cell>
          <cell r="F388" t="str">
            <v>-</v>
          </cell>
          <cell r="G388">
            <v>-13137.79</v>
          </cell>
        </row>
        <row r="389">
          <cell r="A389" t="str">
            <v>2121003    BNDES (TJLP) - Principal CP</v>
          </cell>
          <cell r="B389">
            <v>43240322</v>
          </cell>
          <cell r="C389" t="str">
            <v>-</v>
          </cell>
          <cell r="D389">
            <v>-43240322</v>
          </cell>
          <cell r="E389">
            <v>44057165.380000003</v>
          </cell>
          <cell r="F389" t="str">
            <v>-</v>
          </cell>
          <cell r="G389">
            <v>-44057165.380000003</v>
          </cell>
        </row>
        <row r="390">
          <cell r="A390" t="str">
            <v>2121004    BNDES (TJLP) - Juros CP</v>
          </cell>
          <cell r="B390">
            <v>652259.42000000004</v>
          </cell>
          <cell r="C390" t="str">
            <v>-</v>
          </cell>
          <cell r="D390">
            <v>-652259.42000000004</v>
          </cell>
          <cell r="E390">
            <v>651204.56000000006</v>
          </cell>
          <cell r="F390" t="str">
            <v>-</v>
          </cell>
          <cell r="G390">
            <v>-651204.56000000006</v>
          </cell>
        </row>
        <row r="391">
          <cell r="A391" t="str">
            <v>2121006    BNDES (Cesta de Moedas) - Principal CP</v>
          </cell>
          <cell r="B391">
            <v>2680435.69</v>
          </cell>
          <cell r="C391" t="str">
            <v>-</v>
          </cell>
          <cell r="D391">
            <v>-2680435.69</v>
          </cell>
          <cell r="E391">
            <v>2632247.48</v>
          </cell>
          <cell r="F391" t="str">
            <v>-</v>
          </cell>
          <cell r="G391">
            <v>-2632247.48</v>
          </cell>
        </row>
        <row r="392">
          <cell r="A392" t="str">
            <v>2121007    BNDES (Cesta de Moedas) - Juros CP</v>
          </cell>
          <cell r="B392">
            <v>52059.360000000001</v>
          </cell>
          <cell r="C392" t="str">
            <v>-</v>
          </cell>
          <cell r="D392">
            <v>-52059.360000000001</v>
          </cell>
          <cell r="E392">
            <v>63778.36</v>
          </cell>
          <cell r="F392" t="str">
            <v>-</v>
          </cell>
          <cell r="G392">
            <v>-63778.36</v>
          </cell>
        </row>
        <row r="393">
          <cell r="A393" t="str">
            <v>2121009    Outros Financiamentos MI - Principal CP</v>
          </cell>
          <cell r="B393">
            <v>572718.30000000005</v>
          </cell>
          <cell r="C393" t="str">
            <v>-</v>
          </cell>
          <cell r="D393">
            <v>-572718.30000000005</v>
          </cell>
          <cell r="E393">
            <v>734959.59</v>
          </cell>
          <cell r="F393" t="str">
            <v>-</v>
          </cell>
          <cell r="G393">
            <v>-734959.59</v>
          </cell>
        </row>
        <row r="394">
          <cell r="A394" t="str">
            <v>2121010    Outros Financiamentos MI - Juros CP</v>
          </cell>
          <cell r="B394">
            <v>2797.03</v>
          </cell>
          <cell r="C394" t="str">
            <v>-</v>
          </cell>
          <cell r="D394">
            <v>-2797.03</v>
          </cell>
          <cell r="E394">
            <v>3670.87</v>
          </cell>
          <cell r="F394" t="str">
            <v>-</v>
          </cell>
          <cell r="G394">
            <v>-3670.87</v>
          </cell>
        </row>
        <row r="395">
          <cell r="A395" t="str">
            <v>2121700    KSR - CDG</v>
          </cell>
          <cell r="B395">
            <v>24016479.07</v>
          </cell>
          <cell r="C395" t="str">
            <v>-</v>
          </cell>
          <cell r="D395">
            <v>-24016479.07</v>
          </cell>
          <cell r="E395">
            <v>21125062.02</v>
          </cell>
          <cell r="F395" t="str">
            <v>-</v>
          </cell>
          <cell r="G395">
            <v>-21125062.02</v>
          </cell>
        </row>
        <row r="396">
          <cell r="A396" t="str">
            <v>2121890    Bancos conta movimento(Hot Money)</v>
          </cell>
          <cell r="B396">
            <v>788836.3</v>
          </cell>
          <cell r="C396" t="str">
            <v>-</v>
          </cell>
          <cell r="D396">
            <v>-788836.3</v>
          </cell>
          <cell r="E396">
            <v>97935.26</v>
          </cell>
          <cell r="F396" t="str">
            <v>-</v>
          </cell>
          <cell r="G396">
            <v>-97935.26</v>
          </cell>
        </row>
        <row r="397">
          <cell r="A397" t="str">
            <v>2121898    Vendor</v>
          </cell>
          <cell r="B397">
            <v>78567362.409999996</v>
          </cell>
          <cell r="C397" t="str">
            <v>-</v>
          </cell>
          <cell r="D397">
            <v>-78567362.409999996</v>
          </cell>
          <cell r="E397">
            <v>75094707.340000004</v>
          </cell>
          <cell r="F397" t="str">
            <v>-</v>
          </cell>
          <cell r="G397">
            <v>-75094707.340000004</v>
          </cell>
        </row>
        <row r="398">
          <cell r="A398" t="str">
            <v>2121901    Juros a pagar s/ Vendor</v>
          </cell>
          <cell r="B398">
            <v>7276930.75</v>
          </cell>
          <cell r="C398" t="str">
            <v>-</v>
          </cell>
          <cell r="D398">
            <v>-7276930.75</v>
          </cell>
          <cell r="E398">
            <v>7151601.5899999999</v>
          </cell>
          <cell r="F398" t="str">
            <v>-</v>
          </cell>
          <cell r="G398">
            <v>-7151601.5899999999</v>
          </cell>
        </row>
        <row r="399">
          <cell r="A399" t="str">
            <v>2121999    Ajuste da variação cambial-MN</v>
          </cell>
          <cell r="B399">
            <v>4400.1400000000003</v>
          </cell>
          <cell r="C399" t="str">
            <v>-</v>
          </cell>
          <cell r="D399">
            <v>-4400.1400000000003</v>
          </cell>
          <cell r="E399">
            <v>3975.43</v>
          </cell>
          <cell r="F399" t="str">
            <v>-</v>
          </cell>
          <cell r="G399">
            <v>-3975.43</v>
          </cell>
        </row>
        <row r="400">
          <cell r="A400" t="str">
            <v>2122002    Importação - Principal CP</v>
          </cell>
          <cell r="B400">
            <v>75545871.620000005</v>
          </cell>
          <cell r="C400" t="str">
            <v>-</v>
          </cell>
          <cell r="D400">
            <v>-75545871.620000005</v>
          </cell>
          <cell r="E400">
            <v>75703782.890000001</v>
          </cell>
          <cell r="F400" t="str">
            <v>-</v>
          </cell>
          <cell r="G400">
            <v>-75703782.890000001</v>
          </cell>
        </row>
        <row r="401">
          <cell r="A401" t="str">
            <v>2122003    Importação - Juros CP</v>
          </cell>
          <cell r="B401">
            <v>3770817.73</v>
          </cell>
          <cell r="C401" t="str">
            <v>-</v>
          </cell>
          <cell r="D401">
            <v>-3770817.73</v>
          </cell>
          <cell r="E401">
            <v>3438386.85</v>
          </cell>
          <cell r="F401" t="str">
            <v>-</v>
          </cell>
          <cell r="G401">
            <v>-3438386.85</v>
          </cell>
        </row>
        <row r="402">
          <cell r="A402" t="str">
            <v>2122998    Ajuste da Var.Cambial - Importação CP</v>
          </cell>
          <cell r="B402">
            <v>2122763</v>
          </cell>
          <cell r="D402">
            <v>2122763</v>
          </cell>
          <cell r="E402">
            <v>5073718.9800000004</v>
          </cell>
          <cell r="G402">
            <v>5073718.9800000004</v>
          </cell>
        </row>
        <row r="403">
          <cell r="A403" t="str">
            <v>2124003    Pré-Pagamento - Principal CP</v>
          </cell>
          <cell r="B403">
            <v>576947813.80999994</v>
          </cell>
          <cell r="C403" t="str">
            <v>-</v>
          </cell>
          <cell r="D403">
            <v>-576947813.80999994</v>
          </cell>
          <cell r="E403">
            <v>377527607.88999999</v>
          </cell>
          <cell r="F403" t="str">
            <v>-</v>
          </cell>
          <cell r="G403">
            <v>-377527607.88999999</v>
          </cell>
        </row>
        <row r="404">
          <cell r="A404" t="str">
            <v>2124004    Pré-Pagamento - Principal (Redutora) CP</v>
          </cell>
          <cell r="B404">
            <v>512290490.39999998</v>
          </cell>
          <cell r="D404">
            <v>512290490.39999998</v>
          </cell>
          <cell r="E404">
            <v>377527607.88999999</v>
          </cell>
          <cell r="G404">
            <v>377527607.88999999</v>
          </cell>
        </row>
        <row r="405">
          <cell r="A405" t="str">
            <v>2124005    Pré-Pagamento - Juros CP</v>
          </cell>
          <cell r="B405">
            <v>8513523</v>
          </cell>
          <cell r="C405" t="str">
            <v>-</v>
          </cell>
          <cell r="D405">
            <v>-8513523</v>
          </cell>
          <cell r="E405">
            <v>5298760.45</v>
          </cell>
          <cell r="F405" t="str">
            <v>-</v>
          </cell>
          <cell r="G405">
            <v>-5298760.45</v>
          </cell>
        </row>
        <row r="406">
          <cell r="A406" t="str">
            <v>2124998    Ajuste da Var.Cambial - Pré-Pagamento C</v>
          </cell>
          <cell r="B406">
            <v>3391908.88</v>
          </cell>
          <cell r="D406">
            <v>3391908.88</v>
          </cell>
          <cell r="E406">
            <v>81887.83</v>
          </cell>
          <cell r="G406">
            <v>81887.83</v>
          </cell>
        </row>
        <row r="407">
          <cell r="A407" t="str">
            <v>2125001    ACE - Principal CP</v>
          </cell>
          <cell r="B407">
            <v>171369286.40000001</v>
          </cell>
          <cell r="C407" t="str">
            <v>-</v>
          </cell>
          <cell r="D407">
            <v>-171369286.40000001</v>
          </cell>
          <cell r="E407">
            <v>170546888.33000001</v>
          </cell>
          <cell r="F407" t="str">
            <v>-</v>
          </cell>
          <cell r="G407">
            <v>-170546888.33000001</v>
          </cell>
        </row>
        <row r="408">
          <cell r="A408" t="str">
            <v>2125999    Ajuste da variação cambial-ACE</v>
          </cell>
          <cell r="B408">
            <v>2670217.0299999998</v>
          </cell>
          <cell r="C408" t="str">
            <v>-</v>
          </cell>
          <cell r="D408">
            <v>-2670217.0299999998</v>
          </cell>
          <cell r="E408">
            <v>4731357.1500000004</v>
          </cell>
          <cell r="G408">
            <v>4731357.1500000004</v>
          </cell>
        </row>
        <row r="409">
          <cell r="A409" t="str">
            <v>2126001    IFC - Principal CP</v>
          </cell>
          <cell r="B409">
            <v>9130807.4199999999</v>
          </cell>
          <cell r="C409" t="str">
            <v>-</v>
          </cell>
          <cell r="D409">
            <v>-9130807.4199999999</v>
          </cell>
          <cell r="E409">
            <v>9499468.9000000004</v>
          </cell>
          <cell r="F409" t="str">
            <v>-</v>
          </cell>
          <cell r="G409">
            <v>-9499468.9000000004</v>
          </cell>
        </row>
        <row r="410">
          <cell r="A410" t="str">
            <v>2126002    IFC - Juros CP</v>
          </cell>
          <cell r="B410">
            <v>46781.22</v>
          </cell>
          <cell r="C410" t="str">
            <v>-</v>
          </cell>
          <cell r="D410">
            <v>-46781.22</v>
          </cell>
          <cell r="E410">
            <v>753338.48</v>
          </cell>
          <cell r="F410" t="str">
            <v>-</v>
          </cell>
          <cell r="G410">
            <v>-753338.48</v>
          </cell>
        </row>
        <row r="411">
          <cell r="A411" t="str">
            <v>2126999    Ajuste da Var.Cambial - IFC CP</v>
          </cell>
          <cell r="B411">
            <v>354407.95</v>
          </cell>
          <cell r="D411">
            <v>354407.95</v>
          </cell>
          <cell r="E411">
            <v>1044786.75</v>
          </cell>
          <cell r="G411">
            <v>1044786.75</v>
          </cell>
        </row>
        <row r="412">
          <cell r="A412" t="str">
            <v>2127002    Eurobonds - Juros CP</v>
          </cell>
          <cell r="B412">
            <v>10347503.369999999</v>
          </cell>
          <cell r="C412" t="str">
            <v>-</v>
          </cell>
          <cell r="D412">
            <v>-10347503.369999999</v>
          </cell>
          <cell r="E412">
            <v>7798466.6799999997</v>
          </cell>
          <cell r="F412" t="str">
            <v>-</v>
          </cell>
          <cell r="G412">
            <v>-7798466.6799999997</v>
          </cell>
        </row>
        <row r="413">
          <cell r="A413" t="str">
            <v>2127999    Ajuste da Var.Cambial - Eurobonds CP</v>
          </cell>
          <cell r="B413">
            <v>146412.48000000001</v>
          </cell>
          <cell r="C413" t="str">
            <v>-</v>
          </cell>
          <cell r="D413">
            <v>-146412.48000000001</v>
          </cell>
          <cell r="E413">
            <v>124907.51</v>
          </cell>
          <cell r="G413">
            <v>124907.51</v>
          </cell>
        </row>
        <row r="414">
          <cell r="A414" t="str">
            <v>2140001    ICMS devido</v>
          </cell>
          <cell r="B414">
            <v>196280.56</v>
          </cell>
          <cell r="C414" t="str">
            <v>-</v>
          </cell>
          <cell r="D414">
            <v>-196280.56</v>
          </cell>
          <cell r="E414">
            <v>45465.13</v>
          </cell>
          <cell r="G414">
            <v>45465.13</v>
          </cell>
        </row>
        <row r="415">
          <cell r="A415" t="str">
            <v>2140002    IPI devido</v>
          </cell>
          <cell r="B415">
            <v>69472.95</v>
          </cell>
          <cell r="D415">
            <v>69472.95</v>
          </cell>
          <cell r="E415">
            <v>197514.37</v>
          </cell>
          <cell r="G415">
            <v>197514.37</v>
          </cell>
        </row>
        <row r="416">
          <cell r="A416" t="str">
            <v>2140003    IRRF a recolher</v>
          </cell>
          <cell r="B416">
            <v>4931.2700000000004</v>
          </cell>
          <cell r="C416" t="str">
            <v>-</v>
          </cell>
          <cell r="D416">
            <v>-4931.2700000000004</v>
          </cell>
          <cell r="E416">
            <v>3292.59</v>
          </cell>
          <cell r="F416" t="str">
            <v>-</v>
          </cell>
          <cell r="G416">
            <v>-3292.59</v>
          </cell>
        </row>
        <row r="417">
          <cell r="A417" t="str">
            <v>2140004    Impostos Municipais a Recolher</v>
          </cell>
          <cell r="B417">
            <v>6322.46</v>
          </cell>
          <cell r="D417">
            <v>6322.46</v>
          </cell>
          <cell r="E417">
            <v>6403.17</v>
          </cell>
          <cell r="G417">
            <v>6403.17</v>
          </cell>
        </row>
        <row r="418">
          <cell r="A418" t="str">
            <v>2140005    PIS a recolher</v>
          </cell>
          <cell r="B418">
            <v>95617.74</v>
          </cell>
          <cell r="C418" t="str">
            <v>-</v>
          </cell>
          <cell r="D418">
            <v>-95617.74</v>
          </cell>
          <cell r="E418">
            <v>115809.44</v>
          </cell>
          <cell r="F418" t="str">
            <v>-</v>
          </cell>
          <cell r="G418">
            <v>-115809.44</v>
          </cell>
        </row>
        <row r="419">
          <cell r="A419" t="str">
            <v>2140006    COFINS a recolher</v>
          </cell>
          <cell r="B419">
            <v>294208.27</v>
          </cell>
          <cell r="C419" t="str">
            <v>-</v>
          </cell>
          <cell r="D419">
            <v>-294208.27</v>
          </cell>
          <cell r="E419">
            <v>356336.55</v>
          </cell>
          <cell r="F419" t="str">
            <v>-</v>
          </cell>
          <cell r="G419">
            <v>-356336.55</v>
          </cell>
        </row>
        <row r="420">
          <cell r="A420" t="str">
            <v>2140007    IRPJ a recolher</v>
          </cell>
          <cell r="B420">
            <v>34008273.25</v>
          </cell>
          <cell r="C420" t="str">
            <v>-</v>
          </cell>
          <cell r="D420">
            <v>-34008273.25</v>
          </cell>
          <cell r="E420">
            <v>23759091.52</v>
          </cell>
          <cell r="F420" t="str">
            <v>-</v>
          </cell>
          <cell r="G420">
            <v>-23759091.52</v>
          </cell>
        </row>
        <row r="421">
          <cell r="A421" t="str">
            <v>2140014    ICMS/IPI - Transitório rem. em consigna</v>
          </cell>
          <cell r="B421">
            <v>1660447.41</v>
          </cell>
          <cell r="C421" t="str">
            <v>-</v>
          </cell>
          <cell r="D421">
            <v>-1660447.41</v>
          </cell>
          <cell r="E421">
            <v>1479623.06</v>
          </cell>
          <cell r="F421" t="str">
            <v>-</v>
          </cell>
          <cell r="G421">
            <v>-1479623.06</v>
          </cell>
        </row>
        <row r="422">
          <cell r="A422" t="str">
            <v>2140016    Impostos estaduais a pagar</v>
          </cell>
          <cell r="B422">
            <v>5020917.91</v>
          </cell>
          <cell r="C422" t="str">
            <v>-</v>
          </cell>
          <cell r="D422">
            <v>-5020917.91</v>
          </cell>
          <cell r="E422">
            <v>6043156.5</v>
          </cell>
          <cell r="F422" t="str">
            <v>-</v>
          </cell>
          <cell r="G422">
            <v>-6043156.5</v>
          </cell>
        </row>
        <row r="423">
          <cell r="A423" t="str">
            <v>2140017    Impostos federais a pagar</v>
          </cell>
          <cell r="B423">
            <v>4086097.1</v>
          </cell>
          <cell r="C423" t="str">
            <v>-</v>
          </cell>
          <cell r="D423">
            <v>-4086097.1</v>
          </cell>
          <cell r="E423">
            <v>4980753.9000000004</v>
          </cell>
          <cell r="F423" t="str">
            <v>-</v>
          </cell>
          <cell r="G423">
            <v>-4980753.9000000004</v>
          </cell>
        </row>
        <row r="424">
          <cell r="A424" t="str">
            <v>2140021    Impostos municipais a pagar</v>
          </cell>
          <cell r="B424">
            <v>826.87</v>
          </cell>
          <cell r="C424" t="str">
            <v>-</v>
          </cell>
          <cell r="D424">
            <v>-826.87</v>
          </cell>
          <cell r="E424">
            <v>9199.36</v>
          </cell>
          <cell r="F424" t="str">
            <v>-</v>
          </cell>
          <cell r="G424">
            <v>-9199.36</v>
          </cell>
        </row>
        <row r="425">
          <cell r="A425" t="str">
            <v>2140045    ICMS-estorno de débitos(m)(red)JACAFLO</v>
          </cell>
          <cell r="B425">
            <v>111.11</v>
          </cell>
          <cell r="D425">
            <v>111.11</v>
          </cell>
          <cell r="E425">
            <v>111.11</v>
          </cell>
          <cell r="G425">
            <v>111.11</v>
          </cell>
        </row>
        <row r="426">
          <cell r="A426" t="str">
            <v>2140080    ICMS-KSR devido</v>
          </cell>
          <cell r="B426">
            <v>407936.98</v>
          </cell>
          <cell r="C426" t="str">
            <v>-</v>
          </cell>
          <cell r="D426">
            <v>-407936.98</v>
          </cell>
          <cell r="E426">
            <v>655778.5</v>
          </cell>
          <cell r="F426" t="str">
            <v>-</v>
          </cell>
          <cell r="G426">
            <v>-655778.5</v>
          </cell>
        </row>
        <row r="427">
          <cell r="A427" t="str">
            <v>2140081    IPI-KSR devido</v>
          </cell>
          <cell r="B427">
            <v>80032.460000000006</v>
          </cell>
          <cell r="C427" t="str">
            <v>-</v>
          </cell>
          <cell r="D427">
            <v>-80032.460000000006</v>
          </cell>
          <cell r="E427">
            <v>331108.8</v>
          </cell>
          <cell r="F427" t="str">
            <v>-</v>
          </cell>
          <cell r="G427">
            <v>-331108.8</v>
          </cell>
        </row>
        <row r="428">
          <cell r="A428" t="str">
            <v>2140405    3086-ICMS estorno de débitos(M)(R)</v>
          </cell>
          <cell r="B428">
            <v>111.11</v>
          </cell>
          <cell r="C428" t="str">
            <v>-</v>
          </cell>
          <cell r="D428">
            <v>-111.11</v>
          </cell>
          <cell r="E428">
            <v>111.11</v>
          </cell>
          <cell r="F428" t="str">
            <v>-</v>
          </cell>
          <cell r="G428">
            <v>-111.11</v>
          </cell>
        </row>
        <row r="429">
          <cell r="A429" t="str">
            <v>2140449    IRRF a recolher Fopag</v>
          </cell>
          <cell r="B429">
            <v>528850.19999999995</v>
          </cell>
          <cell r="C429" t="str">
            <v>-</v>
          </cell>
          <cell r="D429">
            <v>-528850.19999999995</v>
          </cell>
          <cell r="E429">
            <v>358341.03</v>
          </cell>
          <cell r="F429" t="str">
            <v>-</v>
          </cell>
          <cell r="G429">
            <v>-358341.03</v>
          </cell>
        </row>
        <row r="430">
          <cell r="A430" t="str">
            <v>2140450    INSS s/Prestação Serviços</v>
          </cell>
          <cell r="B430">
            <v>39546.400000000001</v>
          </cell>
          <cell r="C430" t="str">
            <v>-</v>
          </cell>
          <cell r="D430">
            <v>-39546.400000000001</v>
          </cell>
          <cell r="E430">
            <v>41736.870000000003</v>
          </cell>
          <cell r="F430" t="str">
            <v>-</v>
          </cell>
          <cell r="G430">
            <v>-41736.870000000003</v>
          </cell>
        </row>
        <row r="431">
          <cell r="A431" t="str">
            <v>2140455    ISS a recolher</v>
          </cell>
          <cell r="B431">
            <v>8040.19</v>
          </cell>
          <cell r="C431" t="str">
            <v>-</v>
          </cell>
          <cell r="D431">
            <v>-8040.19</v>
          </cell>
          <cell r="E431">
            <v>8997.0499999999993</v>
          </cell>
          <cell r="F431" t="str">
            <v>-</v>
          </cell>
          <cell r="G431">
            <v>-8997.0499999999993</v>
          </cell>
        </row>
        <row r="432">
          <cell r="A432" t="str">
            <v>2140999    Ajuste da variação cambial-ME</v>
          </cell>
          <cell r="B432">
            <v>36.950000000000003</v>
          </cell>
          <cell r="D432">
            <v>36.950000000000003</v>
          </cell>
          <cell r="E432">
            <v>25517.55</v>
          </cell>
          <cell r="G432">
            <v>25517.55</v>
          </cell>
        </row>
        <row r="433">
          <cell r="A433" t="str">
            <v>2161101    SENAI-Serviço Nacional da Indústria</v>
          </cell>
          <cell r="B433">
            <v>78982.710000000006</v>
          </cell>
          <cell r="C433" t="str">
            <v>-</v>
          </cell>
          <cell r="D433">
            <v>-78982.710000000006</v>
          </cell>
          <cell r="E433">
            <v>80996.19</v>
          </cell>
          <cell r="F433" t="str">
            <v>-</v>
          </cell>
          <cell r="G433">
            <v>-80996.19</v>
          </cell>
        </row>
        <row r="434">
          <cell r="A434" t="str">
            <v>2161102    SEPACO</v>
          </cell>
          <cell r="B434">
            <v>0</v>
          </cell>
          <cell r="D434">
            <v>0</v>
          </cell>
          <cell r="E434">
            <v>76.36</v>
          </cell>
          <cell r="F434" t="str">
            <v>-</v>
          </cell>
          <cell r="G434">
            <v>-76.36</v>
          </cell>
        </row>
        <row r="435">
          <cell r="A435" t="str">
            <v>2161103    FGTS</v>
          </cell>
          <cell r="B435">
            <v>310649.61</v>
          </cell>
          <cell r="C435" t="str">
            <v>-</v>
          </cell>
          <cell r="D435">
            <v>-310649.61</v>
          </cell>
          <cell r="E435">
            <v>282900.57</v>
          </cell>
          <cell r="F435" t="str">
            <v>-</v>
          </cell>
          <cell r="G435">
            <v>-282900.57</v>
          </cell>
        </row>
        <row r="436">
          <cell r="A436" t="str">
            <v>2161105    INSS/Seg.Ac.Trab./Sal.Fam. e Matern.</v>
          </cell>
          <cell r="B436">
            <v>953375.99</v>
          </cell>
          <cell r="C436" t="str">
            <v>-</v>
          </cell>
          <cell r="D436">
            <v>-953375.99</v>
          </cell>
          <cell r="E436">
            <v>1009362.05</v>
          </cell>
          <cell r="F436" t="str">
            <v>-</v>
          </cell>
          <cell r="G436">
            <v>-1009362.05</v>
          </cell>
        </row>
        <row r="437">
          <cell r="A437" t="str">
            <v>2161106    FNDE-Salário educação</v>
          </cell>
          <cell r="B437">
            <v>77247.47</v>
          </cell>
          <cell r="C437" t="str">
            <v>-</v>
          </cell>
          <cell r="D437">
            <v>-77247.47</v>
          </cell>
          <cell r="E437">
            <v>77417.77</v>
          </cell>
          <cell r="F437" t="str">
            <v>-</v>
          </cell>
          <cell r="G437">
            <v>-77417.77</v>
          </cell>
        </row>
        <row r="438">
          <cell r="A438" t="str">
            <v>2161110    SESI</v>
          </cell>
          <cell r="B438">
            <v>229606.69</v>
          </cell>
          <cell r="C438" t="str">
            <v>-</v>
          </cell>
          <cell r="D438">
            <v>-229606.69</v>
          </cell>
          <cell r="E438">
            <v>253022.03</v>
          </cell>
          <cell r="F438" t="str">
            <v>-</v>
          </cell>
          <cell r="G438">
            <v>-253022.03</v>
          </cell>
        </row>
        <row r="439">
          <cell r="A439" t="str">
            <v>2161111    Contribuição sindical</v>
          </cell>
          <cell r="B439">
            <v>12931.36</v>
          </cell>
          <cell r="C439" t="str">
            <v>-</v>
          </cell>
          <cell r="D439">
            <v>-12931.36</v>
          </cell>
          <cell r="E439">
            <v>88381.5</v>
          </cell>
          <cell r="F439" t="str">
            <v>-</v>
          </cell>
          <cell r="G439">
            <v>-88381.5</v>
          </cell>
        </row>
        <row r="440">
          <cell r="A440" t="str">
            <v>2161113    Itaú seguradora S/A</v>
          </cell>
          <cell r="B440">
            <v>58053.75</v>
          </cell>
          <cell r="C440" t="str">
            <v>-</v>
          </cell>
          <cell r="D440">
            <v>-58053.75</v>
          </cell>
          <cell r="E440">
            <v>116116.7</v>
          </cell>
          <cell r="F440" t="str">
            <v>-</v>
          </cell>
          <cell r="G440">
            <v>-116116.7</v>
          </cell>
        </row>
        <row r="441">
          <cell r="A441" t="str">
            <v>2161114    Salários devidos</v>
          </cell>
          <cell r="B441">
            <v>291.52</v>
          </cell>
          <cell r="C441" t="str">
            <v>-</v>
          </cell>
          <cell r="D441">
            <v>-291.52</v>
          </cell>
          <cell r="E441">
            <v>5293.03</v>
          </cell>
          <cell r="F441" t="str">
            <v>-</v>
          </cell>
          <cell r="G441">
            <v>-5293.03</v>
          </cell>
        </row>
        <row r="442">
          <cell r="A442" t="str">
            <v>2161115    Pensão alimentícia devida</v>
          </cell>
          <cell r="B442">
            <v>478.44</v>
          </cell>
          <cell r="C442" t="str">
            <v>-</v>
          </cell>
          <cell r="D442">
            <v>-478.44</v>
          </cell>
          <cell r="E442">
            <v>478.44</v>
          </cell>
          <cell r="F442" t="str">
            <v>-</v>
          </cell>
          <cell r="G442">
            <v>-478.44</v>
          </cell>
        </row>
        <row r="443">
          <cell r="A443" t="str">
            <v>2161118    Previdência Privada a Pagar</v>
          </cell>
          <cell r="B443">
            <v>370579.32</v>
          </cell>
          <cell r="C443" t="str">
            <v>-</v>
          </cell>
          <cell r="D443">
            <v>-370579.32</v>
          </cell>
          <cell r="E443">
            <v>310568.61</v>
          </cell>
          <cell r="F443" t="str">
            <v>-</v>
          </cell>
          <cell r="G443">
            <v>-310568.61</v>
          </cell>
        </row>
        <row r="444">
          <cell r="A444" t="str">
            <v>2161130    Encargos sociais a pagar</v>
          </cell>
          <cell r="B444">
            <v>1745445.27</v>
          </cell>
          <cell r="C444" t="str">
            <v>-</v>
          </cell>
          <cell r="D444">
            <v>-1745445.27</v>
          </cell>
          <cell r="E444">
            <v>1810447.08</v>
          </cell>
          <cell r="F444" t="str">
            <v>-</v>
          </cell>
          <cell r="G444">
            <v>-1810447.08</v>
          </cell>
        </row>
        <row r="445">
          <cell r="A445" t="str">
            <v>2161140    Salários a pagar</v>
          </cell>
          <cell r="B445">
            <v>24.8</v>
          </cell>
          <cell r="C445" t="str">
            <v>-</v>
          </cell>
          <cell r="D445">
            <v>-24.8</v>
          </cell>
          <cell r="E445">
            <v>0</v>
          </cell>
          <cell r="G445">
            <v>0</v>
          </cell>
        </row>
        <row r="446">
          <cell r="A446" t="str">
            <v>2161150    Pensão alimentícia a pagar</v>
          </cell>
          <cell r="B446">
            <v>642.79</v>
          </cell>
          <cell r="C446" t="str">
            <v>-</v>
          </cell>
          <cell r="D446">
            <v>-642.79</v>
          </cell>
          <cell r="E446">
            <v>491.52</v>
          </cell>
          <cell r="F446" t="str">
            <v>-</v>
          </cell>
          <cell r="G446">
            <v>-491.52</v>
          </cell>
        </row>
        <row r="447">
          <cell r="A447" t="str">
            <v>2162001    Provisões do 13º salário</v>
          </cell>
          <cell r="B447">
            <v>2034841.46</v>
          </cell>
          <cell r="C447" t="str">
            <v>-</v>
          </cell>
          <cell r="D447">
            <v>-2034841.46</v>
          </cell>
          <cell r="E447">
            <v>1518605.98</v>
          </cell>
          <cell r="F447" t="str">
            <v>-</v>
          </cell>
          <cell r="G447">
            <v>-1518605.98</v>
          </cell>
        </row>
        <row r="448">
          <cell r="A448" t="str">
            <v>2162002    Prov.de férias e abonos inerentes</v>
          </cell>
          <cell r="B448">
            <v>6816692.29</v>
          </cell>
          <cell r="C448" t="str">
            <v>-</v>
          </cell>
          <cell r="D448">
            <v>-6816692.29</v>
          </cell>
          <cell r="E448">
            <v>6507765.04</v>
          </cell>
          <cell r="F448" t="str">
            <v>-</v>
          </cell>
          <cell r="G448">
            <v>-6507765.04</v>
          </cell>
        </row>
        <row r="449">
          <cell r="A449" t="str">
            <v>2162003    Prov.dos encargos s/ férias e 13º salár</v>
          </cell>
          <cell r="B449">
            <v>3251616.47</v>
          </cell>
          <cell r="C449" t="str">
            <v>-</v>
          </cell>
          <cell r="D449">
            <v>-3251616.47</v>
          </cell>
          <cell r="E449">
            <v>2947113.05</v>
          </cell>
          <cell r="F449" t="str">
            <v>-</v>
          </cell>
          <cell r="G449">
            <v>-2947113.05</v>
          </cell>
        </row>
        <row r="450">
          <cell r="A450" t="str">
            <v>2162004    Provisões s/participação nos resultados</v>
          </cell>
          <cell r="B450">
            <v>13745.74</v>
          </cell>
          <cell r="C450" t="str">
            <v>-</v>
          </cell>
          <cell r="D450">
            <v>-13745.74</v>
          </cell>
          <cell r="E450">
            <v>319857.55</v>
          </cell>
          <cell r="F450" t="str">
            <v>-</v>
          </cell>
          <cell r="G450">
            <v>-319857.55</v>
          </cell>
        </row>
        <row r="451">
          <cell r="A451" t="str">
            <v>2170001    Adiantamentos por conta de clientes</v>
          </cell>
          <cell r="B451">
            <v>1379542.97</v>
          </cell>
          <cell r="C451" t="str">
            <v>-</v>
          </cell>
          <cell r="D451">
            <v>-1379542.97</v>
          </cell>
          <cell r="E451">
            <v>2601551.42</v>
          </cell>
          <cell r="F451" t="str">
            <v>-</v>
          </cell>
          <cell r="G451">
            <v>-2601551.42</v>
          </cell>
        </row>
        <row r="452">
          <cell r="A452" t="str">
            <v>2170004    Manutenção Preventiva Anual Fábrica</v>
          </cell>
          <cell r="B452">
            <v>4272547.1399999997</v>
          </cell>
          <cell r="C452" t="str">
            <v>-</v>
          </cell>
          <cell r="D452">
            <v>-4272547.1399999997</v>
          </cell>
          <cell r="E452">
            <v>3727322.77</v>
          </cell>
          <cell r="F452" t="str">
            <v>-</v>
          </cell>
          <cell r="G452">
            <v>-3727322.77</v>
          </cell>
        </row>
        <row r="453">
          <cell r="A453" t="str">
            <v>2170005    Gastos com acordo tecnológico</v>
          </cell>
          <cell r="B453">
            <v>928296.6</v>
          </cell>
          <cell r="C453" t="str">
            <v>-</v>
          </cell>
          <cell r="D453">
            <v>-928296.6</v>
          </cell>
          <cell r="E453">
            <v>716186.12</v>
          </cell>
          <cell r="F453" t="str">
            <v>-</v>
          </cell>
          <cell r="G453">
            <v>-716186.12</v>
          </cell>
        </row>
        <row r="454">
          <cell r="A454" t="str">
            <v>2170006    Gastos com Utilidades</v>
          </cell>
          <cell r="B454">
            <v>456207.2</v>
          </cell>
          <cell r="C454" t="str">
            <v>-</v>
          </cell>
          <cell r="D454">
            <v>-456207.2</v>
          </cell>
          <cell r="E454">
            <v>0</v>
          </cell>
          <cell r="G454">
            <v>0</v>
          </cell>
        </row>
        <row r="455">
          <cell r="A455" t="str">
            <v>2170007    Adiantamento por conta de clientes-KSR</v>
          </cell>
          <cell r="B455">
            <v>262741.52</v>
          </cell>
          <cell r="C455" t="str">
            <v>-</v>
          </cell>
          <cell r="D455">
            <v>-262741.52</v>
          </cell>
          <cell r="E455">
            <v>228358.89</v>
          </cell>
          <cell r="F455" t="str">
            <v>-</v>
          </cell>
          <cell r="G455">
            <v>-228358.89</v>
          </cell>
        </row>
        <row r="456">
          <cell r="A456" t="str">
            <v>2170008    Adiantamento de Clientes-Florestal</v>
          </cell>
          <cell r="B456">
            <v>97572.01</v>
          </cell>
          <cell r="C456" t="str">
            <v>-</v>
          </cell>
          <cell r="D456">
            <v>-97572.01</v>
          </cell>
          <cell r="E456">
            <v>482083.2</v>
          </cell>
          <cell r="F456" t="str">
            <v>-</v>
          </cell>
          <cell r="G456">
            <v>-482083.2</v>
          </cell>
        </row>
        <row r="457">
          <cell r="A457" t="str">
            <v>2170010    Materiais de Operações</v>
          </cell>
          <cell r="B457">
            <v>11335.39</v>
          </cell>
          <cell r="C457" t="str">
            <v>-</v>
          </cell>
          <cell r="D457">
            <v>-11335.39</v>
          </cell>
          <cell r="E457">
            <v>129924.85</v>
          </cell>
          <cell r="F457" t="str">
            <v>-</v>
          </cell>
          <cell r="G457">
            <v>-129924.85</v>
          </cell>
        </row>
        <row r="458">
          <cell r="A458" t="str">
            <v>2170011    Outras Obrigações</v>
          </cell>
          <cell r="B458">
            <v>3947059.21</v>
          </cell>
          <cell r="C458" t="str">
            <v>-</v>
          </cell>
          <cell r="D458">
            <v>-3947059.21</v>
          </cell>
          <cell r="E458">
            <v>3328745.24</v>
          </cell>
          <cell r="F458" t="str">
            <v>-</v>
          </cell>
          <cell r="G458">
            <v>-3328745.24</v>
          </cell>
        </row>
        <row r="459">
          <cell r="A459" t="str">
            <v>2170999    Ajuste da variação cambial-ME</v>
          </cell>
          <cell r="B459">
            <v>900.16</v>
          </cell>
          <cell r="D459">
            <v>900.16</v>
          </cell>
          <cell r="E459">
            <v>2120.7199999999998</v>
          </cell>
          <cell r="F459" t="str">
            <v>-</v>
          </cell>
          <cell r="G459">
            <v>-2120.7199999999998</v>
          </cell>
        </row>
        <row r="460">
          <cell r="A460" t="str">
            <v>2180001    Acionistas ligados</v>
          </cell>
          <cell r="B460">
            <v>0</v>
          </cell>
          <cell r="D460">
            <v>0</v>
          </cell>
          <cell r="E460">
            <v>40614435.490000002</v>
          </cell>
          <cell r="F460" t="str">
            <v>-</v>
          </cell>
          <cell r="G460">
            <v>-40614435.490000002</v>
          </cell>
        </row>
        <row r="461">
          <cell r="A461" t="str">
            <v>2211002    BNDES (TJLP) - Principal LP</v>
          </cell>
          <cell r="B461">
            <v>89456256.870000005</v>
          </cell>
          <cell r="C461" t="str">
            <v>-</v>
          </cell>
          <cell r="D461">
            <v>-89456256.870000005</v>
          </cell>
          <cell r="E461">
            <v>92432406.230000004</v>
          </cell>
          <cell r="F461" t="str">
            <v>-</v>
          </cell>
          <cell r="G461">
            <v>-92432406.230000004</v>
          </cell>
        </row>
        <row r="462">
          <cell r="A462" t="str">
            <v>2211005    Financ.BNDES (Cesta de Moedas) - Princi</v>
          </cell>
          <cell r="B462">
            <v>8487873.6600000001</v>
          </cell>
          <cell r="C462" t="str">
            <v>-</v>
          </cell>
          <cell r="D462">
            <v>-8487873.6600000001</v>
          </cell>
          <cell r="E462">
            <v>8554708.8800000008</v>
          </cell>
          <cell r="F462" t="str">
            <v>-</v>
          </cell>
          <cell r="G462">
            <v>-8554708.8800000008</v>
          </cell>
        </row>
        <row r="463">
          <cell r="A463" t="str">
            <v>2214001    Pré-Pagamento - Principal LP</v>
          </cell>
          <cell r="B463">
            <v>512290490.39999998</v>
          </cell>
          <cell r="C463" t="str">
            <v>-</v>
          </cell>
          <cell r="D463">
            <v>-512290490.39999998</v>
          </cell>
          <cell r="E463">
            <v>377527607.88999999</v>
          </cell>
          <cell r="F463" t="str">
            <v>-</v>
          </cell>
          <cell r="G463">
            <v>-377527607.88999999</v>
          </cell>
        </row>
        <row r="464">
          <cell r="A464" t="str">
            <v>2214999    Ajuste da Var.Cambial - Pré-Pagamento L</v>
          </cell>
          <cell r="B464">
            <v>1632547.82</v>
          </cell>
          <cell r="D464">
            <v>1632547.82</v>
          </cell>
          <cell r="E464">
            <v>21504942.600000001</v>
          </cell>
          <cell r="G464">
            <v>21504942.600000001</v>
          </cell>
        </row>
        <row r="465">
          <cell r="A465" t="str">
            <v>2216001    IFC - Principal LP</v>
          </cell>
          <cell r="B465">
            <v>6361804.6200000001</v>
          </cell>
          <cell r="C465" t="str">
            <v>-</v>
          </cell>
          <cell r="D465">
            <v>-6361804.6200000001</v>
          </cell>
          <cell r="E465">
            <v>10749556.24</v>
          </cell>
          <cell r="F465" t="str">
            <v>-</v>
          </cell>
          <cell r="G465">
            <v>-10749556.24</v>
          </cell>
        </row>
        <row r="466">
          <cell r="A466" t="str">
            <v>2216999    Ajuste da Var.Cambial - IFC LP</v>
          </cell>
          <cell r="B466">
            <v>606275.93999999994</v>
          </cell>
          <cell r="C466" t="str">
            <v>-</v>
          </cell>
          <cell r="D466">
            <v>-606275.93999999994</v>
          </cell>
          <cell r="E466">
            <v>232923.18</v>
          </cell>
          <cell r="F466" t="str">
            <v>-</v>
          </cell>
          <cell r="G466">
            <v>-232923.18</v>
          </cell>
        </row>
        <row r="467">
          <cell r="A467" t="str">
            <v>2217001    Eurobonds - Principal LP</v>
          </cell>
          <cell r="B467">
            <v>230100000</v>
          </cell>
          <cell r="C467" t="str">
            <v>-</v>
          </cell>
          <cell r="D467">
            <v>-230100000</v>
          </cell>
          <cell r="E467">
            <v>230100000</v>
          </cell>
          <cell r="F467" t="str">
            <v>-</v>
          </cell>
          <cell r="G467">
            <v>-230100000</v>
          </cell>
        </row>
        <row r="468">
          <cell r="A468" t="str">
            <v>2217999    Ajuste da Var.Cambial - Eurobonds LP</v>
          </cell>
          <cell r="B468">
            <v>131240000</v>
          </cell>
          <cell r="C468" t="str">
            <v>-</v>
          </cell>
          <cell r="D468">
            <v>-131240000</v>
          </cell>
          <cell r="E468">
            <v>119360000</v>
          </cell>
          <cell r="F468" t="str">
            <v>-</v>
          </cell>
          <cell r="G468">
            <v>-119360000</v>
          </cell>
        </row>
        <row r="469">
          <cell r="A469" t="str">
            <v>2231008    Nitro Agro-Participações Ltda</v>
          </cell>
          <cell r="B469">
            <v>2408540.38</v>
          </cell>
          <cell r="C469" t="str">
            <v>-</v>
          </cell>
          <cell r="D469">
            <v>-2408540.38</v>
          </cell>
          <cell r="E469">
            <v>1301735.1200000001</v>
          </cell>
          <cell r="F469" t="str">
            <v>-</v>
          </cell>
          <cell r="G469">
            <v>-1301735.1200000001</v>
          </cell>
        </row>
        <row r="470">
          <cell r="A470" t="str">
            <v>2232310    Planta Jacareí - transf. entre unidades</v>
          </cell>
          <cell r="B470">
            <v>247283771.40000001</v>
          </cell>
          <cell r="C470" t="str">
            <v>-</v>
          </cell>
          <cell r="D470">
            <v>-247283771.40000001</v>
          </cell>
          <cell r="E470">
            <v>220319057.34999999</v>
          </cell>
          <cell r="F470" t="str">
            <v>-</v>
          </cell>
          <cell r="G470">
            <v>-220319057.34999999</v>
          </cell>
        </row>
        <row r="471">
          <cell r="A471" t="str">
            <v>2232311    Planta Florestal Jacareí-transf. entre</v>
          </cell>
          <cell r="B471">
            <v>45413427.909999996</v>
          </cell>
          <cell r="C471" t="str">
            <v>-</v>
          </cell>
          <cell r="D471">
            <v>-45413427.909999996</v>
          </cell>
          <cell r="E471">
            <v>39753372.18</v>
          </cell>
          <cell r="F471" t="str">
            <v>-</v>
          </cell>
          <cell r="G471">
            <v>-39753372.18</v>
          </cell>
        </row>
        <row r="472">
          <cell r="A472" t="str">
            <v>2232320    Planta Luiz Antonio - transf. entre uni</v>
          </cell>
          <cell r="B472">
            <v>505181018.55000001</v>
          </cell>
          <cell r="C472" t="str">
            <v>-</v>
          </cell>
          <cell r="D472">
            <v>-505181018.55000001</v>
          </cell>
          <cell r="E472">
            <v>452036389.56999999</v>
          </cell>
          <cell r="F472" t="str">
            <v>-</v>
          </cell>
          <cell r="G472">
            <v>-452036389.56999999</v>
          </cell>
        </row>
        <row r="473">
          <cell r="A473" t="str">
            <v>2232321    Planta Florestal LA - transf. entre uni</v>
          </cell>
          <cell r="B473">
            <v>30537222.109999999</v>
          </cell>
          <cell r="C473" t="str">
            <v>-</v>
          </cell>
          <cell r="D473">
            <v>-30537222.109999999</v>
          </cell>
          <cell r="E473">
            <v>22280210.170000002</v>
          </cell>
          <cell r="F473" t="str">
            <v>-</v>
          </cell>
          <cell r="G473">
            <v>-22280210.170000002</v>
          </cell>
        </row>
        <row r="474">
          <cell r="A474" t="str">
            <v>2232330    Planta Mogi das Cruzes - transf. entre</v>
          </cell>
          <cell r="B474">
            <v>27291099.870000001</v>
          </cell>
          <cell r="C474" t="str">
            <v>-</v>
          </cell>
          <cell r="D474">
            <v>-27291099.870000001</v>
          </cell>
          <cell r="E474">
            <v>23913280.960000001</v>
          </cell>
          <cell r="F474" t="str">
            <v>-</v>
          </cell>
          <cell r="G474">
            <v>-23913280.960000001</v>
          </cell>
        </row>
        <row r="475">
          <cell r="A475" t="str">
            <v>2232340    Planta Piracicaba - transf. entre unida</v>
          </cell>
          <cell r="B475">
            <v>106892810.98</v>
          </cell>
          <cell r="C475" t="str">
            <v>-</v>
          </cell>
          <cell r="D475">
            <v>-106892810.98</v>
          </cell>
          <cell r="E475">
            <v>91254977.599999994</v>
          </cell>
          <cell r="F475" t="str">
            <v>-</v>
          </cell>
          <cell r="G475">
            <v>-91254977.599999994</v>
          </cell>
        </row>
        <row r="476">
          <cell r="A476" t="str">
            <v>2232350    Planta KSR - transf. entre unidades</v>
          </cell>
          <cell r="B476">
            <v>105021658.65000001</v>
          </cell>
          <cell r="C476" t="str">
            <v>-</v>
          </cell>
          <cell r="D476">
            <v>-105021658.65000001</v>
          </cell>
          <cell r="E476">
            <v>95012059.810000002</v>
          </cell>
          <cell r="F476" t="str">
            <v>-</v>
          </cell>
          <cell r="G476">
            <v>-95012059.810000002</v>
          </cell>
        </row>
        <row r="477">
          <cell r="A477" t="str">
            <v>2232360    Planta Exportação Alameda Santos-transf</v>
          </cell>
          <cell r="B477">
            <v>293450433.07999998</v>
          </cell>
          <cell r="C477" t="str">
            <v>-</v>
          </cell>
          <cell r="D477">
            <v>-293450433.07999998</v>
          </cell>
          <cell r="E477">
            <v>69073896.930000007</v>
          </cell>
          <cell r="F477" t="str">
            <v>-</v>
          </cell>
          <cell r="G477">
            <v>-69073896.930000007</v>
          </cell>
        </row>
        <row r="478">
          <cell r="A478" t="str">
            <v>2232390    Administração central - transf. entre u</v>
          </cell>
          <cell r="B478">
            <v>459723277.51999998</v>
          </cell>
          <cell r="C478" t="str">
            <v>-</v>
          </cell>
          <cell r="D478">
            <v>-459723277.51999998</v>
          </cell>
          <cell r="E478">
            <v>422320980.19</v>
          </cell>
          <cell r="F478" t="str">
            <v>-</v>
          </cell>
          <cell r="G478">
            <v>-422320980.19</v>
          </cell>
        </row>
        <row r="479">
          <cell r="A479" t="str">
            <v>2232398    Conta Corrente Unidades</v>
          </cell>
          <cell r="B479">
            <v>91881879.840000004</v>
          </cell>
          <cell r="C479" t="str">
            <v>-</v>
          </cell>
          <cell r="D479">
            <v>-91881879.840000004</v>
          </cell>
          <cell r="E479">
            <v>91881879.840000004</v>
          </cell>
          <cell r="F479" t="str">
            <v>-</v>
          </cell>
          <cell r="G479">
            <v>-91881879.840000004</v>
          </cell>
        </row>
        <row r="480">
          <cell r="A480" t="str">
            <v>2232399    Conta Corrente Unidades</v>
          </cell>
          <cell r="B480">
            <v>971110113.88</v>
          </cell>
          <cell r="C480" t="str">
            <v>-</v>
          </cell>
          <cell r="D480">
            <v>-971110113.88</v>
          </cell>
          <cell r="E480">
            <v>971110113.88</v>
          </cell>
          <cell r="F480" t="str">
            <v>-</v>
          </cell>
          <cell r="G480">
            <v>-971110113.88</v>
          </cell>
        </row>
        <row r="481">
          <cell r="A481" t="str">
            <v>2250001    Imposto de Renda Diferido</v>
          </cell>
          <cell r="B481">
            <v>40987939.270000003</v>
          </cell>
          <cell r="C481" t="str">
            <v>-</v>
          </cell>
          <cell r="D481">
            <v>-40987939.270000003</v>
          </cell>
          <cell r="E481">
            <v>41014126</v>
          </cell>
          <cell r="F481" t="str">
            <v>-</v>
          </cell>
          <cell r="G481">
            <v>-41014126</v>
          </cell>
        </row>
        <row r="482">
          <cell r="A482" t="str">
            <v>2260001    Provisões para contingências trabalhist</v>
          </cell>
          <cell r="B482">
            <v>4036140.31</v>
          </cell>
          <cell r="C482" t="str">
            <v>-</v>
          </cell>
          <cell r="D482">
            <v>-4036140.31</v>
          </cell>
          <cell r="E482">
            <v>4036140.31</v>
          </cell>
          <cell r="F482" t="str">
            <v>-</v>
          </cell>
          <cell r="G482">
            <v>-4036140.31</v>
          </cell>
        </row>
        <row r="483">
          <cell r="A483" t="str">
            <v>2260002    Provisões para contingências fiscais</v>
          </cell>
          <cell r="B483">
            <v>22906491.030000001</v>
          </cell>
          <cell r="C483" t="str">
            <v>-</v>
          </cell>
          <cell r="D483">
            <v>-22906491.030000001</v>
          </cell>
          <cell r="E483">
            <v>22906491.030000001</v>
          </cell>
          <cell r="F483" t="str">
            <v>-</v>
          </cell>
          <cell r="G483">
            <v>-22906491.030000001</v>
          </cell>
        </row>
        <row r="484">
          <cell r="A484" t="str">
            <v>2260003    Provisões para contingências cíveis</v>
          </cell>
          <cell r="B484">
            <v>3925000</v>
          </cell>
          <cell r="C484" t="str">
            <v>-</v>
          </cell>
          <cell r="D484">
            <v>-3925000</v>
          </cell>
          <cell r="E484">
            <v>3925000</v>
          </cell>
          <cell r="F484" t="str">
            <v>-</v>
          </cell>
          <cell r="G484">
            <v>-3925000</v>
          </cell>
        </row>
        <row r="485">
          <cell r="A485" t="str">
            <v>2410001    Capital social realizado</v>
          </cell>
          <cell r="B485">
            <v>1701900122.76</v>
          </cell>
          <cell r="C485" t="str">
            <v>-</v>
          </cell>
          <cell r="D485">
            <v>-1701900122.76</v>
          </cell>
          <cell r="E485">
            <v>1701900122.76</v>
          </cell>
          <cell r="F485" t="str">
            <v>-</v>
          </cell>
          <cell r="G485">
            <v>-1701900122.76</v>
          </cell>
        </row>
        <row r="486">
          <cell r="A486" t="str">
            <v>2420002    Reserva de capital</v>
          </cell>
          <cell r="B486">
            <v>46819766.640000001</v>
          </cell>
          <cell r="C486" t="str">
            <v>-</v>
          </cell>
          <cell r="D486">
            <v>-46819766.640000001</v>
          </cell>
          <cell r="E486">
            <v>6478696</v>
          </cell>
          <cell r="F486" t="str">
            <v>-</v>
          </cell>
          <cell r="G486">
            <v>-6478696</v>
          </cell>
        </row>
        <row r="487">
          <cell r="A487" t="str">
            <v>2420004    AÇÕES EM TESOURARIA</v>
          </cell>
          <cell r="B487">
            <v>0</v>
          </cell>
          <cell r="D487">
            <v>0</v>
          </cell>
          <cell r="E487">
            <v>15908380.73</v>
          </cell>
          <cell r="G487">
            <v>15908380.73</v>
          </cell>
        </row>
        <row r="488">
          <cell r="A488" t="str">
            <v>2430001    Reavaliação dos bens imobilizado</v>
          </cell>
          <cell r="B488">
            <v>48079285.340000004</v>
          </cell>
          <cell r="C488" t="str">
            <v>-</v>
          </cell>
          <cell r="D488">
            <v>-48079285.340000004</v>
          </cell>
          <cell r="E488">
            <v>48394374.789999999</v>
          </cell>
          <cell r="F488" t="str">
            <v>-</v>
          </cell>
          <cell r="G488">
            <v>-48394374.789999999</v>
          </cell>
        </row>
        <row r="489">
          <cell r="A489" t="str">
            <v>2440001    Reserva legal</v>
          </cell>
          <cell r="B489">
            <v>11092770.619999999</v>
          </cell>
          <cell r="C489" t="str">
            <v>-</v>
          </cell>
          <cell r="D489">
            <v>-11092770.619999999</v>
          </cell>
          <cell r="E489">
            <v>11092770.619999999</v>
          </cell>
          <cell r="F489" t="str">
            <v>-</v>
          </cell>
          <cell r="G489">
            <v>-11092770.619999999</v>
          </cell>
        </row>
        <row r="490">
          <cell r="A490" t="str">
            <v>2440004    Retenção de lucros</v>
          </cell>
          <cell r="B490">
            <v>130785221.5</v>
          </cell>
          <cell r="C490" t="str">
            <v>-</v>
          </cell>
          <cell r="D490">
            <v>-130785221.5</v>
          </cell>
          <cell r="E490">
            <v>130785221.5</v>
          </cell>
          <cell r="F490" t="str">
            <v>-</v>
          </cell>
          <cell r="G490">
            <v>-130785221.5</v>
          </cell>
        </row>
        <row r="491">
          <cell r="A491" t="str">
            <v>2451000    Lucros/prejuízos acumulados</v>
          </cell>
          <cell r="B491">
            <v>102559112.70999999</v>
          </cell>
          <cell r="C491" t="str">
            <v>-</v>
          </cell>
          <cell r="D491">
            <v>-102559112.70999999</v>
          </cell>
          <cell r="E491">
            <v>102360606.34</v>
          </cell>
          <cell r="F491" t="str">
            <v>-</v>
          </cell>
          <cell r="G491">
            <v>-102360606.34</v>
          </cell>
        </row>
        <row r="492">
          <cell r="A492" t="str">
            <v>2460001    Conversão de estoques</v>
          </cell>
          <cell r="B492">
            <v>12491928.27</v>
          </cell>
          <cell r="C492" t="str">
            <v>-</v>
          </cell>
          <cell r="D492">
            <v>-12491928.27</v>
          </cell>
          <cell r="E492">
            <v>12491928.27</v>
          </cell>
          <cell r="F492" t="str">
            <v>-</v>
          </cell>
          <cell r="G492">
            <v>-12491928.27</v>
          </cell>
        </row>
        <row r="493">
          <cell r="A493" t="str">
            <v>2460002    Conversão de fornecedores - MI</v>
          </cell>
          <cell r="B493">
            <v>12030700.359999999</v>
          </cell>
          <cell r="D493">
            <v>12030700.359999999</v>
          </cell>
          <cell r="E493">
            <v>12030700.359999999</v>
          </cell>
          <cell r="G493">
            <v>12030700.359999999</v>
          </cell>
        </row>
        <row r="494">
          <cell r="A494" t="str">
            <v>2460004    Conversão de vendor</v>
          </cell>
          <cell r="B494">
            <v>1619233.24</v>
          </cell>
          <cell r="C494" t="str">
            <v>-</v>
          </cell>
          <cell r="D494">
            <v>-1619233.24</v>
          </cell>
          <cell r="E494">
            <v>1619233.24</v>
          </cell>
          <cell r="F494" t="str">
            <v>-</v>
          </cell>
          <cell r="G494">
            <v>-1619233.24</v>
          </cell>
        </row>
        <row r="495">
          <cell r="A495" t="str">
            <v>2460005    Conversão de dupl. a receber - MI</v>
          </cell>
          <cell r="B495">
            <v>8762949.0399999991</v>
          </cell>
          <cell r="C495" t="str">
            <v>-</v>
          </cell>
          <cell r="D495">
            <v>-8762949.0399999991</v>
          </cell>
          <cell r="E495">
            <v>8762949.0399999991</v>
          </cell>
          <cell r="F495" t="str">
            <v>-</v>
          </cell>
          <cell r="G495">
            <v>-8762949.0399999991</v>
          </cell>
        </row>
        <row r="496">
          <cell r="A496" t="str">
            <v>2460006    Conversão de moedas estrangeiras</v>
          </cell>
          <cell r="B496">
            <v>21760936.850000001</v>
          </cell>
          <cell r="D496">
            <v>21760936.850000001</v>
          </cell>
          <cell r="E496">
            <v>21760936.850000001</v>
          </cell>
          <cell r="G496">
            <v>21760936.850000001</v>
          </cell>
        </row>
        <row r="497">
          <cell r="A497" t="str">
            <v>2460007    Conversão de outros saldos</v>
          </cell>
          <cell r="B497">
            <v>512575390.88999999</v>
          </cell>
          <cell r="C497" t="str">
            <v>-</v>
          </cell>
          <cell r="D497">
            <v>-512575390.88999999</v>
          </cell>
          <cell r="E497">
            <v>512575390.88999999</v>
          </cell>
          <cell r="F497" t="str">
            <v>-</v>
          </cell>
          <cell r="G497">
            <v>-512575390.88999999</v>
          </cell>
        </row>
        <row r="498">
          <cell r="A498" t="str">
            <v>2460008    Conversão de financiamentos</v>
          </cell>
          <cell r="B498">
            <v>501657864.23000002</v>
          </cell>
          <cell r="D498">
            <v>501657864.23000002</v>
          </cell>
          <cell r="E498">
            <v>501657864.23000002</v>
          </cell>
          <cell r="G498">
            <v>501657864.23000002</v>
          </cell>
        </row>
        <row r="499">
          <cell r="A499" t="str">
            <v>3113101    ICMS-Imposto s/circulação de mercadoria</v>
          </cell>
          <cell r="B499">
            <v>43106136.549999997</v>
          </cell>
          <cell r="D499">
            <v>43106136.549999997</v>
          </cell>
          <cell r="E499">
            <v>32883979.030000001</v>
          </cell>
          <cell r="G499">
            <v>32883979.030000001</v>
          </cell>
        </row>
        <row r="500">
          <cell r="A500" t="str">
            <v>3113102    PIS - Programa de Integração Social</v>
          </cell>
          <cell r="B500">
            <v>2292086.88</v>
          </cell>
          <cell r="D500">
            <v>2292086.88</v>
          </cell>
          <cell r="E500">
            <v>1734297.31</v>
          </cell>
          <cell r="G500">
            <v>1734297.31</v>
          </cell>
        </row>
        <row r="501">
          <cell r="A501" t="str">
            <v>3113103    COFINS</v>
          </cell>
          <cell r="B501">
            <v>7052181.9800000004</v>
          </cell>
          <cell r="D501">
            <v>7052181.9800000004</v>
          </cell>
          <cell r="E501">
            <v>5335906.1100000003</v>
          </cell>
          <cell r="G501">
            <v>5335906.1100000003</v>
          </cell>
        </row>
        <row r="502">
          <cell r="A502" t="str">
            <v>3113107    ICMS s/Transferências</v>
          </cell>
          <cell r="B502">
            <v>12437189.25</v>
          </cell>
          <cell r="D502">
            <v>12437189.25</v>
          </cell>
          <cell r="E502">
            <v>8904682.1699999999</v>
          </cell>
          <cell r="G502">
            <v>8904682.1699999999</v>
          </cell>
        </row>
        <row r="503">
          <cell r="A503" t="str">
            <v>3114000    Devoluções s/vendas</v>
          </cell>
          <cell r="B503">
            <v>3763896.43</v>
          </cell>
          <cell r="D503">
            <v>3763896.43</v>
          </cell>
          <cell r="E503">
            <v>2844646.76</v>
          </cell>
          <cell r="G503">
            <v>2844646.76</v>
          </cell>
        </row>
        <row r="504">
          <cell r="A504" t="str">
            <v>3311250    Custo das mercadorias vendidas</v>
          </cell>
          <cell r="B504">
            <v>46554136.289999999</v>
          </cell>
          <cell r="D504">
            <v>46554136.289999999</v>
          </cell>
          <cell r="E504">
            <v>35462076.659999996</v>
          </cell>
          <cell r="G504">
            <v>35462076.659999996</v>
          </cell>
        </row>
        <row r="505">
          <cell r="A505" t="str">
            <v>3311300    Custo dos produtos transferidos entre u</v>
          </cell>
          <cell r="B505">
            <v>134535640.52000001</v>
          </cell>
          <cell r="D505">
            <v>134535640.52000001</v>
          </cell>
          <cell r="E505">
            <v>100545975.11</v>
          </cell>
          <cell r="G505">
            <v>100545975.11</v>
          </cell>
        </row>
        <row r="506">
          <cell r="A506" t="str">
            <v>3311400    Custo dos produtos vendidos</v>
          </cell>
          <cell r="B506">
            <v>173932814.06999999</v>
          </cell>
          <cell r="D506">
            <v>173932814.06999999</v>
          </cell>
          <cell r="E506">
            <v>127217757.23999999</v>
          </cell>
          <cell r="G506">
            <v>127217757.23999999</v>
          </cell>
        </row>
        <row r="507">
          <cell r="A507" t="str">
            <v>3311500    Custo dos serviços prestados</v>
          </cell>
          <cell r="B507">
            <v>12034383.720000001</v>
          </cell>
          <cell r="D507">
            <v>12034383.720000001</v>
          </cell>
          <cell r="E507">
            <v>9726253.0600000005</v>
          </cell>
          <cell r="G507">
            <v>9726253.0600000005</v>
          </cell>
        </row>
        <row r="508">
          <cell r="A508" t="str">
            <v>3311600    Recuperação s/crédito presumido do IPI</v>
          </cell>
          <cell r="B508">
            <v>200080.3</v>
          </cell>
          <cell r="C508" t="str">
            <v>-</v>
          </cell>
          <cell r="D508">
            <v>-200080.3</v>
          </cell>
          <cell r="E508">
            <v>129614.32</v>
          </cell>
          <cell r="F508" t="str">
            <v>-</v>
          </cell>
          <cell r="G508">
            <v>-129614.32</v>
          </cell>
        </row>
        <row r="509">
          <cell r="A509" t="str">
            <v>3311650    Ajuste Apuração-ICMS/IPI</v>
          </cell>
          <cell r="B509">
            <v>1221810.07</v>
          </cell>
          <cell r="D509">
            <v>1221810.07</v>
          </cell>
          <cell r="E509">
            <v>1029739.07</v>
          </cell>
          <cell r="G509">
            <v>1029739.07</v>
          </cell>
        </row>
        <row r="510">
          <cell r="A510" t="str">
            <v>3311700    Ajuste de inventário</v>
          </cell>
          <cell r="B510">
            <v>148506.73000000001</v>
          </cell>
          <cell r="D510">
            <v>148506.73000000001</v>
          </cell>
          <cell r="E510">
            <v>151.41999999999999</v>
          </cell>
          <cell r="F510" t="str">
            <v>-</v>
          </cell>
          <cell r="G510">
            <v>-151.41999999999999</v>
          </cell>
        </row>
        <row r="511">
          <cell r="A511" t="str">
            <v>3411101    Combustível energético</v>
          </cell>
          <cell r="B511">
            <v>11387853.32</v>
          </cell>
          <cell r="D511">
            <v>11387853.32</v>
          </cell>
          <cell r="E511">
            <v>8463607.1899999995</v>
          </cell>
          <cell r="G511">
            <v>8463607.1899999995</v>
          </cell>
        </row>
        <row r="512">
          <cell r="A512" t="str">
            <v>3411102    Insumos</v>
          </cell>
          <cell r="B512">
            <v>44621980.43</v>
          </cell>
          <cell r="D512">
            <v>44621980.43</v>
          </cell>
          <cell r="E512">
            <v>33435763.98</v>
          </cell>
          <cell r="G512">
            <v>33435763.98</v>
          </cell>
        </row>
        <row r="513">
          <cell r="A513" t="str">
            <v>3411103    Matérias primas</v>
          </cell>
          <cell r="B513">
            <v>41658869.090000004</v>
          </cell>
          <cell r="D513">
            <v>41658869.090000004</v>
          </cell>
          <cell r="E513">
            <v>36489652.409999996</v>
          </cell>
          <cell r="G513">
            <v>36489652.409999996</v>
          </cell>
        </row>
        <row r="514">
          <cell r="A514" t="str">
            <v>3411104    Materiais de embalagens</v>
          </cell>
          <cell r="B514">
            <v>10387914.16</v>
          </cell>
          <cell r="D514">
            <v>10387914.16</v>
          </cell>
          <cell r="E514">
            <v>7952293.1500000004</v>
          </cell>
          <cell r="G514">
            <v>7952293.1500000004</v>
          </cell>
        </row>
        <row r="515">
          <cell r="A515" t="str">
            <v>3411105    Pallets de movimentação e armazenamento</v>
          </cell>
          <cell r="B515">
            <v>48898.13</v>
          </cell>
          <cell r="D515">
            <v>48898.13</v>
          </cell>
          <cell r="E515">
            <v>18306.009999999998</v>
          </cell>
          <cell r="G515">
            <v>18306.009999999998</v>
          </cell>
        </row>
        <row r="516">
          <cell r="A516" t="str">
            <v>3411106    Produtos Intermediários</v>
          </cell>
          <cell r="B516">
            <v>552258301.78999996</v>
          </cell>
          <cell r="D516">
            <v>552258301.78999996</v>
          </cell>
          <cell r="E516">
            <v>408991326.19</v>
          </cell>
          <cell r="G516">
            <v>408991326.19</v>
          </cell>
        </row>
        <row r="517">
          <cell r="A517" t="str">
            <v>3411108    Revestimento nacional</v>
          </cell>
          <cell r="B517">
            <v>544957.49</v>
          </cell>
          <cell r="D517">
            <v>544957.49</v>
          </cell>
          <cell r="E517">
            <v>383041.08</v>
          </cell>
          <cell r="G517">
            <v>383041.08</v>
          </cell>
        </row>
        <row r="518">
          <cell r="A518" t="str">
            <v>3411109    Revestimento importado</v>
          </cell>
          <cell r="B518">
            <v>7563052.46</v>
          </cell>
          <cell r="D518">
            <v>7563052.46</v>
          </cell>
          <cell r="E518">
            <v>5683850.5199999996</v>
          </cell>
          <cell r="G518">
            <v>5683850.5199999996</v>
          </cell>
        </row>
        <row r="519">
          <cell r="A519" t="str">
            <v>3411110    Cargas</v>
          </cell>
          <cell r="B519">
            <v>7526273.4100000001</v>
          </cell>
          <cell r="D519">
            <v>7526273.4100000001</v>
          </cell>
          <cell r="E519">
            <v>5558952.7400000002</v>
          </cell>
          <cell r="G519">
            <v>5558952.7400000002</v>
          </cell>
        </row>
        <row r="520">
          <cell r="A520" t="str">
            <v>3411111    Utilidades</v>
          </cell>
          <cell r="B520">
            <v>15441312.609999999</v>
          </cell>
          <cell r="D520">
            <v>15441312.609999999</v>
          </cell>
          <cell r="E520">
            <v>11542033.66</v>
          </cell>
          <cell r="G520">
            <v>11542033.66</v>
          </cell>
        </row>
        <row r="521">
          <cell r="A521" t="str">
            <v>3411112    Licores</v>
          </cell>
          <cell r="B521">
            <v>11426003.640000001</v>
          </cell>
          <cell r="D521">
            <v>11426003.640000001</v>
          </cell>
          <cell r="E521">
            <v>8488310.7100000009</v>
          </cell>
          <cell r="G521">
            <v>8488310.7100000009</v>
          </cell>
        </row>
        <row r="522">
          <cell r="A522" t="str">
            <v>3411113    Crédito Sub Produtos</v>
          </cell>
          <cell r="B522">
            <v>5909723.3700000001</v>
          </cell>
          <cell r="C522" t="str">
            <v>-</v>
          </cell>
          <cell r="D522">
            <v>-5909723.3700000001</v>
          </cell>
          <cell r="E522">
            <v>4582805.8099999996</v>
          </cell>
          <cell r="F522" t="str">
            <v>-</v>
          </cell>
          <cell r="G522">
            <v>-4582805.8099999996</v>
          </cell>
        </row>
        <row r="523">
          <cell r="A523" t="str">
            <v>3412101    Encargos sociais</v>
          </cell>
          <cell r="B523">
            <v>8358661.2400000002</v>
          </cell>
          <cell r="D523">
            <v>8358661.2400000002</v>
          </cell>
          <cell r="E523">
            <v>6175389.8099999996</v>
          </cell>
          <cell r="G523">
            <v>6175389.8099999996</v>
          </cell>
        </row>
        <row r="524">
          <cell r="A524" t="str">
            <v>3412102    Encargos trabalhistas</v>
          </cell>
          <cell r="B524">
            <v>137671.16</v>
          </cell>
          <cell r="D524">
            <v>137671.16</v>
          </cell>
          <cell r="E524">
            <v>101509.92</v>
          </cell>
          <cell r="G524">
            <v>101509.92</v>
          </cell>
        </row>
        <row r="525">
          <cell r="A525" t="str">
            <v>3412103    Horas extras controláveis</v>
          </cell>
          <cell r="B525">
            <v>641416.71</v>
          </cell>
          <cell r="D525">
            <v>641416.71</v>
          </cell>
          <cell r="E525">
            <v>445031.52</v>
          </cell>
          <cell r="G525">
            <v>445031.52</v>
          </cell>
        </row>
        <row r="526">
          <cell r="A526" t="str">
            <v>3412104    Indenizações e gratificações</v>
          </cell>
          <cell r="B526">
            <v>784121.22</v>
          </cell>
          <cell r="D526">
            <v>784121.22</v>
          </cell>
          <cell r="E526">
            <v>593001.55000000005</v>
          </cell>
          <cell r="G526">
            <v>593001.55000000005</v>
          </cell>
        </row>
        <row r="527">
          <cell r="A527" t="str">
            <v>3412106    Salários e Abonos</v>
          </cell>
          <cell r="B527">
            <v>21263994.390000001</v>
          </cell>
          <cell r="D527">
            <v>21263994.390000001</v>
          </cell>
          <cell r="E527">
            <v>15684640.859999999</v>
          </cell>
          <cell r="G527">
            <v>15684640.859999999</v>
          </cell>
        </row>
        <row r="528">
          <cell r="A528" t="str">
            <v>3412107    Reclamações Trabalhistas</v>
          </cell>
          <cell r="B528">
            <v>53378.25</v>
          </cell>
          <cell r="D528">
            <v>53378.25</v>
          </cell>
          <cell r="E528">
            <v>38350.43</v>
          </cell>
          <cell r="G528">
            <v>38350.43</v>
          </cell>
        </row>
        <row r="529">
          <cell r="A529" t="str">
            <v>3412301    Alimentação/vale refeição</v>
          </cell>
          <cell r="B529">
            <v>1351154.55</v>
          </cell>
          <cell r="D529">
            <v>1351154.55</v>
          </cell>
          <cell r="E529">
            <v>1020619.43</v>
          </cell>
          <cell r="G529">
            <v>1020619.43</v>
          </cell>
        </row>
        <row r="530">
          <cell r="A530" t="str">
            <v>3412302    Assistência médica contratada/Unimed</v>
          </cell>
          <cell r="B530">
            <v>1631985.39</v>
          </cell>
          <cell r="D530">
            <v>1631985.39</v>
          </cell>
          <cell r="E530">
            <v>1190102.54</v>
          </cell>
          <cell r="G530">
            <v>1190102.54</v>
          </cell>
        </row>
        <row r="531">
          <cell r="A531" t="str">
            <v>3412303    Médicos e enfermeiros</v>
          </cell>
          <cell r="B531">
            <v>206519.89</v>
          </cell>
          <cell r="D531">
            <v>206519.89</v>
          </cell>
          <cell r="E531">
            <v>155021.73000000001</v>
          </cell>
          <cell r="G531">
            <v>155021.73000000001</v>
          </cell>
        </row>
        <row r="532">
          <cell r="A532" t="str">
            <v>3412304    Assistência social</v>
          </cell>
          <cell r="B532">
            <v>107665.58</v>
          </cell>
          <cell r="D532">
            <v>107665.58</v>
          </cell>
          <cell r="E532">
            <v>103172</v>
          </cell>
          <cell r="G532">
            <v>103172</v>
          </cell>
        </row>
        <row r="533">
          <cell r="A533" t="str">
            <v>3412305    Cesta básica/brinquedos</v>
          </cell>
          <cell r="B533">
            <v>379032.72</v>
          </cell>
          <cell r="D533">
            <v>379032.72</v>
          </cell>
          <cell r="E533">
            <v>295639.78999999998</v>
          </cell>
          <cell r="G533">
            <v>295639.78999999998</v>
          </cell>
        </row>
        <row r="534">
          <cell r="A534" t="str">
            <v>3412306    Exames ambulatoriais</v>
          </cell>
          <cell r="B534">
            <v>29117.86</v>
          </cell>
          <cell r="D534">
            <v>29117.86</v>
          </cell>
          <cell r="E534">
            <v>20262.64</v>
          </cell>
          <cell r="G534">
            <v>20262.64</v>
          </cell>
        </row>
        <row r="535">
          <cell r="A535" t="str">
            <v>3412307    Medicamentos</v>
          </cell>
          <cell r="B535">
            <v>38634.870000000003</v>
          </cell>
          <cell r="D535">
            <v>38634.870000000003</v>
          </cell>
          <cell r="E535">
            <v>21880.959999999999</v>
          </cell>
          <cell r="G535">
            <v>21880.959999999999</v>
          </cell>
        </row>
        <row r="536">
          <cell r="A536" t="str">
            <v>3412308    PAMD</v>
          </cell>
          <cell r="B536">
            <v>51197.18</v>
          </cell>
          <cell r="D536">
            <v>51197.18</v>
          </cell>
          <cell r="E536">
            <v>41707.99</v>
          </cell>
          <cell r="G536">
            <v>41707.99</v>
          </cell>
        </row>
        <row r="537">
          <cell r="A537" t="str">
            <v>3412309    Seguro de vida em grupo</v>
          </cell>
          <cell r="B537">
            <v>112072.53</v>
          </cell>
          <cell r="D537">
            <v>112072.53</v>
          </cell>
          <cell r="E537">
            <v>86421.61</v>
          </cell>
          <cell r="G537">
            <v>86421.61</v>
          </cell>
        </row>
        <row r="538">
          <cell r="A538" t="str">
            <v>3412311    Subsídio farmácia</v>
          </cell>
          <cell r="B538">
            <v>186681.16</v>
          </cell>
          <cell r="D538">
            <v>186681.16</v>
          </cell>
          <cell r="E538">
            <v>138599.39000000001</v>
          </cell>
          <cell r="G538">
            <v>138599.39000000001</v>
          </cell>
        </row>
        <row r="539">
          <cell r="A539" t="str">
            <v>3412312    Transporte dos colaboradores e vale tra</v>
          </cell>
          <cell r="B539">
            <v>1476572.95</v>
          </cell>
          <cell r="D539">
            <v>1476572.95</v>
          </cell>
          <cell r="E539">
            <v>1131094.02</v>
          </cell>
          <cell r="G539">
            <v>1131094.02</v>
          </cell>
        </row>
        <row r="540">
          <cell r="A540" t="str">
            <v>3412313    Despesas c/copa e refeitório</v>
          </cell>
          <cell r="B540">
            <v>152247.78</v>
          </cell>
          <cell r="D540">
            <v>152247.78</v>
          </cell>
          <cell r="E540">
            <v>117060.13</v>
          </cell>
          <cell r="G540">
            <v>117060.13</v>
          </cell>
        </row>
        <row r="541">
          <cell r="A541" t="str">
            <v>3412314    Despesas c/Previdência Privada</v>
          </cell>
          <cell r="B541">
            <v>366385.49</v>
          </cell>
          <cell r="D541">
            <v>366385.49</v>
          </cell>
          <cell r="E541">
            <v>154953.81</v>
          </cell>
          <cell r="G541">
            <v>154953.81</v>
          </cell>
        </row>
        <row r="542">
          <cell r="A542" t="str">
            <v>3412317    Eventos sociais</v>
          </cell>
          <cell r="B542">
            <v>110885</v>
          </cell>
          <cell r="D542">
            <v>110885</v>
          </cell>
          <cell r="E542">
            <v>93599.75</v>
          </cell>
          <cell r="G542">
            <v>93599.75</v>
          </cell>
        </row>
        <row r="543">
          <cell r="A543" t="str">
            <v>3412501    Encargos sociais sobre provisões</v>
          </cell>
          <cell r="B543">
            <v>1210609.56</v>
          </cell>
          <cell r="D543">
            <v>1210609.56</v>
          </cell>
          <cell r="E543">
            <v>826092.41</v>
          </cell>
          <cell r="G543">
            <v>826092.41</v>
          </cell>
        </row>
        <row r="544">
          <cell r="A544" t="str">
            <v>3412502    Provisão de férias e 13º salário</v>
          </cell>
          <cell r="B544">
            <v>4647041.29</v>
          </cell>
          <cell r="D544">
            <v>4647041.29</v>
          </cell>
          <cell r="E544">
            <v>3474395.07</v>
          </cell>
          <cell r="G544">
            <v>3474395.07</v>
          </cell>
        </row>
        <row r="545">
          <cell r="A545" t="str">
            <v>3412601    Bolsa de estudo</v>
          </cell>
          <cell r="B545">
            <v>21366.26</v>
          </cell>
          <cell r="D545">
            <v>21366.26</v>
          </cell>
          <cell r="E545">
            <v>16569.57</v>
          </cell>
          <cell r="G545">
            <v>16569.57</v>
          </cell>
        </row>
        <row r="546">
          <cell r="A546" t="str">
            <v>3412602    Logística de treinamento</v>
          </cell>
          <cell r="B546">
            <v>92942.399999999994</v>
          </cell>
          <cell r="D546">
            <v>92942.399999999994</v>
          </cell>
          <cell r="E546">
            <v>36612.080000000002</v>
          </cell>
          <cell r="G546">
            <v>36612.080000000002</v>
          </cell>
        </row>
        <row r="547">
          <cell r="A547" t="str">
            <v>3412603    Treinamentos e desenvolvimentos</v>
          </cell>
          <cell r="B547">
            <v>285483.03999999998</v>
          </cell>
          <cell r="D547">
            <v>285483.03999999998</v>
          </cell>
          <cell r="E547">
            <v>209120.91</v>
          </cell>
          <cell r="G547">
            <v>209120.91</v>
          </cell>
        </row>
        <row r="548">
          <cell r="A548" t="str">
            <v>3413001    Energia elétrica consumo</v>
          </cell>
          <cell r="B548">
            <v>9278461.8699999992</v>
          </cell>
          <cell r="D548">
            <v>9278461.8699999992</v>
          </cell>
          <cell r="E548">
            <v>6910338.5300000003</v>
          </cell>
          <cell r="G548">
            <v>6910338.5300000003</v>
          </cell>
        </row>
        <row r="549">
          <cell r="A549" t="str">
            <v>3413002    Energia elétrica demanda</v>
          </cell>
          <cell r="B549">
            <v>3179195.08</v>
          </cell>
          <cell r="D549">
            <v>3179195.08</v>
          </cell>
          <cell r="E549">
            <v>2360148.2999999998</v>
          </cell>
          <cell r="G549">
            <v>2360148.2999999998</v>
          </cell>
        </row>
        <row r="550">
          <cell r="A550" t="str">
            <v>3414001    Materiais de manutenção industrial</v>
          </cell>
          <cell r="B550">
            <v>5178935.8600000003</v>
          </cell>
          <cell r="D550">
            <v>5178935.8600000003</v>
          </cell>
          <cell r="E550">
            <v>3996695.22</v>
          </cell>
          <cell r="G550">
            <v>3996695.22</v>
          </cell>
        </row>
        <row r="551">
          <cell r="A551" t="str">
            <v>3414002    Alteração/Manutenção de software</v>
          </cell>
          <cell r="B551">
            <v>333920.84999999998</v>
          </cell>
          <cell r="D551">
            <v>333920.84999999998</v>
          </cell>
          <cell r="E551">
            <v>2050</v>
          </cell>
          <cell r="G551">
            <v>2050</v>
          </cell>
        </row>
        <row r="552">
          <cell r="A552" t="str">
            <v>3414003    Serviços de manutenção de terceiros</v>
          </cell>
          <cell r="B552">
            <v>5143771.25</v>
          </cell>
          <cell r="D552">
            <v>5143771.25</v>
          </cell>
          <cell r="E552">
            <v>3690008.1</v>
          </cell>
          <cell r="G552">
            <v>3690008.1</v>
          </cell>
        </row>
        <row r="553">
          <cell r="A553" t="str">
            <v>3414004    Manutenção da frota (Harvester, Feller,</v>
          </cell>
          <cell r="B553">
            <v>2440924.23</v>
          </cell>
          <cell r="D553">
            <v>2440924.23</v>
          </cell>
          <cell r="E553">
            <v>1897847.69</v>
          </cell>
          <cell r="G553">
            <v>1897847.69</v>
          </cell>
        </row>
        <row r="554">
          <cell r="A554" t="str">
            <v>3414005    Gastos com veículos</v>
          </cell>
          <cell r="B554">
            <v>252914.31</v>
          </cell>
          <cell r="D554">
            <v>252914.31</v>
          </cell>
          <cell r="E554">
            <v>201028.84</v>
          </cell>
          <cell r="G554">
            <v>201028.84</v>
          </cell>
        </row>
        <row r="555">
          <cell r="A555" t="str">
            <v>3414006    Combustíveis e lubrificantes</v>
          </cell>
          <cell r="B555">
            <v>1059517.8500000001</v>
          </cell>
          <cell r="D555">
            <v>1059517.8500000001</v>
          </cell>
          <cell r="E555">
            <v>791828.2</v>
          </cell>
          <cell r="G555">
            <v>791828.2</v>
          </cell>
        </row>
        <row r="556">
          <cell r="A556" t="str">
            <v>3414007    Alt/Manut.de software e hardware-Automa</v>
          </cell>
          <cell r="B556">
            <v>432271.37</v>
          </cell>
          <cell r="D556">
            <v>432271.37</v>
          </cell>
          <cell r="E556">
            <v>421331.37</v>
          </cell>
          <cell r="G556">
            <v>421331.37</v>
          </cell>
        </row>
        <row r="557">
          <cell r="A557" t="str">
            <v>3414008    Manutenção Parada Geral - Provisão</v>
          </cell>
          <cell r="B557">
            <v>2187848.41</v>
          </cell>
          <cell r="D557">
            <v>2187848.41</v>
          </cell>
          <cell r="E557">
            <v>1639275.94</v>
          </cell>
          <cell r="G557">
            <v>1639275.94</v>
          </cell>
        </row>
        <row r="558">
          <cell r="A558" t="str">
            <v>3414009    Materiais de manutenção parada geral -</v>
          </cell>
          <cell r="B558">
            <v>5595.65</v>
          </cell>
          <cell r="D558">
            <v>5595.65</v>
          </cell>
          <cell r="E558">
            <v>23528.33</v>
          </cell>
          <cell r="G558">
            <v>23528.33</v>
          </cell>
        </row>
        <row r="559">
          <cell r="A559" t="str">
            <v>3414010    Reversão manutenção/serviços parada ger</v>
          </cell>
          <cell r="B559">
            <v>63269.21</v>
          </cell>
          <cell r="D559">
            <v>63269.21</v>
          </cell>
          <cell r="E559">
            <v>5595.65</v>
          </cell>
          <cell r="F559" t="str">
            <v>-</v>
          </cell>
          <cell r="G559">
            <v>-5595.65</v>
          </cell>
        </row>
        <row r="560">
          <cell r="A560" t="str">
            <v>3415001    Materiais de operação</v>
          </cell>
          <cell r="B560">
            <v>7405566.1200000001</v>
          </cell>
          <cell r="D560">
            <v>7405566.1200000001</v>
          </cell>
          <cell r="E560">
            <v>5056260.3499999996</v>
          </cell>
          <cell r="G560">
            <v>5056260.3499999996</v>
          </cell>
        </row>
        <row r="561">
          <cell r="A561" t="str">
            <v>3415002    Serviços de retifica e revestimento de</v>
          </cell>
          <cell r="B561">
            <v>694018.5</v>
          </cell>
          <cell r="D561">
            <v>694018.5</v>
          </cell>
          <cell r="E561">
            <v>694018.5</v>
          </cell>
          <cell r="G561">
            <v>694018.5</v>
          </cell>
        </row>
        <row r="562">
          <cell r="A562" t="str">
            <v>3416001    Amortização</v>
          </cell>
          <cell r="B562">
            <v>9715159.9900000002</v>
          </cell>
          <cell r="D562">
            <v>9715159.9900000002</v>
          </cell>
          <cell r="E562">
            <v>7237532.8700000001</v>
          </cell>
          <cell r="G562">
            <v>7237532.8700000001</v>
          </cell>
        </row>
        <row r="563">
          <cell r="A563" t="str">
            <v>3416002    Depreciação</v>
          </cell>
          <cell r="B563">
            <v>29710335.059999999</v>
          </cell>
          <cell r="D563">
            <v>29710335.059999999</v>
          </cell>
          <cell r="E563">
            <v>22254372.050000001</v>
          </cell>
          <cell r="G563">
            <v>22254372.050000001</v>
          </cell>
        </row>
        <row r="564">
          <cell r="A564" t="str">
            <v>3417001    Produtos em testes(PD)</v>
          </cell>
          <cell r="B564">
            <v>8168.61</v>
          </cell>
          <cell r="D564">
            <v>8168.61</v>
          </cell>
          <cell r="E564">
            <v>8168.61</v>
          </cell>
          <cell r="G564">
            <v>8168.61</v>
          </cell>
        </row>
        <row r="565">
          <cell r="A565" t="str">
            <v>3417002    Materiais químicos/análises laboratoria</v>
          </cell>
          <cell r="B565">
            <v>296945.33</v>
          </cell>
          <cell r="D565">
            <v>296945.33</v>
          </cell>
          <cell r="E565">
            <v>222572.83</v>
          </cell>
          <cell r="G565">
            <v>222572.83</v>
          </cell>
        </row>
        <row r="566">
          <cell r="A566" t="str">
            <v>3417003    Anúncios e publicações</v>
          </cell>
          <cell r="B566">
            <v>147203.59</v>
          </cell>
          <cell r="D566">
            <v>147203.59</v>
          </cell>
          <cell r="E566">
            <v>138945.04</v>
          </cell>
          <cell r="G566">
            <v>138945.04</v>
          </cell>
        </row>
        <row r="567">
          <cell r="A567" t="str">
            <v>3417004    Assinatura de jornais, boletins e revis</v>
          </cell>
          <cell r="B567">
            <v>35293.519999999997</v>
          </cell>
          <cell r="D567">
            <v>35293.519999999997</v>
          </cell>
          <cell r="E567">
            <v>27482.080000000002</v>
          </cell>
          <cell r="G567">
            <v>27482.080000000002</v>
          </cell>
        </row>
        <row r="568">
          <cell r="A568" t="str">
            <v>3417005    Despesas com comunicação</v>
          </cell>
          <cell r="B568">
            <v>570537.44999999995</v>
          </cell>
          <cell r="D568">
            <v>570537.44999999995</v>
          </cell>
          <cell r="E568">
            <v>428380.5</v>
          </cell>
          <cell r="G568">
            <v>428380.5</v>
          </cell>
        </row>
        <row r="569">
          <cell r="A569" t="str">
            <v>3417006    Serviços temporários</v>
          </cell>
          <cell r="B569">
            <v>316872.21999999997</v>
          </cell>
          <cell r="D569">
            <v>316872.21999999997</v>
          </cell>
          <cell r="E569">
            <v>248824.35</v>
          </cell>
          <cell r="G569">
            <v>248824.35</v>
          </cell>
        </row>
        <row r="570">
          <cell r="A570" t="str">
            <v>3417007    Fretes e carretos</v>
          </cell>
          <cell r="B570">
            <v>805583.51</v>
          </cell>
          <cell r="D570">
            <v>805583.51</v>
          </cell>
          <cell r="E570">
            <v>738922.37</v>
          </cell>
          <cell r="G570">
            <v>738922.37</v>
          </cell>
        </row>
        <row r="571">
          <cell r="A571" t="str">
            <v>3417008    Fretes de resíduos</v>
          </cell>
          <cell r="B571">
            <v>1386092.59</v>
          </cell>
          <cell r="D571">
            <v>1386092.59</v>
          </cell>
          <cell r="E571">
            <v>1113427.02</v>
          </cell>
          <cell r="G571">
            <v>1113427.02</v>
          </cell>
        </row>
        <row r="572">
          <cell r="A572" t="str">
            <v>3417011    Serviço de limpeza (industrial)</v>
          </cell>
          <cell r="B572">
            <v>63884.81</v>
          </cell>
          <cell r="D572">
            <v>63884.81</v>
          </cell>
          <cell r="E572">
            <v>50019.6</v>
          </cell>
          <cell r="G572">
            <v>50019.6</v>
          </cell>
        </row>
        <row r="573">
          <cell r="A573" t="str">
            <v>3417012    Locação de máquinas e equipamentos</v>
          </cell>
          <cell r="B573">
            <v>109364.83</v>
          </cell>
          <cell r="D573">
            <v>109364.83</v>
          </cell>
          <cell r="E573">
            <v>73522.38</v>
          </cell>
          <cell r="G573">
            <v>73522.38</v>
          </cell>
        </row>
        <row r="574">
          <cell r="A574" t="str">
            <v>3417014    Aluguel de Software/Hardware</v>
          </cell>
          <cell r="B574">
            <v>81274.720000000001</v>
          </cell>
          <cell r="D574">
            <v>81274.720000000001</v>
          </cell>
          <cell r="E574">
            <v>53361.9</v>
          </cell>
          <cell r="G574">
            <v>53361.9</v>
          </cell>
        </row>
        <row r="575">
          <cell r="A575" t="str">
            <v>3417016    Materiais de escritório</v>
          </cell>
          <cell r="B575">
            <v>406510.72</v>
          </cell>
          <cell r="D575">
            <v>406510.72</v>
          </cell>
          <cell r="E575">
            <v>301451.81</v>
          </cell>
          <cell r="G575">
            <v>301451.81</v>
          </cell>
        </row>
        <row r="576">
          <cell r="A576" t="str">
            <v>3417017    Materiais de limpeza</v>
          </cell>
          <cell r="B576">
            <v>240768.98</v>
          </cell>
          <cell r="D576">
            <v>240768.98</v>
          </cell>
          <cell r="E576">
            <v>187798.35</v>
          </cell>
          <cell r="G576">
            <v>187798.35</v>
          </cell>
        </row>
        <row r="577">
          <cell r="A577" t="str">
            <v>3417018    Materiais de informática</v>
          </cell>
          <cell r="B577">
            <v>298988.36</v>
          </cell>
          <cell r="D577">
            <v>298988.36</v>
          </cell>
          <cell r="E577">
            <v>230126.77</v>
          </cell>
          <cell r="G577">
            <v>230126.77</v>
          </cell>
        </row>
        <row r="578">
          <cell r="A578" t="str">
            <v>3417019    Materiais e equipamentos de segurança</v>
          </cell>
          <cell r="B578">
            <v>242685.64</v>
          </cell>
          <cell r="D578">
            <v>242685.64</v>
          </cell>
          <cell r="E578">
            <v>188292.38</v>
          </cell>
          <cell r="G578">
            <v>188292.38</v>
          </cell>
        </row>
        <row r="579">
          <cell r="A579" t="str">
            <v>3417021    Refeições e lanches</v>
          </cell>
          <cell r="B579">
            <v>105827.89</v>
          </cell>
          <cell r="D579">
            <v>105827.89</v>
          </cell>
          <cell r="E579">
            <v>76706.78</v>
          </cell>
          <cell r="G579">
            <v>76706.78</v>
          </cell>
        </row>
        <row r="580">
          <cell r="A580" t="str">
            <v>3417022    Roupas profissionais e uniformes</v>
          </cell>
          <cell r="B580">
            <v>84853.53</v>
          </cell>
          <cell r="D580">
            <v>84853.53</v>
          </cell>
          <cell r="E580">
            <v>60291.79</v>
          </cell>
          <cell r="G580">
            <v>60291.79</v>
          </cell>
        </row>
        <row r="581">
          <cell r="A581" t="str">
            <v>3417023    Serviços de informática</v>
          </cell>
          <cell r="B581">
            <v>1333879.52</v>
          </cell>
          <cell r="D581">
            <v>1333879.52</v>
          </cell>
          <cell r="E581">
            <v>963848.07</v>
          </cell>
          <cell r="G581">
            <v>963848.07</v>
          </cell>
        </row>
        <row r="582">
          <cell r="A582" t="str">
            <v>3417024    Serviços de segurança</v>
          </cell>
          <cell r="B582">
            <v>836616.12</v>
          </cell>
          <cell r="D582">
            <v>836616.12</v>
          </cell>
          <cell r="E582">
            <v>649044.75</v>
          </cell>
          <cell r="G582">
            <v>649044.75</v>
          </cell>
        </row>
        <row r="583">
          <cell r="A583" t="str">
            <v>3417025    Serviços de terceiros</v>
          </cell>
          <cell r="B583">
            <v>4963408.03</v>
          </cell>
          <cell r="D583">
            <v>4963408.03</v>
          </cell>
          <cell r="E583">
            <v>3792846.31</v>
          </cell>
          <cell r="G583">
            <v>3792846.31</v>
          </cell>
        </row>
        <row r="584">
          <cell r="A584" t="str">
            <v>3417027    Viagens internacionais</v>
          </cell>
          <cell r="B584">
            <v>225653.64</v>
          </cell>
          <cell r="D584">
            <v>225653.64</v>
          </cell>
          <cell r="E584">
            <v>170393.52</v>
          </cell>
          <cell r="G584">
            <v>170393.52</v>
          </cell>
        </row>
        <row r="585">
          <cell r="A585" t="str">
            <v>3417029    Viagens nacionais/conduções</v>
          </cell>
          <cell r="B585">
            <v>1219873.78</v>
          </cell>
          <cell r="D585">
            <v>1219873.78</v>
          </cell>
          <cell r="E585">
            <v>867230.24</v>
          </cell>
          <cell r="G585">
            <v>867230.24</v>
          </cell>
        </row>
        <row r="586">
          <cell r="A586" t="str">
            <v>3417030    Xerox</v>
          </cell>
          <cell r="B586">
            <v>237100.68</v>
          </cell>
          <cell r="D586">
            <v>237100.68</v>
          </cell>
          <cell r="E586">
            <v>176757.21</v>
          </cell>
          <cell r="G586">
            <v>176757.21</v>
          </cell>
        </row>
        <row r="587">
          <cell r="A587" t="str">
            <v>3417031    Seguros</v>
          </cell>
          <cell r="B587">
            <v>324818.62</v>
          </cell>
          <cell r="D587">
            <v>324818.62</v>
          </cell>
          <cell r="E587">
            <v>236791.23</v>
          </cell>
          <cell r="G587">
            <v>236791.23</v>
          </cell>
        </row>
        <row r="588">
          <cell r="A588" t="str">
            <v>3417032    Locação de veículos</v>
          </cell>
          <cell r="B588">
            <v>197631.28</v>
          </cell>
          <cell r="D588">
            <v>197631.28</v>
          </cell>
          <cell r="E588">
            <v>144703.03</v>
          </cell>
          <cell r="G588">
            <v>144703.03</v>
          </cell>
        </row>
        <row r="589">
          <cell r="A589" t="str">
            <v>3417034    Serviços de limpeza (administrativo)</v>
          </cell>
          <cell r="B589">
            <v>602033.43000000005</v>
          </cell>
          <cell r="D589">
            <v>602033.43000000005</v>
          </cell>
          <cell r="E589">
            <v>435229.95</v>
          </cell>
          <cell r="G589">
            <v>435229.95</v>
          </cell>
        </row>
        <row r="590">
          <cell r="A590" t="str">
            <v>3417035    Manutenção de equipamentos de informáti</v>
          </cell>
          <cell r="B590">
            <v>97282.49</v>
          </cell>
          <cell r="D590">
            <v>97282.49</v>
          </cell>
          <cell r="E590">
            <v>76325.58</v>
          </cell>
          <cell r="G590">
            <v>76325.58</v>
          </cell>
        </row>
        <row r="591">
          <cell r="A591" t="str">
            <v>3417037    Mov.materiais e produtos internos</v>
          </cell>
          <cell r="B591">
            <v>1557184.63</v>
          </cell>
          <cell r="D591">
            <v>1557184.63</v>
          </cell>
          <cell r="E591">
            <v>1026858.25</v>
          </cell>
          <cell r="G591">
            <v>1026858.25</v>
          </cell>
        </row>
        <row r="592">
          <cell r="A592" t="str">
            <v>3417038    Serviços de Quarteirização</v>
          </cell>
          <cell r="B592">
            <v>310175.35999999999</v>
          </cell>
          <cell r="D592">
            <v>310175.35999999999</v>
          </cell>
          <cell r="E592">
            <v>212610.83</v>
          </cell>
          <cell r="G592">
            <v>212610.83</v>
          </cell>
        </row>
        <row r="593">
          <cell r="A593" t="str">
            <v>3417041    Carga de Madeira</v>
          </cell>
          <cell r="B593">
            <v>431051.3</v>
          </cell>
          <cell r="D593">
            <v>431051.3</v>
          </cell>
          <cell r="E593">
            <v>270767.90000000002</v>
          </cell>
          <cell r="G593">
            <v>270767.90000000002</v>
          </cell>
        </row>
        <row r="594">
          <cell r="A594" t="str">
            <v>3417042    Arranjamento de Madeira</v>
          </cell>
          <cell r="B594">
            <v>12545.02</v>
          </cell>
          <cell r="D594">
            <v>12545.02</v>
          </cell>
          <cell r="E594">
            <v>10114.06</v>
          </cell>
          <cell r="G594">
            <v>10114.06</v>
          </cell>
        </row>
        <row r="595">
          <cell r="A595" t="str">
            <v>3417043    Frete de Madeira</v>
          </cell>
          <cell r="B595">
            <v>6833069.4100000001</v>
          </cell>
          <cell r="D595">
            <v>6833069.4100000001</v>
          </cell>
          <cell r="E595">
            <v>4244871.5199999996</v>
          </cell>
          <cell r="G595">
            <v>4244871.5199999996</v>
          </cell>
        </row>
        <row r="596">
          <cell r="A596" t="str">
            <v>3419001    Transferência do custo de produção</v>
          </cell>
          <cell r="B596">
            <v>822545129.52999997</v>
          </cell>
          <cell r="C596" t="str">
            <v>-</v>
          </cell>
          <cell r="D596">
            <v>-822545129.52999997</v>
          </cell>
          <cell r="E596">
            <v>610114632.63999999</v>
          </cell>
          <cell r="F596" t="str">
            <v>-</v>
          </cell>
          <cell r="G596">
            <v>-610114632.63999999</v>
          </cell>
        </row>
        <row r="597">
          <cell r="A597" t="str">
            <v>3419004    Variações custos/preços</v>
          </cell>
          <cell r="B597">
            <v>0.01</v>
          </cell>
          <cell r="D597">
            <v>0.01</v>
          </cell>
          <cell r="E597">
            <v>0.01</v>
          </cell>
          <cell r="G597">
            <v>0.01</v>
          </cell>
        </row>
        <row r="598">
          <cell r="A598" t="str">
            <v>3419006    Variação de Preços Matéria Prima</v>
          </cell>
          <cell r="B598">
            <v>48870.73</v>
          </cell>
          <cell r="D598">
            <v>48870.73</v>
          </cell>
          <cell r="E598">
            <v>21755.119999999999</v>
          </cell>
          <cell r="G598">
            <v>21755.119999999999</v>
          </cell>
        </row>
        <row r="599">
          <cell r="A599" t="str">
            <v>3419999    Transferência para despesas</v>
          </cell>
          <cell r="B599">
            <v>55574987.020000003</v>
          </cell>
          <cell r="C599" t="str">
            <v>-</v>
          </cell>
          <cell r="D599">
            <v>-55574987.020000003</v>
          </cell>
          <cell r="E599">
            <v>42393876.560000002</v>
          </cell>
          <cell r="F599" t="str">
            <v>-</v>
          </cell>
          <cell r="G599">
            <v>-42393876.560000002</v>
          </cell>
        </row>
        <row r="600">
          <cell r="A600" t="str">
            <v>3421001    Adubos e fertilizantes</v>
          </cell>
          <cell r="B600">
            <v>5096103.7699999996</v>
          </cell>
          <cell r="D600">
            <v>5096103.7699999996</v>
          </cell>
          <cell r="E600">
            <v>2152323.04</v>
          </cell>
          <cell r="G600">
            <v>2152323.04</v>
          </cell>
        </row>
        <row r="601">
          <cell r="A601" t="str">
            <v>3421002    Herbicidas e aditivos</v>
          </cell>
          <cell r="B601">
            <v>1401183.87</v>
          </cell>
          <cell r="D601">
            <v>1401183.87</v>
          </cell>
          <cell r="E601">
            <v>1052299.06</v>
          </cell>
          <cell r="G601">
            <v>1052299.06</v>
          </cell>
        </row>
        <row r="602">
          <cell r="A602" t="str">
            <v>3421003    Formicidas</v>
          </cell>
          <cell r="B602">
            <v>173005.57</v>
          </cell>
          <cell r="D602">
            <v>173005.57</v>
          </cell>
          <cell r="E602">
            <v>113934.59</v>
          </cell>
          <cell r="G602">
            <v>113934.59</v>
          </cell>
        </row>
        <row r="603">
          <cell r="A603" t="str">
            <v>3421004    Corretivos</v>
          </cell>
          <cell r="B603">
            <v>56598.37</v>
          </cell>
          <cell r="D603">
            <v>56598.37</v>
          </cell>
          <cell r="E603">
            <v>35095.42</v>
          </cell>
          <cell r="G603">
            <v>35095.42</v>
          </cell>
        </row>
        <row r="604">
          <cell r="A604" t="str">
            <v>3421005    Substratos/Hormônios</v>
          </cell>
          <cell r="B604">
            <v>38507.519999999997</v>
          </cell>
          <cell r="D604">
            <v>38507.519999999997</v>
          </cell>
          <cell r="E604">
            <v>30481.08</v>
          </cell>
          <cell r="G604">
            <v>30481.08</v>
          </cell>
        </row>
        <row r="605">
          <cell r="A605" t="str">
            <v>3421006    Fungicidas e inseticidas</v>
          </cell>
          <cell r="B605">
            <v>3949</v>
          </cell>
          <cell r="D605">
            <v>3949</v>
          </cell>
          <cell r="E605">
            <v>2337.7199999999998</v>
          </cell>
          <cell r="G605">
            <v>2337.7199999999998</v>
          </cell>
        </row>
        <row r="606">
          <cell r="A606" t="str">
            <v>3421007    Mudas</v>
          </cell>
          <cell r="B606">
            <v>904065.8</v>
          </cell>
          <cell r="D606">
            <v>904065.8</v>
          </cell>
          <cell r="E606">
            <v>598204.68000000005</v>
          </cell>
          <cell r="G606">
            <v>598204.68000000005</v>
          </cell>
        </row>
        <row r="607">
          <cell r="A607" t="str">
            <v>3422002    Serviços por empreita</v>
          </cell>
          <cell r="B607">
            <v>4287605.95</v>
          </cell>
          <cell r="D607">
            <v>4287605.95</v>
          </cell>
          <cell r="E607">
            <v>3038252.91</v>
          </cell>
          <cell r="G607">
            <v>3038252.91</v>
          </cell>
        </row>
        <row r="608">
          <cell r="A608" t="str">
            <v>3422003    Serviços mecanizados</v>
          </cell>
          <cell r="B608">
            <v>3296520.83</v>
          </cell>
          <cell r="D608">
            <v>3296520.83</v>
          </cell>
          <cell r="E608">
            <v>2371646.66</v>
          </cell>
          <cell r="G608">
            <v>2371646.66</v>
          </cell>
        </row>
        <row r="609">
          <cell r="A609" t="str">
            <v>3425003    Exaustão</v>
          </cell>
          <cell r="B609">
            <v>8823830.1099999994</v>
          </cell>
          <cell r="D609">
            <v>8823830.1099999994</v>
          </cell>
          <cell r="E609">
            <v>6340905.1399999997</v>
          </cell>
          <cell r="G609">
            <v>6340905.1399999997</v>
          </cell>
        </row>
        <row r="610">
          <cell r="A610" t="str">
            <v>3425004    Arrendamento</v>
          </cell>
          <cell r="B610">
            <v>301991.15999999997</v>
          </cell>
          <cell r="D610">
            <v>301991.15999999997</v>
          </cell>
          <cell r="E610">
            <v>215561.13</v>
          </cell>
          <cell r="G610">
            <v>215561.13</v>
          </cell>
        </row>
        <row r="611">
          <cell r="A611" t="str">
            <v>3426007    Gastos com animais</v>
          </cell>
          <cell r="B611">
            <v>132</v>
          </cell>
          <cell r="D611">
            <v>132</v>
          </cell>
          <cell r="E611">
            <v>132</v>
          </cell>
          <cell r="G611">
            <v>132</v>
          </cell>
        </row>
        <row r="612">
          <cell r="A612" t="str">
            <v>3426010    Manutenção predial e instal.móveis e ut</v>
          </cell>
          <cell r="B612">
            <v>317426.45</v>
          </cell>
          <cell r="D612">
            <v>317426.45</v>
          </cell>
          <cell r="E612">
            <v>246614.42</v>
          </cell>
          <cell r="G612">
            <v>246614.42</v>
          </cell>
        </row>
        <row r="613">
          <cell r="A613" t="str">
            <v>3426030    Aluguel de imóveis</v>
          </cell>
          <cell r="B613">
            <v>465036.31</v>
          </cell>
          <cell r="D613">
            <v>465036.31</v>
          </cell>
          <cell r="E613">
            <v>324291.99</v>
          </cell>
          <cell r="G613">
            <v>324291.99</v>
          </cell>
        </row>
        <row r="614">
          <cell r="A614" t="str">
            <v>3429001    Transferência para projetos florestais</v>
          </cell>
          <cell r="B614">
            <v>11808398.869999999</v>
          </cell>
          <cell r="C614" t="str">
            <v>-</v>
          </cell>
          <cell r="D614">
            <v>-11808398.869999999</v>
          </cell>
          <cell r="E614">
            <v>11557147.279999999</v>
          </cell>
          <cell r="F614" t="str">
            <v>-</v>
          </cell>
          <cell r="G614">
            <v>-11557147.279999999</v>
          </cell>
        </row>
        <row r="615">
          <cell r="A615" t="str">
            <v>3431001    Engenharia</v>
          </cell>
          <cell r="B615">
            <v>7959823.96</v>
          </cell>
          <cell r="D615">
            <v>7959823.96</v>
          </cell>
          <cell r="E615">
            <v>7125708.3200000003</v>
          </cell>
          <cell r="G615">
            <v>7125708.3200000003</v>
          </cell>
        </row>
        <row r="616">
          <cell r="A616" t="str">
            <v>3431002    Suprir componentes</v>
          </cell>
          <cell r="B616">
            <v>8425799.1099999994</v>
          </cell>
          <cell r="D616">
            <v>8425799.1099999994</v>
          </cell>
          <cell r="E616">
            <v>5646252.5899999999</v>
          </cell>
          <cell r="G616">
            <v>5646252.5899999999</v>
          </cell>
        </row>
        <row r="617">
          <cell r="A617" t="str">
            <v>3431003    Construção civil</v>
          </cell>
          <cell r="B617">
            <v>2753340.02</v>
          </cell>
          <cell r="D617">
            <v>2753340.02</v>
          </cell>
          <cell r="E617">
            <v>2069029.85</v>
          </cell>
          <cell r="G617">
            <v>2069029.85</v>
          </cell>
        </row>
        <row r="618">
          <cell r="A618" t="str">
            <v>3431004    Montagem</v>
          </cell>
          <cell r="B618">
            <v>2718982.29</v>
          </cell>
          <cell r="D618">
            <v>2718982.29</v>
          </cell>
          <cell r="E618">
            <v>1764221.77</v>
          </cell>
          <cell r="G618">
            <v>1764221.77</v>
          </cell>
        </row>
        <row r="619">
          <cell r="A619" t="str">
            <v>3437001    Reclassificação contábil de investiment</v>
          </cell>
          <cell r="B619">
            <v>410517.52</v>
          </cell>
          <cell r="D619">
            <v>410517.52</v>
          </cell>
          <cell r="E619">
            <v>0</v>
          </cell>
          <cell r="G619">
            <v>0</v>
          </cell>
        </row>
        <row r="620">
          <cell r="A620" t="str">
            <v>3438001    Transferência p/obras em andamento</v>
          </cell>
          <cell r="B620">
            <v>35843097.100000001</v>
          </cell>
          <cell r="C620" t="str">
            <v>-</v>
          </cell>
          <cell r="D620">
            <v>-35843097.100000001</v>
          </cell>
          <cell r="E620">
            <v>26407856.899999999</v>
          </cell>
          <cell r="F620" t="str">
            <v>-</v>
          </cell>
          <cell r="G620">
            <v>-26407856.899999999</v>
          </cell>
        </row>
        <row r="621">
          <cell r="A621" t="str">
            <v>3513102    Comissão de agente-Papel/Filme</v>
          </cell>
          <cell r="B621">
            <v>1371807.14</v>
          </cell>
          <cell r="D621">
            <v>1371807.14</v>
          </cell>
          <cell r="E621">
            <v>1239593.29</v>
          </cell>
          <cell r="G621">
            <v>1239593.29</v>
          </cell>
        </row>
        <row r="622">
          <cell r="A622" t="str">
            <v>3513104    Despesas gerais com exportação-Papel/Fi</v>
          </cell>
          <cell r="B622">
            <v>878984.89</v>
          </cell>
          <cell r="D622">
            <v>878984.89</v>
          </cell>
          <cell r="E622">
            <v>591895.9</v>
          </cell>
          <cell r="G622">
            <v>591895.9</v>
          </cell>
        </row>
        <row r="623">
          <cell r="A623" t="str">
            <v>3513109    Seguro internacional-Papel/Filme</v>
          </cell>
          <cell r="B623">
            <v>3737.33</v>
          </cell>
          <cell r="D623">
            <v>3737.33</v>
          </cell>
          <cell r="E623">
            <v>2202.0500000000002</v>
          </cell>
          <cell r="G623">
            <v>2202.0500000000002</v>
          </cell>
        </row>
        <row r="624">
          <cell r="A624" t="str">
            <v>3513110    Transporte de ponta-Papel/Filme</v>
          </cell>
          <cell r="B624">
            <v>1073.5899999999999</v>
          </cell>
          <cell r="D624">
            <v>1073.5899999999999</v>
          </cell>
          <cell r="E624">
            <v>1073.5899999999999</v>
          </cell>
          <cell r="G624">
            <v>1073.5899999999999</v>
          </cell>
        </row>
        <row r="625">
          <cell r="A625" t="str">
            <v>3513112    Fretes s/Exportação - Papel</v>
          </cell>
          <cell r="B625">
            <v>5744257.7999999998</v>
          </cell>
          <cell r="D625">
            <v>5744257.7999999998</v>
          </cell>
          <cell r="E625">
            <v>3914261.89</v>
          </cell>
          <cell r="G625">
            <v>3914261.89</v>
          </cell>
        </row>
        <row r="626">
          <cell r="A626" t="str">
            <v>3513202    Comissão de agente-Celulose</v>
          </cell>
          <cell r="B626">
            <v>1476104.96</v>
          </cell>
          <cell r="D626">
            <v>1476104.96</v>
          </cell>
          <cell r="E626">
            <v>1470517.85</v>
          </cell>
          <cell r="G626">
            <v>1470517.85</v>
          </cell>
        </row>
        <row r="627">
          <cell r="A627" t="str">
            <v>3513204    Despesas gerais com exportação-Celulose</v>
          </cell>
          <cell r="B627">
            <v>1695737.26</v>
          </cell>
          <cell r="D627">
            <v>1695737.26</v>
          </cell>
          <cell r="E627">
            <v>1181803.69</v>
          </cell>
          <cell r="G627">
            <v>1181803.69</v>
          </cell>
        </row>
        <row r="628">
          <cell r="A628" t="str">
            <v>3513211    Fretes s/Exportação - Celulose</v>
          </cell>
          <cell r="B628">
            <v>6900684.7000000002</v>
          </cell>
          <cell r="D628">
            <v>6900684.7000000002</v>
          </cell>
          <cell r="E628">
            <v>5027407.83</v>
          </cell>
          <cell r="G628">
            <v>5027407.83</v>
          </cell>
        </row>
        <row r="629">
          <cell r="A629" t="str">
            <v>3513402    Bonificação</v>
          </cell>
          <cell r="B629">
            <v>874095</v>
          </cell>
          <cell r="D629">
            <v>874095</v>
          </cell>
          <cell r="E629">
            <v>640069.03</v>
          </cell>
          <cell r="G629">
            <v>640069.03</v>
          </cell>
        </row>
        <row r="630">
          <cell r="A630" t="str">
            <v>3513403    Comissões</v>
          </cell>
          <cell r="B630">
            <v>2172343.4300000002</v>
          </cell>
          <cell r="D630">
            <v>2172343.4300000002</v>
          </cell>
          <cell r="E630">
            <v>1648523.76</v>
          </cell>
          <cell r="G630">
            <v>1648523.76</v>
          </cell>
        </row>
        <row r="631">
          <cell r="A631" t="str">
            <v>3513404    Fretes e carretos Merc.Interno-Papel</v>
          </cell>
          <cell r="B631">
            <v>2824497.46</v>
          </cell>
          <cell r="D631">
            <v>2824497.46</v>
          </cell>
          <cell r="E631">
            <v>2255822.5699999998</v>
          </cell>
          <cell r="G631">
            <v>2255822.5699999998</v>
          </cell>
        </row>
        <row r="632">
          <cell r="A632" t="str">
            <v>3513410    Despesas c/Royalties</v>
          </cell>
          <cell r="B632">
            <v>867427.63</v>
          </cell>
          <cell r="D632">
            <v>867427.63</v>
          </cell>
          <cell r="E632">
            <v>655317.15</v>
          </cell>
          <cell r="G632">
            <v>655317.15</v>
          </cell>
        </row>
        <row r="633">
          <cell r="A633" t="str">
            <v>3513411    Premios s/Vendas - KSR</v>
          </cell>
          <cell r="B633">
            <v>199333.1</v>
          </cell>
          <cell r="D633">
            <v>199333.1</v>
          </cell>
          <cell r="E633">
            <v>136957.66</v>
          </cell>
          <cell r="G633">
            <v>136957.66</v>
          </cell>
        </row>
        <row r="634">
          <cell r="A634" t="str">
            <v>3513413    Fretes e carretos Merc.Interno-Celulose</v>
          </cell>
          <cell r="B634">
            <v>1387264.75</v>
          </cell>
          <cell r="D634">
            <v>1387264.75</v>
          </cell>
          <cell r="E634">
            <v>933458.27</v>
          </cell>
          <cell r="G634">
            <v>933458.27</v>
          </cell>
        </row>
        <row r="635">
          <cell r="A635" t="str">
            <v>3513416    Fretes s/devoluções de vendas-Papel/Fil</v>
          </cell>
          <cell r="B635">
            <v>37723.17</v>
          </cell>
          <cell r="D635">
            <v>37723.17</v>
          </cell>
          <cell r="E635">
            <v>30133.9</v>
          </cell>
          <cell r="G635">
            <v>30133.9</v>
          </cell>
        </row>
        <row r="636">
          <cell r="A636" t="str">
            <v>3513417    Fretes s/devoluções de vendas-Celulose</v>
          </cell>
          <cell r="B636">
            <v>5363.56</v>
          </cell>
          <cell r="D636">
            <v>5363.56</v>
          </cell>
          <cell r="E636">
            <v>5363.56</v>
          </cell>
          <cell r="G636">
            <v>5363.56</v>
          </cell>
        </row>
        <row r="637">
          <cell r="A637" t="str">
            <v>3513601    Amostras promocionais</v>
          </cell>
          <cell r="B637">
            <v>267168.03999999998</v>
          </cell>
          <cell r="D637">
            <v>267168.03999999998</v>
          </cell>
          <cell r="E637">
            <v>203547.24</v>
          </cell>
          <cell r="G637">
            <v>203547.24</v>
          </cell>
        </row>
        <row r="638">
          <cell r="A638" t="str">
            <v>3513602    Brindes</v>
          </cell>
          <cell r="B638">
            <v>26727.119999999999</v>
          </cell>
          <cell r="D638">
            <v>26727.119999999999</v>
          </cell>
          <cell r="E638">
            <v>19904.27</v>
          </cell>
          <cell r="G638">
            <v>19904.27</v>
          </cell>
        </row>
        <row r="639">
          <cell r="A639" t="str">
            <v>3513603    Desenvolvimento de embalagens</v>
          </cell>
          <cell r="B639">
            <v>180572.89</v>
          </cell>
          <cell r="D639">
            <v>180572.89</v>
          </cell>
          <cell r="E639">
            <v>167275.41</v>
          </cell>
          <cell r="G639">
            <v>167275.41</v>
          </cell>
        </row>
        <row r="640">
          <cell r="A640" t="str">
            <v>3513604    Feiras e exposições</v>
          </cell>
          <cell r="B640">
            <v>10434.780000000001</v>
          </cell>
          <cell r="D640">
            <v>10434.780000000001</v>
          </cell>
          <cell r="E640">
            <v>8333.11</v>
          </cell>
          <cell r="G640">
            <v>8333.11</v>
          </cell>
        </row>
        <row r="641">
          <cell r="A641" t="str">
            <v>3513605    Pesquisa de mercado</v>
          </cell>
          <cell r="B641">
            <v>17564</v>
          </cell>
          <cell r="D641">
            <v>17564</v>
          </cell>
          <cell r="E641">
            <v>5013</v>
          </cell>
          <cell r="G641">
            <v>5013</v>
          </cell>
        </row>
        <row r="642">
          <cell r="A642" t="str">
            <v>3513606    Promoção de vendas</v>
          </cell>
          <cell r="B642">
            <v>174579.84</v>
          </cell>
          <cell r="D642">
            <v>174579.84</v>
          </cell>
          <cell r="E642">
            <v>109056.32000000001</v>
          </cell>
          <cell r="G642">
            <v>109056.32000000001</v>
          </cell>
        </row>
        <row r="643">
          <cell r="A643" t="str">
            <v>3513607    Propaganda e publicidade</v>
          </cell>
          <cell r="B643">
            <v>670585.42000000004</v>
          </cell>
          <cell r="D643">
            <v>670585.42000000004</v>
          </cell>
          <cell r="E643">
            <v>614673.31000000006</v>
          </cell>
          <cell r="G643">
            <v>614673.31000000006</v>
          </cell>
        </row>
        <row r="644">
          <cell r="A644" t="str">
            <v>3513609    Testes gráficos</v>
          </cell>
          <cell r="B644">
            <v>7270</v>
          </cell>
          <cell r="D644">
            <v>7270</v>
          </cell>
          <cell r="E644">
            <v>4800</v>
          </cell>
          <cell r="G644">
            <v>4800</v>
          </cell>
        </row>
        <row r="645">
          <cell r="A645" t="str">
            <v>3513801    Constituição PDD</v>
          </cell>
          <cell r="B645">
            <v>3000000</v>
          </cell>
          <cell r="D645">
            <v>3000000</v>
          </cell>
          <cell r="E645">
            <v>3000000</v>
          </cell>
          <cell r="G645">
            <v>3000000</v>
          </cell>
        </row>
        <row r="646">
          <cell r="A646" t="str">
            <v>3518004    Despesas e multas não dedutíveis</v>
          </cell>
          <cell r="B646">
            <v>14431.55</v>
          </cell>
          <cell r="D646">
            <v>14431.55</v>
          </cell>
          <cell r="E646">
            <v>10106.17</v>
          </cell>
          <cell r="G646">
            <v>10106.17</v>
          </cell>
        </row>
        <row r="647">
          <cell r="A647" t="str">
            <v>3518005    Despesas e multas dedutíveis</v>
          </cell>
          <cell r="B647">
            <v>85429.72</v>
          </cell>
          <cell r="D647">
            <v>85429.72</v>
          </cell>
          <cell r="E647">
            <v>13010.59</v>
          </cell>
          <cell r="G647">
            <v>13010.59</v>
          </cell>
        </row>
        <row r="648">
          <cell r="A648" t="str">
            <v>3518012    Donativos e doações</v>
          </cell>
          <cell r="B648">
            <v>101977.26</v>
          </cell>
          <cell r="D648">
            <v>101977.26</v>
          </cell>
          <cell r="E648">
            <v>105992.39</v>
          </cell>
          <cell r="G648">
            <v>105992.39</v>
          </cell>
        </row>
        <row r="649">
          <cell r="A649" t="str">
            <v>3518018    Telefones</v>
          </cell>
          <cell r="B649">
            <v>513813.68</v>
          </cell>
          <cell r="D649">
            <v>513813.68</v>
          </cell>
          <cell r="E649">
            <v>344338.9</v>
          </cell>
          <cell r="G649">
            <v>344338.9</v>
          </cell>
        </row>
        <row r="650">
          <cell r="A650" t="str">
            <v>3519999    Despesas Comerciais</v>
          </cell>
          <cell r="B650">
            <v>38465734.270000003</v>
          </cell>
          <cell r="D650">
            <v>38465734.270000003</v>
          </cell>
          <cell r="E650">
            <v>29485087.829999998</v>
          </cell>
          <cell r="G650">
            <v>29485087.829999998</v>
          </cell>
        </row>
        <row r="651">
          <cell r="A651" t="str">
            <v>3521310    SEPACO</v>
          </cell>
          <cell r="B651">
            <v>302793.64</v>
          </cell>
          <cell r="D651">
            <v>302793.64</v>
          </cell>
          <cell r="E651">
            <v>238530.99</v>
          </cell>
          <cell r="G651">
            <v>238530.99</v>
          </cell>
        </row>
        <row r="652">
          <cell r="A652" t="str">
            <v>3522001    Diretoria/conselho</v>
          </cell>
          <cell r="B652">
            <v>1816778.96</v>
          </cell>
          <cell r="D652">
            <v>1816778.96</v>
          </cell>
          <cell r="E652">
            <v>1597802.61</v>
          </cell>
          <cell r="G652">
            <v>1597802.61</v>
          </cell>
        </row>
        <row r="653">
          <cell r="A653" t="str">
            <v>3524005    Auditoria</v>
          </cell>
          <cell r="B653">
            <v>137198.29999999999</v>
          </cell>
          <cell r="D653">
            <v>137198.29999999999</v>
          </cell>
          <cell r="E653">
            <v>133072.72</v>
          </cell>
          <cell r="G653">
            <v>133072.72</v>
          </cell>
        </row>
        <row r="654">
          <cell r="A654" t="str">
            <v>3524006    Honorários advocatícios - trib./trab.</v>
          </cell>
          <cell r="B654">
            <v>598835.21</v>
          </cell>
          <cell r="D654">
            <v>598835.21</v>
          </cell>
          <cell r="E654">
            <v>437740.38</v>
          </cell>
          <cell r="G654">
            <v>437740.38</v>
          </cell>
        </row>
        <row r="655">
          <cell r="A655" t="str">
            <v>3524015    Serviços prestados por pessoas físicas</v>
          </cell>
          <cell r="B655">
            <v>54065.4</v>
          </cell>
          <cell r="D655">
            <v>54065.4</v>
          </cell>
          <cell r="E655">
            <v>34794.26</v>
          </cell>
          <cell r="G655">
            <v>34794.26</v>
          </cell>
        </row>
        <row r="656">
          <cell r="A656" t="str">
            <v>3525001    Impostos, taxas e contribuições</v>
          </cell>
          <cell r="B656">
            <v>461203.54</v>
          </cell>
          <cell r="D656">
            <v>461203.54</v>
          </cell>
          <cell r="E656">
            <v>337856.89</v>
          </cell>
          <cell r="G656">
            <v>337856.89</v>
          </cell>
        </row>
        <row r="657">
          <cell r="A657" t="str">
            <v>3528005    Contrib. à assoc. classe, assistenc. e</v>
          </cell>
          <cell r="B657">
            <v>285214.64</v>
          </cell>
          <cell r="D657">
            <v>285214.64</v>
          </cell>
          <cell r="E657">
            <v>228231.71</v>
          </cell>
          <cell r="G657">
            <v>228231.71</v>
          </cell>
        </row>
        <row r="658">
          <cell r="A658" t="str">
            <v>3528006    Despesas legais e judiciais</v>
          </cell>
          <cell r="B658">
            <v>318977.09999999998</v>
          </cell>
          <cell r="D658">
            <v>318977.09999999998</v>
          </cell>
          <cell r="E658">
            <v>264203.76</v>
          </cell>
          <cell r="G658">
            <v>264203.76</v>
          </cell>
        </row>
        <row r="659">
          <cell r="A659" t="str">
            <v>3528011    Fretamento de Aeronaves</v>
          </cell>
          <cell r="B659">
            <v>473425.7</v>
          </cell>
          <cell r="D659">
            <v>473425.7</v>
          </cell>
          <cell r="E659">
            <v>378210.7</v>
          </cell>
          <cell r="G659">
            <v>378210.7</v>
          </cell>
        </row>
        <row r="660">
          <cell r="A660" t="str">
            <v>3528018    Publicidade institucional</v>
          </cell>
          <cell r="B660">
            <v>216337.59</v>
          </cell>
          <cell r="D660">
            <v>216337.59</v>
          </cell>
          <cell r="E660">
            <v>142424.4</v>
          </cell>
          <cell r="G660">
            <v>142424.4</v>
          </cell>
        </row>
        <row r="661">
          <cell r="A661" t="str">
            <v>3528027    Serviços de Manutenção</v>
          </cell>
          <cell r="B661">
            <v>180</v>
          </cell>
          <cell r="C661" t="str">
            <v>-</v>
          </cell>
          <cell r="D661">
            <v>-180</v>
          </cell>
          <cell r="E661">
            <v>0</v>
          </cell>
          <cell r="G661">
            <v>0</v>
          </cell>
        </row>
        <row r="662">
          <cell r="A662" t="str">
            <v>3529999    Despesas Administrativas</v>
          </cell>
          <cell r="B662">
            <v>16161225.720000001</v>
          </cell>
          <cell r="D662">
            <v>16161225.720000001</v>
          </cell>
          <cell r="E662">
            <v>12831630.970000001</v>
          </cell>
          <cell r="G662">
            <v>12831630.970000001</v>
          </cell>
        </row>
        <row r="663">
          <cell r="A663" t="str">
            <v>3530001    Juros de mora</v>
          </cell>
          <cell r="B663">
            <v>236094.81</v>
          </cell>
          <cell r="D663">
            <v>236094.81</v>
          </cell>
          <cell r="E663">
            <v>227618.84</v>
          </cell>
          <cell r="G663">
            <v>227618.84</v>
          </cell>
        </row>
        <row r="664">
          <cell r="A664" t="str">
            <v>3530002    Descontos concedidos</v>
          </cell>
          <cell r="B664">
            <v>1323326.18</v>
          </cell>
          <cell r="D664">
            <v>1323326.18</v>
          </cell>
          <cell r="E664">
            <v>514303.58</v>
          </cell>
          <cell r="G664">
            <v>514303.58</v>
          </cell>
        </row>
        <row r="665">
          <cell r="A665" t="str">
            <v>3530003    IOF</v>
          </cell>
          <cell r="B665">
            <v>386134.42</v>
          </cell>
          <cell r="D665">
            <v>386134.42</v>
          </cell>
          <cell r="E665">
            <v>286790.03000000003</v>
          </cell>
          <cell r="G665">
            <v>286790.03000000003</v>
          </cell>
        </row>
        <row r="666">
          <cell r="A666" t="str">
            <v>3530004    Juros e comissões s/financiamento nacio</v>
          </cell>
          <cell r="B666">
            <v>37315.360000000001</v>
          </cell>
          <cell r="D666">
            <v>37315.360000000001</v>
          </cell>
          <cell r="E666">
            <v>34598.089999999997</v>
          </cell>
          <cell r="G666">
            <v>34598.089999999997</v>
          </cell>
        </row>
        <row r="667">
          <cell r="A667" t="str">
            <v>3530006    CPMF</v>
          </cell>
          <cell r="B667">
            <v>3246512.7</v>
          </cell>
          <cell r="D667">
            <v>3246512.7</v>
          </cell>
          <cell r="E667">
            <v>1732017.56</v>
          </cell>
          <cell r="G667">
            <v>1732017.56</v>
          </cell>
        </row>
        <row r="668">
          <cell r="A668" t="str">
            <v>3530008    I.R. sobre remessa de receitas ao exter</v>
          </cell>
          <cell r="B668">
            <v>105702.14</v>
          </cell>
          <cell r="D668">
            <v>105702.14</v>
          </cell>
          <cell r="E668">
            <v>104213.47</v>
          </cell>
          <cell r="G668">
            <v>104213.47</v>
          </cell>
        </row>
        <row r="669">
          <cell r="A669" t="str">
            <v>3530009    Corretagem s/exportações/importação</v>
          </cell>
          <cell r="B669">
            <v>39955.32</v>
          </cell>
          <cell r="D669">
            <v>39955.32</v>
          </cell>
          <cell r="E669">
            <v>39955.32</v>
          </cell>
          <cell r="G669">
            <v>39955.32</v>
          </cell>
        </row>
        <row r="670">
          <cell r="A670" t="str">
            <v>3530010    Despesas bancárias com c/c</v>
          </cell>
          <cell r="B670">
            <v>211796.56</v>
          </cell>
          <cell r="D670">
            <v>211796.56</v>
          </cell>
          <cell r="E670">
            <v>150502</v>
          </cell>
          <cell r="G670">
            <v>150502</v>
          </cell>
        </row>
        <row r="671">
          <cell r="A671" t="str">
            <v>3530011    Perdas c/operações swap</v>
          </cell>
          <cell r="B671">
            <v>10459004.689999999</v>
          </cell>
          <cell r="D671">
            <v>10459004.689999999</v>
          </cell>
          <cell r="E671">
            <v>10459004.689999999</v>
          </cell>
          <cell r="G671">
            <v>10459004.689999999</v>
          </cell>
        </row>
        <row r="672">
          <cell r="A672" t="str">
            <v>3530012    Despesas de cobranças bancárias</v>
          </cell>
          <cell r="B672">
            <v>242311.54</v>
          </cell>
          <cell r="D672">
            <v>242311.54</v>
          </cell>
          <cell r="E672">
            <v>184633.65</v>
          </cell>
          <cell r="G672">
            <v>184633.65</v>
          </cell>
        </row>
        <row r="673">
          <cell r="A673" t="str">
            <v>3530015    Multas s/pagtos em atraso</v>
          </cell>
          <cell r="B673">
            <v>592.16</v>
          </cell>
          <cell r="D673">
            <v>592.16</v>
          </cell>
          <cell r="E673">
            <v>361.03</v>
          </cell>
          <cell r="G673">
            <v>361.03</v>
          </cell>
        </row>
        <row r="674">
          <cell r="A674" t="str">
            <v>3530016    Encargos s/Vendor</v>
          </cell>
          <cell r="B674">
            <v>325689.93</v>
          </cell>
          <cell r="D674">
            <v>325689.93</v>
          </cell>
          <cell r="E674">
            <v>265805.11</v>
          </cell>
          <cell r="G674">
            <v>265805.11</v>
          </cell>
        </row>
        <row r="675">
          <cell r="A675" t="str">
            <v>3530018    Comissões s/Fiança</v>
          </cell>
          <cell r="B675">
            <v>62574.98</v>
          </cell>
          <cell r="D675">
            <v>62574.98</v>
          </cell>
          <cell r="E675">
            <v>53948.07</v>
          </cell>
          <cell r="G675">
            <v>53948.07</v>
          </cell>
        </row>
        <row r="676">
          <cell r="A676" t="str">
            <v>3530019    Juros Passivos s/BNDES (TJLP) - CP</v>
          </cell>
          <cell r="B676">
            <v>4323829.16</v>
          </cell>
          <cell r="D676">
            <v>4323829.16</v>
          </cell>
          <cell r="E676">
            <v>3293568.19</v>
          </cell>
          <cell r="G676">
            <v>3293568.19</v>
          </cell>
        </row>
        <row r="677">
          <cell r="A677" t="str">
            <v>3530020    Juros Passivos s/BNDES (Cesta de Moedas</v>
          </cell>
          <cell r="B677">
            <v>498867.85</v>
          </cell>
          <cell r="D677">
            <v>498867.85</v>
          </cell>
          <cell r="E677">
            <v>378714.66</v>
          </cell>
          <cell r="G677">
            <v>378714.66</v>
          </cell>
        </row>
        <row r="678">
          <cell r="A678" t="str">
            <v>3530021    Juros Passivos s/Outros Financiamentos</v>
          </cell>
          <cell r="B678">
            <v>37848.129999999997</v>
          </cell>
          <cell r="D678">
            <v>37848.129999999997</v>
          </cell>
          <cell r="E678">
            <v>32347.43</v>
          </cell>
          <cell r="G678">
            <v>32347.43</v>
          </cell>
        </row>
        <row r="679">
          <cell r="A679" t="str">
            <v>3530023    Juros Passivos s/Importação - CP</v>
          </cell>
          <cell r="B679">
            <v>2067864.66</v>
          </cell>
          <cell r="D679">
            <v>2067864.66</v>
          </cell>
          <cell r="E679">
            <v>1537946.39</v>
          </cell>
          <cell r="G679">
            <v>1537946.39</v>
          </cell>
        </row>
        <row r="680">
          <cell r="A680" t="str">
            <v>3530024    Juros Passivos s/Importação - LP</v>
          </cell>
          <cell r="B680">
            <v>2559.98</v>
          </cell>
          <cell r="D680">
            <v>2559.98</v>
          </cell>
          <cell r="E680">
            <v>1295.49</v>
          </cell>
          <cell r="G680">
            <v>1295.49</v>
          </cell>
        </row>
        <row r="681">
          <cell r="A681" t="str">
            <v>3530027    Juros Passivos s/Pré-Pagamento - CP</v>
          </cell>
          <cell r="B681">
            <v>15192937.609999999</v>
          </cell>
          <cell r="D681">
            <v>15192937.609999999</v>
          </cell>
          <cell r="E681">
            <v>11562354.93</v>
          </cell>
          <cell r="G681">
            <v>11562354.93</v>
          </cell>
        </row>
        <row r="682">
          <cell r="A682" t="str">
            <v>3530028    Juros Passivos s/ACE - CP</v>
          </cell>
          <cell r="B682">
            <v>826743.63</v>
          </cell>
          <cell r="D682">
            <v>826743.63</v>
          </cell>
          <cell r="E682">
            <v>92624.89</v>
          </cell>
          <cell r="G682">
            <v>92624.89</v>
          </cell>
        </row>
        <row r="683">
          <cell r="A683" t="str">
            <v>3530029    Juros Passivos s/IFC - CP</v>
          </cell>
          <cell r="B683">
            <v>517171.69</v>
          </cell>
          <cell r="D683">
            <v>517171.69</v>
          </cell>
          <cell r="E683">
            <v>396050.54</v>
          </cell>
          <cell r="G683">
            <v>396050.54</v>
          </cell>
        </row>
        <row r="684">
          <cell r="A684" t="str">
            <v>3530030    Juros Passivos s/Eurobonds - CP</v>
          </cell>
          <cell r="B684">
            <v>10090095.029999999</v>
          </cell>
          <cell r="D684">
            <v>10090095.029999999</v>
          </cell>
          <cell r="E684">
            <v>7541058.3399999999</v>
          </cell>
          <cell r="G684">
            <v>7541058.3399999999</v>
          </cell>
        </row>
        <row r="685">
          <cell r="A685" t="str">
            <v>3540001    Variação cambial passiva</v>
          </cell>
          <cell r="B685">
            <v>1799003.56</v>
          </cell>
          <cell r="D685">
            <v>1799003.56</v>
          </cell>
          <cell r="E685">
            <v>1138519.6599999999</v>
          </cell>
          <cell r="G685">
            <v>1138519.6599999999</v>
          </cell>
        </row>
        <row r="686">
          <cell r="A686" t="str">
            <v>3540002    Variação monetária passiva (inclusive s</v>
          </cell>
          <cell r="B686">
            <v>868750.9</v>
          </cell>
          <cell r="D686">
            <v>868750.9</v>
          </cell>
          <cell r="E686">
            <v>749703.25</v>
          </cell>
          <cell r="G686">
            <v>749703.25</v>
          </cell>
        </row>
        <row r="687">
          <cell r="A687" t="str">
            <v>3540004    Var.Monetária Passiva s/BNDES (TJLP)-Pr</v>
          </cell>
          <cell r="B687">
            <v>810039.47</v>
          </cell>
          <cell r="D687">
            <v>810039.47</v>
          </cell>
          <cell r="E687">
            <v>638505.23</v>
          </cell>
          <cell r="G687">
            <v>638505.23</v>
          </cell>
        </row>
        <row r="688">
          <cell r="A688" t="str">
            <v>3540005    Var.Monetária Passiva s/BNDES (TJLP)-Pr</v>
          </cell>
          <cell r="B688">
            <v>1689349.49</v>
          </cell>
          <cell r="D688">
            <v>1689349.49</v>
          </cell>
          <cell r="E688">
            <v>1339593.48</v>
          </cell>
          <cell r="G688">
            <v>1339593.48</v>
          </cell>
        </row>
        <row r="689">
          <cell r="A689" t="str">
            <v>3540006    Var.Monetária Passiva s/BNDES (TJLP) -</v>
          </cell>
          <cell r="B689">
            <v>7438.57</v>
          </cell>
          <cell r="D689">
            <v>7438.57</v>
          </cell>
          <cell r="E689">
            <v>5561.01</v>
          </cell>
          <cell r="G689">
            <v>5561.01</v>
          </cell>
        </row>
        <row r="690">
          <cell r="A690" t="str">
            <v>3540007    Var.Monet.Passiva s/BNDES (C.Moedas)-Pr</v>
          </cell>
          <cell r="B690">
            <v>44834.04</v>
          </cell>
          <cell r="C690" t="str">
            <v>-</v>
          </cell>
          <cell r="D690">
            <v>-44834.04</v>
          </cell>
          <cell r="E690">
            <v>94040.17</v>
          </cell>
          <cell r="F690" t="str">
            <v>-</v>
          </cell>
          <cell r="G690">
            <v>-94040.17</v>
          </cell>
        </row>
        <row r="691">
          <cell r="A691" t="str">
            <v>3540008    Var.Monet.Passiva s/BNDES (C.Moedas)-Pr</v>
          </cell>
          <cell r="B691">
            <v>158008.04</v>
          </cell>
          <cell r="C691" t="str">
            <v>-</v>
          </cell>
          <cell r="D691">
            <v>-158008.04</v>
          </cell>
          <cell r="E691">
            <v>313745.71999999997</v>
          </cell>
          <cell r="F691" t="str">
            <v>-</v>
          </cell>
          <cell r="G691">
            <v>-313745.71999999997</v>
          </cell>
        </row>
        <row r="692">
          <cell r="A692" t="str">
            <v>3540009    Var.Monetária Passiva s/BNDES (C.Moedas</v>
          </cell>
          <cell r="B692">
            <v>236.8</v>
          </cell>
          <cell r="C692" t="str">
            <v>-</v>
          </cell>
          <cell r="D692">
            <v>-236.8</v>
          </cell>
          <cell r="E692">
            <v>2449.75</v>
          </cell>
          <cell r="F692" t="str">
            <v>-</v>
          </cell>
          <cell r="G692">
            <v>-2449.75</v>
          </cell>
        </row>
        <row r="693">
          <cell r="A693" t="str">
            <v>3540010    Var.Monet.Passiva s/Outros Financ.MI-Pr</v>
          </cell>
          <cell r="B693">
            <v>19681.009999999998</v>
          </cell>
          <cell r="D693">
            <v>19681.009999999998</v>
          </cell>
          <cell r="E693">
            <v>17224.39</v>
          </cell>
          <cell r="G693">
            <v>17224.39</v>
          </cell>
        </row>
        <row r="694">
          <cell r="A694" t="str">
            <v>3540012    Var.Monet.Passiva s/Outros Financ.MI -</v>
          </cell>
          <cell r="B694">
            <v>48.27</v>
          </cell>
          <cell r="D694">
            <v>48.27</v>
          </cell>
          <cell r="E694">
            <v>42.45</v>
          </cell>
          <cell r="G694">
            <v>42.45</v>
          </cell>
        </row>
        <row r="695">
          <cell r="A695" t="str">
            <v>3540014    Var.Cambial Passiva s/Importação - Prin</v>
          </cell>
          <cell r="B695">
            <v>796533.13</v>
          </cell>
          <cell r="D695">
            <v>796533.13</v>
          </cell>
          <cell r="E695">
            <v>1607434.33</v>
          </cell>
          <cell r="F695" t="str">
            <v>-</v>
          </cell>
          <cell r="G695">
            <v>-1607434.33</v>
          </cell>
        </row>
        <row r="696">
          <cell r="A696" t="str">
            <v>3540016    Var.Cambial Passiva s/Importação - Juro</v>
          </cell>
          <cell r="B696">
            <v>22666.61</v>
          </cell>
          <cell r="D696">
            <v>22666.61</v>
          </cell>
          <cell r="E696">
            <v>83843.98</v>
          </cell>
          <cell r="F696" t="str">
            <v>-</v>
          </cell>
          <cell r="G696">
            <v>-83843.98</v>
          </cell>
        </row>
        <row r="697">
          <cell r="A697" t="str">
            <v>3540022    Var.Cambial Passiva s/Pré-Pagamento - P</v>
          </cell>
          <cell r="B697">
            <v>2658295.2400000002</v>
          </cell>
          <cell r="C697" t="str">
            <v>-</v>
          </cell>
          <cell r="D697">
            <v>-2658295.2400000002</v>
          </cell>
          <cell r="E697">
            <v>166601.85</v>
          </cell>
          <cell r="G697">
            <v>166601.85</v>
          </cell>
        </row>
        <row r="698">
          <cell r="A698" t="str">
            <v>3540023    Var.Cambial Passiva s/Pré-Pagamento - P</v>
          </cell>
          <cell r="B698">
            <v>10446920.119999999</v>
          </cell>
          <cell r="D698">
            <v>10446920.119999999</v>
          </cell>
          <cell r="E698">
            <v>9425474.6600000001</v>
          </cell>
          <cell r="F698" t="str">
            <v>-</v>
          </cell>
          <cell r="G698">
            <v>-9425474.6600000001</v>
          </cell>
        </row>
        <row r="699">
          <cell r="A699" t="str">
            <v>3540024    Var.Cambial Passiva s/Pré-Pagamento - J</v>
          </cell>
          <cell r="B699">
            <v>7466.48</v>
          </cell>
          <cell r="D699">
            <v>7466.48</v>
          </cell>
          <cell r="E699">
            <v>161891.71</v>
          </cell>
          <cell r="F699" t="str">
            <v>-</v>
          </cell>
          <cell r="G699">
            <v>-161891.71</v>
          </cell>
        </row>
        <row r="700">
          <cell r="A700" t="str">
            <v>3540027    Var.Cambial Passiva s/IFC - Principal C</v>
          </cell>
          <cell r="B700">
            <v>21857.4</v>
          </cell>
          <cell r="D700">
            <v>21857.4</v>
          </cell>
          <cell r="E700">
            <v>202545.24</v>
          </cell>
          <cell r="F700" t="str">
            <v>-</v>
          </cell>
          <cell r="G700">
            <v>-202545.24</v>
          </cell>
        </row>
        <row r="701">
          <cell r="A701" t="str">
            <v>3540028    Var.Cambial Passiva s/IFC - Principal L</v>
          </cell>
          <cell r="B701">
            <v>111256.04</v>
          </cell>
          <cell r="D701">
            <v>111256.04</v>
          </cell>
          <cell r="E701">
            <v>262096.72</v>
          </cell>
          <cell r="F701" t="str">
            <v>-</v>
          </cell>
          <cell r="G701">
            <v>-262096.72</v>
          </cell>
        </row>
        <row r="702">
          <cell r="A702" t="str">
            <v>3540029    Var.Cambial Passiva s/IFC - Juros</v>
          </cell>
          <cell r="B702">
            <v>536.88</v>
          </cell>
          <cell r="D702">
            <v>536.88</v>
          </cell>
          <cell r="E702">
            <v>13977.02</v>
          </cell>
          <cell r="F702" t="str">
            <v>-</v>
          </cell>
          <cell r="G702">
            <v>-13977.02</v>
          </cell>
        </row>
        <row r="703">
          <cell r="A703" t="str">
            <v>3540031    Var.Cambial Passiva s/Eurobonds - Princ</v>
          </cell>
          <cell r="B703">
            <v>3540000</v>
          </cell>
          <cell r="D703">
            <v>3540000</v>
          </cell>
          <cell r="E703">
            <v>8340000</v>
          </cell>
          <cell r="F703" t="str">
            <v>-</v>
          </cell>
          <cell r="G703">
            <v>-8340000</v>
          </cell>
        </row>
        <row r="704">
          <cell r="A704" t="str">
            <v>3540032    Var.Cambial Passiva s/Eurobonds - Juros</v>
          </cell>
          <cell r="B704">
            <v>150379.15</v>
          </cell>
          <cell r="D704">
            <v>150379.15</v>
          </cell>
          <cell r="E704">
            <v>120940.84</v>
          </cell>
          <cell r="F704" t="str">
            <v>-</v>
          </cell>
          <cell r="G704">
            <v>-120940.84</v>
          </cell>
        </row>
        <row r="705">
          <cell r="A705" t="str">
            <v>3540037    Var.Cambial Passiva s/SWAP</v>
          </cell>
          <cell r="B705">
            <v>10805997.1</v>
          </cell>
          <cell r="D705">
            <v>10805997.1</v>
          </cell>
          <cell r="E705">
            <v>10805997.1</v>
          </cell>
          <cell r="G705">
            <v>10805997.1</v>
          </cell>
        </row>
        <row r="706">
          <cell r="A706" t="str">
            <v>3540038    Var.Cambial Passiva s/Mútuo</v>
          </cell>
          <cell r="B706">
            <v>2755000</v>
          </cell>
          <cell r="D706">
            <v>2755000</v>
          </cell>
          <cell r="E706">
            <v>2755000</v>
          </cell>
          <cell r="G706">
            <v>2755000</v>
          </cell>
        </row>
        <row r="707">
          <cell r="A707" t="str">
            <v>3551001    Resultado Equivalência Patrimonial</v>
          </cell>
          <cell r="B707">
            <v>997581.15</v>
          </cell>
          <cell r="C707" t="str">
            <v>-</v>
          </cell>
          <cell r="D707">
            <v>-997581.15</v>
          </cell>
          <cell r="E707">
            <v>41388.28</v>
          </cell>
          <cell r="G707">
            <v>41388.28</v>
          </cell>
        </row>
        <row r="708">
          <cell r="A708" t="str">
            <v>3551002    Dividendos</v>
          </cell>
          <cell r="B708">
            <v>0.75</v>
          </cell>
          <cell r="C708" t="str">
            <v>-</v>
          </cell>
          <cell r="D708">
            <v>-0.75</v>
          </cell>
          <cell r="E708">
            <v>0.75</v>
          </cell>
          <cell r="F708" t="str">
            <v>-</v>
          </cell>
          <cell r="G708">
            <v>-0.75</v>
          </cell>
        </row>
        <row r="709">
          <cell r="A709" t="str">
            <v>3551003    Amortização de ágio/deságio</v>
          </cell>
          <cell r="B709">
            <v>8128745.4400000004</v>
          </cell>
          <cell r="D709">
            <v>8128745.4400000004</v>
          </cell>
          <cell r="E709">
            <v>6096546.5800000001</v>
          </cell>
          <cell r="G709">
            <v>6096546.5800000001</v>
          </cell>
        </row>
        <row r="710">
          <cell r="A710" t="str">
            <v>3551007    Participação nos Resultados</v>
          </cell>
          <cell r="B710">
            <v>134853.29</v>
          </cell>
          <cell r="C710" t="str">
            <v>-</v>
          </cell>
          <cell r="D710">
            <v>-134853.29</v>
          </cell>
          <cell r="E710">
            <v>134853.29</v>
          </cell>
          <cell r="F710" t="str">
            <v>-</v>
          </cell>
          <cell r="G710">
            <v>-134853.29</v>
          </cell>
        </row>
        <row r="711">
          <cell r="A711" t="str">
            <v>3621003    Receita na Venda de Ativo Permanente</v>
          </cell>
          <cell r="B711">
            <v>1168180.73</v>
          </cell>
          <cell r="C711" t="str">
            <v>-</v>
          </cell>
          <cell r="D711">
            <v>-1168180.73</v>
          </cell>
          <cell r="E711">
            <v>605262.34</v>
          </cell>
          <cell r="F711" t="str">
            <v>-</v>
          </cell>
          <cell r="G711">
            <v>-605262.34</v>
          </cell>
        </row>
        <row r="712">
          <cell r="A712" t="str">
            <v>3621004    Custo da Baixa de Ativo Permanente</v>
          </cell>
          <cell r="B712">
            <v>4338357.8</v>
          </cell>
          <cell r="D712">
            <v>4338357.8</v>
          </cell>
          <cell r="E712">
            <v>2189127.66</v>
          </cell>
          <cell r="G712">
            <v>2189127.66</v>
          </cell>
        </row>
        <row r="713">
          <cell r="A713" t="str">
            <v>3711001    IRPJ/CSLL Diferidos</v>
          </cell>
          <cell r="B713">
            <v>34688051.07</v>
          </cell>
          <cell r="D713">
            <v>34688051.07</v>
          </cell>
          <cell r="E713">
            <v>23906715.359999999</v>
          </cell>
          <cell r="G713">
            <v>23906715.359999999</v>
          </cell>
        </row>
        <row r="714">
          <cell r="A714" t="str">
            <v>3721002    CSLL do Exercício</v>
          </cell>
          <cell r="B714">
            <v>3883376.13</v>
          </cell>
          <cell r="C714" t="str">
            <v>-</v>
          </cell>
          <cell r="D714">
            <v>-3883376.13</v>
          </cell>
          <cell r="E714">
            <v>0</v>
          </cell>
          <cell r="G714">
            <v>0</v>
          </cell>
        </row>
        <row r="715">
          <cell r="A715" t="str">
            <v>4111101    Vendas de produtos</v>
          </cell>
          <cell r="B715">
            <v>254887735.31999999</v>
          </cell>
          <cell r="C715" t="str">
            <v>-</v>
          </cell>
          <cell r="D715">
            <v>-254887735.31999999</v>
          </cell>
          <cell r="E715">
            <v>190122067.41</v>
          </cell>
          <cell r="F715" t="str">
            <v>-</v>
          </cell>
          <cell r="G715">
            <v>-190122067.41</v>
          </cell>
        </row>
        <row r="716">
          <cell r="A716" t="str">
            <v>4111102    Revendas de mercadorias</v>
          </cell>
          <cell r="B716">
            <v>65636129.670000002</v>
          </cell>
          <cell r="C716" t="str">
            <v>-</v>
          </cell>
          <cell r="D716">
            <v>-65636129.670000002</v>
          </cell>
          <cell r="E716">
            <v>50882571.939999998</v>
          </cell>
          <cell r="F716" t="str">
            <v>-</v>
          </cell>
          <cell r="G716">
            <v>-50882571.939999998</v>
          </cell>
        </row>
        <row r="717">
          <cell r="A717" t="str">
            <v>4111103    Beneficiamentos</v>
          </cell>
          <cell r="B717">
            <v>34874662.509999998</v>
          </cell>
          <cell r="C717" t="str">
            <v>-</v>
          </cell>
          <cell r="D717">
            <v>-34874662.509999998</v>
          </cell>
          <cell r="E717">
            <v>27821401.27</v>
          </cell>
          <cell r="F717" t="str">
            <v>-</v>
          </cell>
          <cell r="G717">
            <v>-27821401.27</v>
          </cell>
        </row>
        <row r="718">
          <cell r="A718" t="str">
            <v>4111104    Madeira e lenha</v>
          </cell>
          <cell r="B718">
            <v>528211.06999999995</v>
          </cell>
          <cell r="C718" t="str">
            <v>-</v>
          </cell>
          <cell r="D718">
            <v>-528211.06999999995</v>
          </cell>
          <cell r="E718">
            <v>396143.55</v>
          </cell>
          <cell r="F718" t="str">
            <v>-</v>
          </cell>
          <cell r="G718">
            <v>-396143.55</v>
          </cell>
        </row>
        <row r="719">
          <cell r="A719" t="str">
            <v>4111201    Vendas de produtos</v>
          </cell>
          <cell r="B719">
            <v>1587.23</v>
          </cell>
          <cell r="C719" t="str">
            <v>-</v>
          </cell>
          <cell r="D719">
            <v>-1587.23</v>
          </cell>
          <cell r="E719">
            <v>1587.23</v>
          </cell>
          <cell r="F719" t="str">
            <v>-</v>
          </cell>
          <cell r="G719">
            <v>-1587.23</v>
          </cell>
        </row>
        <row r="720">
          <cell r="A720" t="str">
            <v>4111205    Receita por transferência de produtos e</v>
          </cell>
          <cell r="B720">
            <v>161379416.53999999</v>
          </cell>
          <cell r="C720" t="str">
            <v>-</v>
          </cell>
          <cell r="D720">
            <v>-161379416.53999999</v>
          </cell>
          <cell r="E720">
            <v>117580595.86</v>
          </cell>
          <cell r="F720" t="str">
            <v>-</v>
          </cell>
          <cell r="G720">
            <v>-117580595.86</v>
          </cell>
        </row>
        <row r="721">
          <cell r="A721" t="str">
            <v>4112101    Vendas de produtos</v>
          </cell>
          <cell r="B721">
            <v>106220501.11</v>
          </cell>
          <cell r="C721" t="str">
            <v>-</v>
          </cell>
          <cell r="D721">
            <v>-106220501.11</v>
          </cell>
          <cell r="E721">
            <v>85043291.489999995</v>
          </cell>
          <cell r="F721" t="str">
            <v>-</v>
          </cell>
          <cell r="G721">
            <v>-85043291.489999995</v>
          </cell>
        </row>
        <row r="722">
          <cell r="A722" t="str">
            <v>4112201    Vendas de produtos</v>
          </cell>
          <cell r="B722">
            <v>35639514.32</v>
          </cell>
          <cell r="C722" t="str">
            <v>-</v>
          </cell>
          <cell r="D722">
            <v>-35639514.32</v>
          </cell>
          <cell r="E722">
            <v>15432807.380000001</v>
          </cell>
          <cell r="F722" t="str">
            <v>-</v>
          </cell>
          <cell r="G722">
            <v>-15432807.380000001</v>
          </cell>
        </row>
        <row r="723">
          <cell r="A723" t="str">
            <v>4112202    Revendas de mercadorias</v>
          </cell>
          <cell r="B723">
            <v>177.5</v>
          </cell>
          <cell r="C723" t="str">
            <v>-</v>
          </cell>
          <cell r="D723">
            <v>-177.5</v>
          </cell>
          <cell r="E723">
            <v>346.5</v>
          </cell>
          <cell r="F723" t="str">
            <v>-</v>
          </cell>
          <cell r="G723">
            <v>-346.5</v>
          </cell>
        </row>
        <row r="724">
          <cell r="A724" t="str">
            <v>4121001    Rendimento sobre aplicação financeira</v>
          </cell>
          <cell r="B724">
            <v>36234261.460000001</v>
          </cell>
          <cell r="C724" t="str">
            <v>-</v>
          </cell>
          <cell r="D724">
            <v>-36234261.460000001</v>
          </cell>
          <cell r="E724">
            <v>25389411.079999998</v>
          </cell>
          <cell r="F724" t="str">
            <v>-</v>
          </cell>
          <cell r="G724">
            <v>-25389411.079999998</v>
          </cell>
        </row>
        <row r="725">
          <cell r="A725" t="str">
            <v>4121002    Juros ativos</v>
          </cell>
          <cell r="B725">
            <v>1791222.18</v>
          </cell>
          <cell r="C725" t="str">
            <v>-</v>
          </cell>
          <cell r="D725">
            <v>-1791222.18</v>
          </cell>
          <cell r="E725">
            <v>1512183.95</v>
          </cell>
          <cell r="F725" t="str">
            <v>-</v>
          </cell>
          <cell r="G725">
            <v>-1512183.95</v>
          </cell>
        </row>
        <row r="726">
          <cell r="A726" t="str">
            <v>4121003    Juros sobre empréstimos à empregados</v>
          </cell>
          <cell r="B726">
            <v>4988.12</v>
          </cell>
          <cell r="C726" t="str">
            <v>-</v>
          </cell>
          <cell r="D726">
            <v>-4988.12</v>
          </cell>
          <cell r="E726">
            <v>4433.24</v>
          </cell>
          <cell r="F726" t="str">
            <v>-</v>
          </cell>
          <cell r="G726">
            <v>-4433.24</v>
          </cell>
        </row>
        <row r="727">
          <cell r="A727" t="str">
            <v>4121004    Descontos obtidos</v>
          </cell>
          <cell r="B727">
            <v>63460.06</v>
          </cell>
          <cell r="C727" t="str">
            <v>-</v>
          </cell>
          <cell r="D727">
            <v>-63460.06</v>
          </cell>
          <cell r="E727">
            <v>51490.13</v>
          </cell>
          <cell r="F727" t="str">
            <v>-</v>
          </cell>
          <cell r="G727">
            <v>-51490.13</v>
          </cell>
        </row>
        <row r="728">
          <cell r="A728" t="str">
            <v>4121005    Outras Receitas Financeiras</v>
          </cell>
          <cell r="B728">
            <v>2.63</v>
          </cell>
          <cell r="C728" t="str">
            <v>-</v>
          </cell>
          <cell r="D728">
            <v>-2.63</v>
          </cell>
          <cell r="E728">
            <v>1.23</v>
          </cell>
          <cell r="F728" t="str">
            <v>-</v>
          </cell>
          <cell r="G728">
            <v>-1.23</v>
          </cell>
        </row>
        <row r="729">
          <cell r="A729" t="str">
            <v>4121006    Ganhos c/operações swap</v>
          </cell>
          <cell r="B729">
            <v>3701203.12</v>
          </cell>
          <cell r="C729" t="str">
            <v>-</v>
          </cell>
          <cell r="D729">
            <v>-3701203.12</v>
          </cell>
          <cell r="E729">
            <v>0</v>
          </cell>
          <cell r="G729">
            <v>0</v>
          </cell>
        </row>
        <row r="730">
          <cell r="A730" t="str">
            <v>4121008    Receitas c/Vendor</v>
          </cell>
          <cell r="B730">
            <v>1090675.27</v>
          </cell>
          <cell r="C730" t="str">
            <v>-</v>
          </cell>
          <cell r="D730">
            <v>-1090675.27</v>
          </cell>
          <cell r="E730">
            <v>983345</v>
          </cell>
          <cell r="F730" t="str">
            <v>-</v>
          </cell>
          <cell r="G730">
            <v>-983345</v>
          </cell>
        </row>
        <row r="731">
          <cell r="A731" t="str">
            <v>4121011    Juros Ativos s/Mútuo</v>
          </cell>
          <cell r="B731">
            <v>3521872.9</v>
          </cell>
          <cell r="C731" t="str">
            <v>-</v>
          </cell>
          <cell r="D731">
            <v>-3521872.9</v>
          </cell>
          <cell r="E731">
            <v>2816783.73</v>
          </cell>
          <cell r="F731" t="str">
            <v>-</v>
          </cell>
          <cell r="G731">
            <v>-2816783.73</v>
          </cell>
        </row>
        <row r="732">
          <cell r="A732" t="str">
            <v>4122001    Variação cambial ativa</v>
          </cell>
          <cell r="B732">
            <v>86245.119999999995</v>
          </cell>
          <cell r="C732" t="str">
            <v>-</v>
          </cell>
          <cell r="D732">
            <v>-86245.119999999995</v>
          </cell>
          <cell r="E732">
            <v>237884.37</v>
          </cell>
          <cell r="G732">
            <v>237884.37</v>
          </cell>
        </row>
        <row r="733">
          <cell r="A733" t="str">
            <v>4122002    Variação monetária ativa</v>
          </cell>
          <cell r="B733">
            <v>1071189.1000000001</v>
          </cell>
          <cell r="C733" t="str">
            <v>-</v>
          </cell>
          <cell r="D733">
            <v>-1071189.1000000001</v>
          </cell>
          <cell r="E733">
            <v>1025681.62</v>
          </cell>
          <cell r="F733" t="str">
            <v>-</v>
          </cell>
          <cell r="G733">
            <v>-1025681.62</v>
          </cell>
        </row>
        <row r="734">
          <cell r="A734" t="str">
            <v>4122003    Variação cambial ativa - Vendor</v>
          </cell>
          <cell r="B734">
            <v>86257.35</v>
          </cell>
          <cell r="C734" t="str">
            <v>-</v>
          </cell>
          <cell r="D734">
            <v>-86257.35</v>
          </cell>
          <cell r="E734">
            <v>99532.13</v>
          </cell>
          <cell r="G734">
            <v>99532.13</v>
          </cell>
        </row>
        <row r="735">
          <cell r="A735" t="str">
            <v>4122004    Var.Cambial Ativa s/Aplicações Financei</v>
          </cell>
          <cell r="B735">
            <v>3120574.18</v>
          </cell>
          <cell r="C735" t="str">
            <v>-</v>
          </cell>
          <cell r="D735">
            <v>-3120574.18</v>
          </cell>
          <cell r="E735">
            <v>0</v>
          </cell>
          <cell r="G735">
            <v>0</v>
          </cell>
        </row>
        <row r="736">
          <cell r="A736" t="str">
            <v>4122007    Var.Cambial Ativa s/SWAP</v>
          </cell>
          <cell r="B736">
            <v>20953544</v>
          </cell>
          <cell r="C736" t="str">
            <v>-</v>
          </cell>
          <cell r="D736">
            <v>-20953544</v>
          </cell>
          <cell r="E736">
            <v>0</v>
          </cell>
          <cell r="G736">
            <v>0</v>
          </cell>
        </row>
        <row r="737">
          <cell r="A737" t="str">
            <v>4122008    Var.Cambial Ativa s/Mútuo</v>
          </cell>
          <cell r="B737">
            <v>3640000</v>
          </cell>
          <cell r="C737" t="str">
            <v>-</v>
          </cell>
          <cell r="D737">
            <v>-3640000</v>
          </cell>
          <cell r="E737">
            <v>670000</v>
          </cell>
          <cell r="F737" t="str">
            <v>-</v>
          </cell>
          <cell r="G737">
            <v>-670000</v>
          </cell>
        </row>
        <row r="738">
          <cell r="A738" t="str">
            <v>4140001    Aluguéis</v>
          </cell>
          <cell r="B738">
            <v>22124.93</v>
          </cell>
          <cell r="C738" t="str">
            <v>-</v>
          </cell>
          <cell r="D738">
            <v>-22124.93</v>
          </cell>
          <cell r="E738">
            <v>23227.66</v>
          </cell>
          <cell r="F738" t="str">
            <v>-</v>
          </cell>
          <cell r="G738">
            <v>-23227.66</v>
          </cell>
        </row>
        <row r="739">
          <cell r="A739" t="str">
            <v>4140002    Receitas diversas</v>
          </cell>
          <cell r="B739">
            <v>415003.95</v>
          </cell>
          <cell r="C739" t="str">
            <v>-</v>
          </cell>
          <cell r="D739">
            <v>-415003.95</v>
          </cell>
          <cell r="E739">
            <v>337889.01</v>
          </cell>
          <cell r="F739" t="str">
            <v>-</v>
          </cell>
          <cell r="G739">
            <v>-337889.01</v>
          </cell>
        </row>
        <row r="740">
          <cell r="A740" t="str">
            <v>4140003    Amostras</v>
          </cell>
          <cell r="B740">
            <v>50313.33</v>
          </cell>
          <cell r="C740" t="str">
            <v>-</v>
          </cell>
          <cell r="D740">
            <v>-50313.33</v>
          </cell>
          <cell r="E740" t="str">
            <v>(       1.481,90</v>
          </cell>
          <cell r="G740" t="str">
            <v>(       1.481,90</v>
          </cell>
        </row>
        <row r="741">
          <cell r="A741" t="str">
            <v>4140003    Amostras</v>
          </cell>
          <cell r="B741" t="str">
            <v>(      50.313,33</v>
          </cell>
          <cell r="C741" t="str">
            <v>-</v>
          </cell>
          <cell r="D741" t="e">
            <v>#VALUE!</v>
          </cell>
          <cell r="E741">
            <v>1481.9</v>
          </cell>
          <cell r="G741">
            <v>1481.9</v>
          </cell>
        </row>
        <row r="742">
          <cell r="A742" t="str">
            <v>4140005    Receitas eventuais</v>
          </cell>
          <cell r="B742">
            <v>68037.27</v>
          </cell>
          <cell r="C742" t="str">
            <v>-</v>
          </cell>
          <cell r="D742">
            <v>-68037.27</v>
          </cell>
          <cell r="E742">
            <v>66741.27</v>
          </cell>
          <cell r="F742" t="str">
            <v>-</v>
          </cell>
          <cell r="G742">
            <v>-66741.27</v>
          </cell>
        </row>
        <row r="743">
          <cell r="A743" t="str">
            <v>4150001    PIS s/Outras Receitas Operacionais</v>
          </cell>
          <cell r="B743">
            <v>1393.03</v>
          </cell>
          <cell r="D743">
            <v>1393.03</v>
          </cell>
          <cell r="E743">
            <v>1393.03</v>
          </cell>
          <cell r="G743">
            <v>1393.03</v>
          </cell>
        </row>
        <row r="744">
          <cell r="A744" t="str">
            <v>4150002    COFINS s/Outras Receitas Operacionais</v>
          </cell>
          <cell r="B744">
            <v>4286.18</v>
          </cell>
          <cell r="D744">
            <v>4286.18</v>
          </cell>
          <cell r="E744">
            <v>4286.18</v>
          </cell>
          <cell r="G744">
            <v>4286.18</v>
          </cell>
        </row>
        <row r="745">
          <cell r="A745" t="str">
            <v>ADIANTAMENTOS A DESPACHANTES</v>
          </cell>
          <cell r="B745">
            <v>497833.77</v>
          </cell>
          <cell r="D745">
            <v>497833.77</v>
          </cell>
          <cell r="E745">
            <v>497833.77</v>
          </cell>
          <cell r="G745">
            <v>497833.77</v>
          </cell>
        </row>
        <row r="746">
          <cell r="A746" t="str">
            <v>ADIANTAMENTOS A FORNECEDORES</v>
          </cell>
          <cell r="B746">
            <v>15362135.91</v>
          </cell>
          <cell r="D746">
            <v>15362135.91</v>
          </cell>
          <cell r="E746">
            <v>14370628.09</v>
          </cell>
          <cell r="G746">
            <v>14370628.09</v>
          </cell>
        </row>
        <row r="747">
          <cell r="A747" t="str">
            <v>ADIANTAMENTOS DE CAMBIAIS EMBARCADAS</v>
          </cell>
          <cell r="B747">
            <v>174039503.43000001</v>
          </cell>
          <cell r="C747" t="str">
            <v>-</v>
          </cell>
          <cell r="D747">
            <v>-174039503.43000001</v>
          </cell>
          <cell r="E747">
            <v>165815531.18000001</v>
          </cell>
          <cell r="F747" t="str">
            <v>-</v>
          </cell>
          <cell r="G747">
            <v>-165815531.18000001</v>
          </cell>
        </row>
        <row r="748">
          <cell r="A748" t="str">
            <v>ADIANTAMENTOS DE FOLHA</v>
          </cell>
          <cell r="B748">
            <v>1672286.09</v>
          </cell>
          <cell r="D748">
            <v>1672286.09</v>
          </cell>
          <cell r="E748">
            <v>1771952.4</v>
          </cell>
          <cell r="G748">
            <v>1771952.4</v>
          </cell>
        </row>
        <row r="749">
          <cell r="A749" t="str">
            <v>ADIANTAMENTOS P/ DESPESAS A FUNCION.</v>
          </cell>
          <cell r="B749">
            <v>93371.71</v>
          </cell>
          <cell r="D749">
            <v>93371.71</v>
          </cell>
          <cell r="E749">
            <v>79119.990000000005</v>
          </cell>
          <cell r="G749">
            <v>79119.990000000005</v>
          </cell>
        </row>
        <row r="750">
          <cell r="A750" t="str">
            <v>ÁGIO</v>
          </cell>
          <cell r="B750">
            <v>174766902.55000001</v>
          </cell>
          <cell r="D750">
            <v>174766902.55000001</v>
          </cell>
          <cell r="E750">
            <v>176799101.41</v>
          </cell>
          <cell r="G750">
            <v>176799101.41</v>
          </cell>
        </row>
        <row r="751">
          <cell r="A751" t="str">
            <v>AMORTIZAÇÃO ACUMULADA</v>
          </cell>
          <cell r="B751">
            <v>122162656.26000001</v>
          </cell>
          <cell r="C751" t="str">
            <v>-</v>
          </cell>
          <cell r="D751">
            <v>-122162656.26000001</v>
          </cell>
          <cell r="E751">
            <v>119694513.45</v>
          </cell>
          <cell r="F751" t="str">
            <v>-</v>
          </cell>
          <cell r="G751">
            <v>-119694513.45</v>
          </cell>
        </row>
        <row r="752">
          <cell r="A752" t="str">
            <v>AMORTIZAÇÃO DA MANUT. DAS FLORESTAS</v>
          </cell>
          <cell r="B752">
            <v>47075789.899999999</v>
          </cell>
          <cell r="C752" t="str">
            <v>-</v>
          </cell>
          <cell r="D752">
            <v>-47075789.899999999</v>
          </cell>
          <cell r="E752">
            <v>44755110.009999998</v>
          </cell>
          <cell r="F752" t="str">
            <v>-</v>
          </cell>
          <cell r="G752">
            <v>-44755110.009999998</v>
          </cell>
        </row>
        <row r="753">
          <cell r="A753" t="str">
            <v>AMORTIZAÇÃO/DEPRECIAÇÃO/EXAUSTÃO</v>
          </cell>
          <cell r="D753">
            <v>0</v>
          </cell>
          <cell r="G753">
            <v>0</v>
          </cell>
        </row>
        <row r="754">
          <cell r="A754" t="str">
            <v>APLICAÇÕES FINANCEIRAS</v>
          </cell>
          <cell r="B754">
            <v>1072133347.65</v>
          </cell>
          <cell r="D754">
            <v>1072133347.65</v>
          </cell>
          <cell r="E754">
            <v>798768640.62</v>
          </cell>
          <cell r="G754">
            <v>798768640.62</v>
          </cell>
        </row>
        <row r="755">
          <cell r="A755" t="str">
            <v>APOIO</v>
          </cell>
          <cell r="D755">
            <v>0</v>
          </cell>
          <cell r="G755">
            <v>0</v>
          </cell>
        </row>
        <row r="756">
          <cell r="A756" t="str">
            <v>ATIVO</v>
          </cell>
        </row>
        <row r="757">
          <cell r="A757" t="str">
            <v>ATIVO CIRCULANTE</v>
          </cell>
        </row>
        <row r="758">
          <cell r="A758" t="str">
            <v>ATIVO CIRCULANTE</v>
          </cell>
          <cell r="B758">
            <v>1399069353.99</v>
          </cell>
          <cell r="D758">
            <v>1399069353.99</v>
          </cell>
          <cell r="E758">
            <v>1112052453.0999999</v>
          </cell>
          <cell r="G758">
            <v>1112052453.0999999</v>
          </cell>
        </row>
        <row r="759">
          <cell r="A759" t="str">
            <v>ATIVO PERMANENTE</v>
          </cell>
          <cell r="D759">
            <v>0</v>
          </cell>
          <cell r="G759">
            <v>0</v>
          </cell>
        </row>
        <row r="760">
          <cell r="A760" t="str">
            <v>ATIVO PERMANENTE</v>
          </cell>
          <cell r="B760">
            <v>2044938899.22</v>
          </cell>
          <cell r="D760">
            <v>2044938899.22</v>
          </cell>
          <cell r="E760">
            <v>2051144555.03</v>
          </cell>
          <cell r="G760">
            <v>2051144555.03</v>
          </cell>
        </row>
        <row r="761">
          <cell r="A761" t="str">
            <v>ATIVO REALIZÁVEL A LONGO PRAZO</v>
          </cell>
          <cell r="D761">
            <v>0</v>
          </cell>
          <cell r="G761">
            <v>0</v>
          </cell>
        </row>
        <row r="762">
          <cell r="A762" t="str">
            <v>ATIVO REALIZÁVEL A LONGO PRAZO</v>
          </cell>
          <cell r="B762">
            <v>3013390938.46</v>
          </cell>
          <cell r="D762">
            <v>3013390938.46</v>
          </cell>
          <cell r="E762">
            <v>2629097575.2800002</v>
          </cell>
          <cell r="G762">
            <v>2629097575.2800002</v>
          </cell>
        </row>
        <row r="763">
          <cell r="A763" t="str">
            <v>BANCOS CONTAS MOVIMENTOS</v>
          </cell>
          <cell r="B763">
            <v>1164018.72</v>
          </cell>
          <cell r="D763">
            <v>1164018.72</v>
          </cell>
          <cell r="E763">
            <v>758396.07</v>
          </cell>
          <cell r="G763">
            <v>758396.07</v>
          </cell>
        </row>
        <row r="764">
          <cell r="A764" t="str">
            <v>BENS EM OPERAÇÃO</v>
          </cell>
          <cell r="B764">
            <v>2595209631.8200002</v>
          </cell>
          <cell r="D764">
            <v>2595209631.8200002</v>
          </cell>
          <cell r="E764">
            <v>2584610733.0799999</v>
          </cell>
          <cell r="G764">
            <v>2584610733.0799999</v>
          </cell>
        </row>
        <row r="765">
          <cell r="A765" t="str">
            <v>BENS IMOBILIZADO DESTINADO A VENDA</v>
          </cell>
          <cell r="B765">
            <v>105029.04</v>
          </cell>
          <cell r="D765">
            <v>105029.04</v>
          </cell>
          <cell r="E765">
            <v>145181.54</v>
          </cell>
          <cell r="G765">
            <v>145181.54</v>
          </cell>
        </row>
        <row r="766">
          <cell r="A766" t="str">
            <v>BENS INTANGÍVEIS</v>
          </cell>
          <cell r="B766">
            <v>1000464.97</v>
          </cell>
          <cell r="D766">
            <v>1000464.97</v>
          </cell>
          <cell r="E766">
            <v>1000792.15</v>
          </cell>
          <cell r="G766">
            <v>1000792.15</v>
          </cell>
        </row>
        <row r="767">
          <cell r="A767" t="str">
            <v>BENS TANGÍVEIS</v>
          </cell>
          <cell r="B767">
            <v>2594209166.8499999</v>
          </cell>
          <cell r="D767">
            <v>2594209166.8499999</v>
          </cell>
          <cell r="E767">
            <v>2583609940.9299998</v>
          </cell>
          <cell r="G767">
            <v>2583609940.9299998</v>
          </cell>
        </row>
        <row r="768">
          <cell r="A768" t="str">
            <v>CAIXA</v>
          </cell>
          <cell r="B768">
            <v>4005</v>
          </cell>
          <cell r="D768">
            <v>4005</v>
          </cell>
          <cell r="E768">
            <v>3893.4</v>
          </cell>
          <cell r="G768">
            <v>3893.4</v>
          </cell>
        </row>
        <row r="769">
          <cell r="A769" t="str">
            <v>Capital Social Realizado</v>
          </cell>
          <cell r="D769">
            <v>0</v>
          </cell>
          <cell r="G769">
            <v>0</v>
          </cell>
        </row>
        <row r="770">
          <cell r="A770" t="str">
            <v>Conta de Incorporação</v>
          </cell>
          <cell r="D770">
            <v>0</v>
          </cell>
          <cell r="G770">
            <v>0</v>
          </cell>
        </row>
        <row r="771">
          <cell r="A771" t="str">
            <v>CONTA TRANSITÓRIA DE RECEBIMENTOS</v>
          </cell>
          <cell r="B771">
            <v>6245518.0099999998</v>
          </cell>
          <cell r="C771" t="str">
            <v>-</v>
          </cell>
          <cell r="D771">
            <v>-6245518.0099999998</v>
          </cell>
          <cell r="E771">
            <v>5852035.3600000003</v>
          </cell>
          <cell r="F771" t="str">
            <v>-</v>
          </cell>
          <cell r="G771">
            <v>-5852035.3600000003</v>
          </cell>
        </row>
        <row r="772">
          <cell r="A772" t="str">
            <v>CONTRIBUIÇÃO SOCIAL SOBRE O LUCRO</v>
          </cell>
          <cell r="B772">
            <v>3883376.13</v>
          </cell>
          <cell r="C772" t="str">
            <v>-</v>
          </cell>
          <cell r="D772">
            <v>-3883376.13</v>
          </cell>
          <cell r="E772">
            <v>0</v>
          </cell>
          <cell r="G772">
            <v>0</v>
          </cell>
        </row>
        <row r="773">
          <cell r="A773" t="str">
            <v>Créditos Fiscais</v>
          </cell>
          <cell r="D773">
            <v>0</v>
          </cell>
          <cell r="G773">
            <v>0</v>
          </cell>
        </row>
        <row r="774">
          <cell r="A774" t="str">
            <v>CUSTOS</v>
          </cell>
          <cell r="D774">
            <v>0</v>
          </cell>
          <cell r="G774">
            <v>0</v>
          </cell>
        </row>
        <row r="775">
          <cell r="A775" t="str">
            <v>CUSTOS E DESPESAS</v>
          </cell>
          <cell r="D775">
            <v>0</v>
          </cell>
          <cell r="G775">
            <v>0</v>
          </cell>
        </row>
        <row r="776">
          <cell r="A776" t="str">
            <v>DEMONSTRAÇÃO DE RESULTADOS</v>
          </cell>
          <cell r="D776">
            <v>0</v>
          </cell>
          <cell r="G776">
            <v>0</v>
          </cell>
        </row>
        <row r="777">
          <cell r="A777" t="str">
            <v>Depósitos e Aplicações em Incentivos Fiscais</v>
          </cell>
          <cell r="D777">
            <v>0</v>
          </cell>
          <cell r="G777">
            <v>0</v>
          </cell>
        </row>
        <row r="778">
          <cell r="A778" t="str">
            <v>Depósitos p/ Recursos Judiciais</v>
          </cell>
          <cell r="D778">
            <v>0</v>
          </cell>
          <cell r="G778">
            <v>0</v>
          </cell>
        </row>
        <row r="779">
          <cell r="A779" t="str">
            <v>Depreciação acumulada</v>
          </cell>
          <cell r="D779">
            <v>0</v>
          </cell>
          <cell r="G779">
            <v>0</v>
          </cell>
        </row>
        <row r="780">
          <cell r="A780" t="str">
            <v>DESENVOLVIMENTO DE FUNCIONÁRIOS</v>
          </cell>
          <cell r="D780">
            <v>0</v>
          </cell>
          <cell r="G780">
            <v>0</v>
          </cell>
        </row>
        <row r="781">
          <cell r="A781" t="str">
            <v>DESPESAS (RECEITAS) OPERACIONAIS</v>
          </cell>
          <cell r="D781">
            <v>0</v>
          </cell>
          <cell r="G781">
            <v>0</v>
          </cell>
        </row>
        <row r="782">
          <cell r="A782" t="str">
            <v>DESPESAS ADMINISTRATIVAS</v>
          </cell>
          <cell r="D782">
            <v>0</v>
          </cell>
          <cell r="G782">
            <v>0</v>
          </cell>
        </row>
        <row r="783">
          <cell r="A783" t="str">
            <v>DESPESAS COMERCIAIS</v>
          </cell>
          <cell r="D783">
            <v>0</v>
          </cell>
          <cell r="G783">
            <v>0</v>
          </cell>
        </row>
        <row r="784">
          <cell r="A784" t="str">
            <v>DESPESAS COMERCIAIS VARIÁVEIS/FIXAS</v>
          </cell>
          <cell r="D784">
            <v>0</v>
          </cell>
          <cell r="G784">
            <v>0</v>
          </cell>
        </row>
        <row r="785">
          <cell r="A785" t="str">
            <v>DESPESAS DIFERIDAS</v>
          </cell>
          <cell r="B785">
            <v>252957228.69999999</v>
          </cell>
          <cell r="D785">
            <v>252957228.69999999</v>
          </cell>
          <cell r="E785">
            <v>252975845.11000001</v>
          </cell>
          <cell r="G785">
            <v>252975845.11000001</v>
          </cell>
        </row>
        <row r="786">
          <cell r="A786" t="str">
            <v>DESPESAS FINANCEIRAS</v>
          </cell>
          <cell r="B786">
            <v>50234928.530000001</v>
          </cell>
          <cell r="D786">
            <v>50234928.530000001</v>
          </cell>
          <cell r="E786">
            <v>38889712.299999997</v>
          </cell>
          <cell r="G786">
            <v>38889712.299999997</v>
          </cell>
        </row>
        <row r="787">
          <cell r="A787" t="str">
            <v>DEVEDORES DIVERSOS</v>
          </cell>
          <cell r="B787">
            <v>5631481.1399999997</v>
          </cell>
          <cell r="D787">
            <v>5631481.1399999997</v>
          </cell>
          <cell r="E787">
            <v>9215261.9399999995</v>
          </cell>
          <cell r="G787">
            <v>9215261.9399999995</v>
          </cell>
        </row>
        <row r="788">
          <cell r="A788" t="str">
            <v>DEVEDORES POR EXPORTAÇÃO</v>
          </cell>
          <cell r="B788">
            <v>174655868</v>
          </cell>
          <cell r="D788">
            <v>174655868</v>
          </cell>
          <cell r="E788">
            <v>165991874.63999999</v>
          </cell>
          <cell r="G788">
            <v>165991874.63999999</v>
          </cell>
        </row>
        <row r="789">
          <cell r="A789" t="str">
            <v>DIFERIDO</v>
          </cell>
          <cell r="D789">
            <v>0</v>
          </cell>
          <cell r="G789">
            <v>0</v>
          </cell>
        </row>
        <row r="790">
          <cell r="A790" t="str">
            <v>Divisão ****</v>
          </cell>
          <cell r="D790">
            <v>0</v>
          </cell>
          <cell r="G790">
            <v>0</v>
          </cell>
        </row>
        <row r="791">
          <cell r="A791" t="str">
            <v>Divisão ****</v>
          </cell>
          <cell r="D791">
            <v>0</v>
          </cell>
          <cell r="G791">
            <v>0</v>
          </cell>
        </row>
        <row r="792">
          <cell r="A792" t="str">
            <v>Divisão ****</v>
          </cell>
          <cell r="D792">
            <v>0</v>
          </cell>
          <cell r="G792">
            <v>0</v>
          </cell>
        </row>
        <row r="793">
          <cell r="A793" t="str">
            <v>Divisão ****</v>
          </cell>
          <cell r="D793">
            <v>0</v>
          </cell>
          <cell r="G793">
            <v>0</v>
          </cell>
        </row>
        <row r="794">
          <cell r="A794" t="str">
            <v>Divisão ****</v>
          </cell>
          <cell r="D794">
            <v>0</v>
          </cell>
          <cell r="G794">
            <v>0</v>
          </cell>
        </row>
        <row r="795">
          <cell r="A795" t="str">
            <v>DRE</v>
          </cell>
          <cell r="D795">
            <v>0</v>
          </cell>
          <cell r="G795">
            <v>0</v>
          </cell>
        </row>
        <row r="796">
          <cell r="A796" t="str">
            <v>DUPLICATAS A RECEBER DE TERCEIROS</v>
          </cell>
          <cell r="B796">
            <v>144471799.46000001</v>
          </cell>
          <cell r="D796">
            <v>144471799.46000001</v>
          </cell>
          <cell r="E796">
            <v>141607167.53999999</v>
          </cell>
          <cell r="G796">
            <v>141607167.53999999</v>
          </cell>
        </row>
        <row r="797">
          <cell r="A797" t="str">
            <v>EMPRÉSTIMOS A EMPREGADOS</v>
          </cell>
          <cell r="B797">
            <v>307412.17</v>
          </cell>
          <cell r="D797">
            <v>307412.17</v>
          </cell>
          <cell r="E797">
            <v>285853.8</v>
          </cell>
          <cell r="G797">
            <v>285853.8</v>
          </cell>
        </row>
        <row r="798">
          <cell r="A798" t="str">
            <v>Empréstimos Compulsórios</v>
          </cell>
          <cell r="D798">
            <v>0</v>
          </cell>
          <cell r="G798">
            <v>0</v>
          </cell>
        </row>
        <row r="799">
          <cell r="A799" t="str">
            <v>ENERGIA ELÉTRICA</v>
          </cell>
          <cell r="D799">
            <v>0</v>
          </cell>
          <cell r="G799">
            <v>0</v>
          </cell>
        </row>
        <row r="800">
          <cell r="A800" t="str">
            <v>ESTRUTURA</v>
          </cell>
          <cell r="D800">
            <v>0</v>
          </cell>
          <cell r="G800">
            <v>0</v>
          </cell>
        </row>
        <row r="801">
          <cell r="A801" t="str">
            <v>EXAUSTÃO DA IMPLANTAÇÃO DE FLORESTAS</v>
          </cell>
          <cell r="B801">
            <v>49511541.689999998</v>
          </cell>
          <cell r="C801" t="str">
            <v>-</v>
          </cell>
          <cell r="D801">
            <v>-49511541.689999998</v>
          </cell>
          <cell r="E801">
            <v>49202411.240000002</v>
          </cell>
          <cell r="F801" t="str">
            <v>-</v>
          </cell>
          <cell r="G801">
            <v>-49202411.240000002</v>
          </cell>
        </row>
        <row r="802">
          <cell r="A802" t="str">
            <v>EXPEDIENTE</v>
          </cell>
          <cell r="D802">
            <v>0</v>
          </cell>
          <cell r="G802">
            <v>0</v>
          </cell>
        </row>
        <row r="803">
          <cell r="A803" t="str">
            <v>FORNECEDORES</v>
          </cell>
          <cell r="B803">
            <v>61020730.630000003</v>
          </cell>
          <cell r="C803" t="str">
            <v>-</v>
          </cell>
          <cell r="D803">
            <v>-61020730.630000003</v>
          </cell>
          <cell r="E803">
            <v>68818510.930000007</v>
          </cell>
          <cell r="F803" t="str">
            <v>-</v>
          </cell>
          <cell r="G803">
            <v>-68818510.930000007</v>
          </cell>
        </row>
        <row r="804">
          <cell r="A804" t="str">
            <v>IMOBILIZADO</v>
          </cell>
          <cell r="D804">
            <v>0</v>
          </cell>
          <cell r="G804">
            <v>0</v>
          </cell>
        </row>
        <row r="805">
          <cell r="A805" t="str">
            <v>IMOBILIZADO</v>
          </cell>
          <cell r="B805">
            <v>3170177.07</v>
          </cell>
          <cell r="D805">
            <v>3170177.07</v>
          </cell>
          <cell r="E805">
            <v>1583865.32</v>
          </cell>
          <cell r="G805">
            <v>1583865.32</v>
          </cell>
        </row>
        <row r="806">
          <cell r="A806" t="str">
            <v>Importação/Exportação</v>
          </cell>
          <cell r="D806">
            <v>0</v>
          </cell>
          <cell r="G806">
            <v>0</v>
          </cell>
        </row>
        <row r="807">
          <cell r="A807" t="str">
            <v>IMPOSTO DE RENDA</v>
          </cell>
          <cell r="B807">
            <v>34688051.07</v>
          </cell>
          <cell r="D807">
            <v>34688051.07</v>
          </cell>
          <cell r="E807">
            <v>23906715.359999999</v>
          </cell>
          <cell r="G807">
            <v>23906715.359999999</v>
          </cell>
        </row>
        <row r="808">
          <cell r="A808" t="str">
            <v>Imposto de Renda Diferido</v>
          </cell>
          <cell r="D808">
            <v>0</v>
          </cell>
          <cell r="G808">
            <v>0</v>
          </cell>
        </row>
        <row r="809">
          <cell r="A809" t="str">
            <v>IMPOSTOS A RECUPERAR</v>
          </cell>
          <cell r="B809">
            <v>2281126.85</v>
          </cell>
          <cell r="D809">
            <v>2281126.85</v>
          </cell>
          <cell r="E809">
            <v>2005474</v>
          </cell>
          <cell r="G809">
            <v>2005474</v>
          </cell>
        </row>
        <row r="810">
          <cell r="A810" t="str">
            <v>IMPOSTOS DIRETOS ANTEC. A COMPENSAR</v>
          </cell>
          <cell r="B810">
            <v>31946879.57</v>
          </cell>
          <cell r="D810">
            <v>31946879.57</v>
          </cell>
          <cell r="E810">
            <v>24702096.82</v>
          </cell>
          <cell r="G810">
            <v>24702096.82</v>
          </cell>
        </row>
        <row r="811">
          <cell r="A811" t="str">
            <v>INVESTIMENTOS</v>
          </cell>
          <cell r="D811">
            <v>0</v>
          </cell>
          <cell r="G811">
            <v>0</v>
          </cell>
        </row>
        <row r="812">
          <cell r="A812" t="str">
            <v>L E PAPEL SA                  Estrutura de Balanço</v>
          </cell>
          <cell r="B812" t="str">
            <v>e DRE da VCP ANO</v>
          </cell>
          <cell r="D812" t="str">
            <v>e DRE da VCP ANO</v>
          </cell>
          <cell r="E812">
            <v>0</v>
          </cell>
          <cell r="G812">
            <v>0</v>
          </cell>
        </row>
        <row r="813">
          <cell r="A813" t="str">
            <v>L E PAPEL SA                  Estrutura de Balanço</v>
          </cell>
          <cell r="B813" t="str">
            <v>e DRE da VCP ANO</v>
          </cell>
          <cell r="D813" t="str">
            <v>e DRE da VCP ANO</v>
          </cell>
          <cell r="E813">
            <v>0</v>
          </cell>
          <cell r="G813">
            <v>0</v>
          </cell>
        </row>
        <row r="814">
          <cell r="A814" t="str">
            <v>L E PAPEL SA                  Estrutura de Balanço</v>
          </cell>
          <cell r="B814" t="str">
            <v>e DRE da VCP ANO</v>
          </cell>
          <cell r="D814" t="str">
            <v>e DRE da VCP ANO</v>
          </cell>
          <cell r="E814">
            <v>0</v>
          </cell>
          <cell r="G814">
            <v>0</v>
          </cell>
        </row>
        <row r="815">
          <cell r="A815" t="str">
            <v>L E PAPEL SA                  Estrutura de Balanço</v>
          </cell>
          <cell r="B815" t="str">
            <v>e DRE da VCP ANO</v>
          </cell>
          <cell r="D815" t="str">
            <v>e DRE da VCP ANO</v>
          </cell>
          <cell r="E815">
            <v>0</v>
          </cell>
          <cell r="G815">
            <v>0</v>
          </cell>
        </row>
        <row r="816">
          <cell r="A816" t="str">
            <v>L E PAPEL SA                  Estrutura de Balanço</v>
          </cell>
          <cell r="B816" t="str">
            <v>e DRE da VCP ANO</v>
          </cell>
          <cell r="D816" t="str">
            <v>e DRE da VCP ANO</v>
          </cell>
          <cell r="E816">
            <v>0</v>
          </cell>
          <cell r="G816">
            <v>0</v>
          </cell>
        </row>
        <row r="817">
          <cell r="A817" t="str">
            <v>LUCRO (PREJUÍZO) BRUTO</v>
          </cell>
          <cell r="B817">
            <v>222284318.25</v>
          </cell>
          <cell r="C817" t="str">
            <v>-</v>
          </cell>
          <cell r="D817">
            <v>-222284318.25</v>
          </cell>
          <cell r="E817">
            <v>161723873.21000001</v>
          </cell>
          <cell r="F817" t="str">
            <v>-</v>
          </cell>
          <cell r="G817">
            <v>-161723873.21000001</v>
          </cell>
        </row>
        <row r="818">
          <cell r="A818" t="str">
            <v>LUCRO (PREJUÍZO) DO EXERCICIO</v>
          </cell>
          <cell r="B818">
            <v>121375013.17</v>
          </cell>
          <cell r="C818" t="str">
            <v>-</v>
          </cell>
          <cell r="D818">
            <v>-121375013.17</v>
          </cell>
          <cell r="E818">
            <v>84573564.540000007</v>
          </cell>
          <cell r="F818" t="str">
            <v>-</v>
          </cell>
          <cell r="G818">
            <v>-84573564.540000007</v>
          </cell>
        </row>
        <row r="819">
          <cell r="A819" t="str">
            <v>Lucro (prejuízo) do exercício</v>
          </cell>
          <cell r="B819">
            <v>121375013.17</v>
          </cell>
          <cell r="C819" t="str">
            <v>-</v>
          </cell>
          <cell r="D819">
            <v>-121375013.17</v>
          </cell>
          <cell r="E819">
            <v>84573564.540000007</v>
          </cell>
          <cell r="F819" t="str">
            <v>-</v>
          </cell>
          <cell r="G819">
            <v>-84573564.540000007</v>
          </cell>
        </row>
        <row r="820">
          <cell r="A820" t="str">
            <v>LUCRO (PREJUÍZO) OPERACIONAL</v>
          </cell>
          <cell r="B820">
            <v>155349865.18000001</v>
          </cell>
          <cell r="C820" t="str">
            <v>-</v>
          </cell>
          <cell r="D820">
            <v>-155349865.18000001</v>
          </cell>
          <cell r="E820">
            <v>110064145.22</v>
          </cell>
          <cell r="F820" t="str">
            <v>-</v>
          </cell>
          <cell r="G820">
            <v>-110064145.22</v>
          </cell>
        </row>
        <row r="821">
          <cell r="A821" t="str">
            <v>LUCRO ACUMULADO</v>
          </cell>
          <cell r="D821">
            <v>0</v>
          </cell>
          <cell r="G821">
            <v>0</v>
          </cell>
        </row>
        <row r="822">
          <cell r="A822" t="str">
            <v>LUCRO ANTES DA CONTR. SOCIAL E IMP. DE RENDA</v>
          </cell>
          <cell r="B822">
            <v>152179688.11000001</v>
          </cell>
          <cell r="C822" t="str">
            <v>-</v>
          </cell>
          <cell r="D822">
            <v>-152179688.11000001</v>
          </cell>
          <cell r="E822">
            <v>108480279.90000001</v>
          </cell>
          <cell r="F822" t="str">
            <v>-</v>
          </cell>
          <cell r="G822">
            <v>-108480279.90000001</v>
          </cell>
        </row>
        <row r="823">
          <cell r="A823" t="str">
            <v>Lucros (Prejuízos) Acumulados</v>
          </cell>
          <cell r="D823">
            <v>0</v>
          </cell>
          <cell r="G823">
            <v>0</v>
          </cell>
        </row>
        <row r="824">
          <cell r="A824" t="str">
            <v>Lucros Acumulados</v>
          </cell>
          <cell r="D824">
            <v>0</v>
          </cell>
          <cell r="G824">
            <v>0</v>
          </cell>
        </row>
        <row r="825">
          <cell r="A825" t="str">
            <v>MANUTENÇÃO</v>
          </cell>
          <cell r="D825">
            <v>0</v>
          </cell>
          <cell r="G825">
            <v>0</v>
          </cell>
        </row>
        <row r="826">
          <cell r="A826" t="str">
            <v>MÃO-DE-OBRA</v>
          </cell>
          <cell r="D826">
            <v>0</v>
          </cell>
          <cell r="G826">
            <v>0</v>
          </cell>
        </row>
        <row r="827">
          <cell r="A827" t="str">
            <v>MATÉRIA PRIMA E INSUMOS</v>
          </cell>
          <cell r="D827">
            <v>0</v>
          </cell>
          <cell r="G827">
            <v>0</v>
          </cell>
        </row>
        <row r="828">
          <cell r="A828" t="str">
            <v>MERCADO EXTERNO</v>
          </cell>
          <cell r="B828">
            <v>985078.68</v>
          </cell>
          <cell r="C828" t="str">
            <v>-</v>
          </cell>
          <cell r="D828">
            <v>-985078.68</v>
          </cell>
          <cell r="E828">
            <v>1617011.03</v>
          </cell>
          <cell r="F828" t="str">
            <v>-</v>
          </cell>
          <cell r="G828">
            <v>-1617011.03</v>
          </cell>
        </row>
        <row r="829">
          <cell r="A829" t="str">
            <v>MERCADO EXTERNO NÃO OPERACIONAL</v>
          </cell>
          <cell r="B829">
            <v>534357.25</v>
          </cell>
          <cell r="C829" t="str">
            <v>-</v>
          </cell>
          <cell r="D829">
            <v>-534357.25</v>
          </cell>
          <cell r="E829">
            <v>512240.29</v>
          </cell>
          <cell r="F829" t="str">
            <v>-</v>
          </cell>
          <cell r="G829">
            <v>-512240.29</v>
          </cell>
        </row>
        <row r="830">
          <cell r="A830" t="str">
            <v>MERCADO INTERNO</v>
          </cell>
          <cell r="B830">
            <v>34689078.609999999</v>
          </cell>
          <cell r="C830" t="str">
            <v>-</v>
          </cell>
          <cell r="D830">
            <v>-34689078.609999999</v>
          </cell>
          <cell r="E830">
            <v>30635785.609999999</v>
          </cell>
          <cell r="F830" t="str">
            <v>-</v>
          </cell>
          <cell r="G830">
            <v>-30635785.609999999</v>
          </cell>
        </row>
        <row r="831">
          <cell r="A831" t="str">
            <v>MERCADO INTERNO NÃO OPERACIONAL</v>
          </cell>
          <cell r="B831">
            <v>7218490.1200000001</v>
          </cell>
          <cell r="C831" t="str">
            <v>-</v>
          </cell>
          <cell r="D831">
            <v>-7218490.1200000001</v>
          </cell>
          <cell r="E831">
            <v>9603771.7100000009</v>
          </cell>
          <cell r="F831" t="str">
            <v>-</v>
          </cell>
          <cell r="G831">
            <v>-9603771.7100000009</v>
          </cell>
        </row>
        <row r="832">
          <cell r="A832" t="str">
            <v>MOEDA ESTRANGEIRA</v>
          </cell>
          <cell r="B832">
            <v>96511022.890000001</v>
          </cell>
          <cell r="C832" t="str">
            <v>-</v>
          </cell>
          <cell r="D832">
            <v>-96511022.890000001</v>
          </cell>
          <cell r="E832">
            <v>90950030.560000002</v>
          </cell>
          <cell r="F832" t="str">
            <v>-</v>
          </cell>
          <cell r="G832">
            <v>-90950030.560000002</v>
          </cell>
        </row>
        <row r="833">
          <cell r="A833" t="str">
            <v>MOEDA ESTRANGEIRA</v>
          </cell>
          <cell r="B833">
            <v>368308080.56</v>
          </cell>
          <cell r="C833" t="str">
            <v>-</v>
          </cell>
          <cell r="D833">
            <v>-368308080.56</v>
          </cell>
          <cell r="E833">
            <v>360442479.42000002</v>
          </cell>
          <cell r="F833" t="str">
            <v>-</v>
          </cell>
          <cell r="G833">
            <v>-360442479.42000002</v>
          </cell>
        </row>
        <row r="834">
          <cell r="A834" t="str">
            <v>MOEDA NACIONAL</v>
          </cell>
          <cell r="B834">
            <v>47989428.100000001</v>
          </cell>
          <cell r="C834" t="str">
            <v>-</v>
          </cell>
          <cell r="D834">
            <v>-47989428.100000001</v>
          </cell>
          <cell r="E834">
            <v>48240961.5</v>
          </cell>
          <cell r="F834" t="str">
            <v>-</v>
          </cell>
          <cell r="G834">
            <v>-48240961.5</v>
          </cell>
        </row>
        <row r="835">
          <cell r="A835" t="str">
            <v>MOEDA NACIONAL</v>
          </cell>
          <cell r="B835">
            <v>97944130.530000001</v>
          </cell>
          <cell r="C835" t="str">
            <v>-</v>
          </cell>
          <cell r="D835">
            <v>-97944130.530000001</v>
          </cell>
          <cell r="E835">
            <v>100987115.11</v>
          </cell>
          <cell r="F835" t="str">
            <v>-</v>
          </cell>
          <cell r="G835">
            <v>-100987115.11</v>
          </cell>
        </row>
        <row r="836">
          <cell r="A836" t="str">
            <v>OBRAS EM ANDAMENTO</v>
          </cell>
          <cell r="B836">
            <v>50066744</v>
          </cell>
          <cell r="D836">
            <v>50066744</v>
          </cell>
          <cell r="E836">
            <v>54708549.600000001</v>
          </cell>
          <cell r="G836">
            <v>54708549.600000001</v>
          </cell>
        </row>
        <row r="837">
          <cell r="A837" t="str">
            <v>OBRAS EM ANDAMENTO</v>
          </cell>
          <cell r="D837">
            <v>0</v>
          </cell>
          <cell r="G837">
            <v>0</v>
          </cell>
        </row>
        <row r="838">
          <cell r="A838" t="str">
            <v>OPERACIONAIS</v>
          </cell>
          <cell r="D838">
            <v>0</v>
          </cell>
          <cell r="G838">
            <v>0</v>
          </cell>
        </row>
        <row r="839">
          <cell r="A839" t="str">
            <v>OPERAÇÕES COM VENDOR</v>
          </cell>
          <cell r="B839">
            <v>8936353.6300000008</v>
          </cell>
          <cell r="D839">
            <v>8936353.6300000008</v>
          </cell>
          <cell r="E839">
            <v>9933518.6500000004</v>
          </cell>
          <cell r="G839">
            <v>9933518.6500000004</v>
          </cell>
        </row>
        <row r="840">
          <cell r="A840" t="str">
            <v>OUTRAS</v>
          </cell>
          <cell r="D840">
            <v>0</v>
          </cell>
          <cell r="G840">
            <v>0</v>
          </cell>
        </row>
        <row r="841">
          <cell r="A841" t="str">
            <v>OUTRAS DESPESAS (RECEITAS) OPERAC.</v>
          </cell>
          <cell r="D841">
            <v>0</v>
          </cell>
          <cell r="G841">
            <v>0</v>
          </cell>
        </row>
        <row r="842">
          <cell r="A842" t="str">
            <v>OUTRAS RECEITAS</v>
          </cell>
          <cell r="B842">
            <v>555479.48</v>
          </cell>
          <cell r="C842" t="str">
            <v>-</v>
          </cell>
          <cell r="D842">
            <v>-555479.48</v>
          </cell>
          <cell r="E842">
            <v>427857.94</v>
          </cell>
          <cell r="F842" t="str">
            <v>-</v>
          </cell>
          <cell r="G842">
            <v>-427857.94</v>
          </cell>
        </row>
        <row r="843">
          <cell r="A843" t="str">
            <v>OUTROS INVESTIMENTOS</v>
          </cell>
          <cell r="B843">
            <v>2798781.75</v>
          </cell>
          <cell r="D843">
            <v>2798781.75</v>
          </cell>
          <cell r="E843">
            <v>2798781.75</v>
          </cell>
          <cell r="G843">
            <v>2798781.75</v>
          </cell>
        </row>
        <row r="844">
          <cell r="A844" t="str">
            <v>OUTROS MATERIAIS E SERVIÇOS</v>
          </cell>
          <cell r="D844">
            <v>0</v>
          </cell>
          <cell r="G844">
            <v>0</v>
          </cell>
        </row>
        <row r="845">
          <cell r="A845" t="str">
            <v>PARTICIPAÇÕES EM INCENTIVOS FISCAIS</v>
          </cell>
          <cell r="B845">
            <v>287625.08</v>
          </cell>
          <cell r="D845">
            <v>287625.08</v>
          </cell>
          <cell r="E845">
            <v>287625.08</v>
          </cell>
          <cell r="G845">
            <v>287625.08</v>
          </cell>
        </row>
        <row r="846">
          <cell r="A846" t="str">
            <v>PARTICIPAÇÕES EM OUTRAS EMPRESAS</v>
          </cell>
          <cell r="B846">
            <v>250145.11</v>
          </cell>
          <cell r="D846">
            <v>250145.11</v>
          </cell>
          <cell r="E846">
            <v>250145.11</v>
          </cell>
          <cell r="G846">
            <v>250145.11</v>
          </cell>
        </row>
        <row r="847">
          <cell r="A847" t="str">
            <v>PASSIVO</v>
          </cell>
          <cell r="D847">
            <v>0</v>
          </cell>
          <cell r="G847">
            <v>0</v>
          </cell>
        </row>
        <row r="848">
          <cell r="A848" t="str">
            <v>PASSIVO  EXIGÍVEL A LONGO PRAZO</v>
          </cell>
          <cell r="D848">
            <v>0</v>
          </cell>
          <cell r="G848">
            <v>0</v>
          </cell>
        </row>
        <row r="849">
          <cell r="A849" t="str">
            <v>PASSIVO CIRCULANTE</v>
          </cell>
          <cell r="D849">
            <v>0</v>
          </cell>
          <cell r="G849">
            <v>0</v>
          </cell>
        </row>
        <row r="850">
          <cell r="A850" t="str">
            <v>PASSIVO CIRCULANTE</v>
          </cell>
          <cell r="B850">
            <v>347305453.55000001</v>
          </cell>
          <cell r="C850" t="str">
            <v>-</v>
          </cell>
          <cell r="D850">
            <v>-347305453.55000001</v>
          </cell>
          <cell r="E850">
            <v>316774699.67000002</v>
          </cell>
          <cell r="F850" t="str">
            <v>-</v>
          </cell>
          <cell r="G850">
            <v>-316774699.67000002</v>
          </cell>
        </row>
        <row r="851">
          <cell r="A851" t="str">
            <v>PASSIVO EXIGÍVEL A LONGO PRAZO</v>
          </cell>
          <cell r="B851">
            <v>3947494174.5300002</v>
          </cell>
          <cell r="C851" t="str">
            <v>-</v>
          </cell>
          <cell r="D851">
            <v>-3947494174.5300002</v>
          </cell>
          <cell r="E851">
            <v>3405859001.8800001</v>
          </cell>
          <cell r="F851" t="str">
            <v>-</v>
          </cell>
          <cell r="G851">
            <v>-3405859001.8800001</v>
          </cell>
        </row>
        <row r="852">
          <cell r="A852" t="str">
            <v>PATRIMÔNIO LÍQUIDO</v>
          </cell>
          <cell r="D852">
            <v>0</v>
          </cell>
          <cell r="G852">
            <v>0</v>
          </cell>
        </row>
        <row r="853">
          <cell r="A853" t="str">
            <v>PATRIMÔNIO LÍQUIDO</v>
          </cell>
          <cell r="B853">
            <v>2041236279.5699999</v>
          </cell>
          <cell r="C853" t="str">
            <v>-</v>
          </cell>
          <cell r="D853">
            <v>-2041236279.5699999</v>
          </cell>
          <cell r="E853">
            <v>1985103411.28</v>
          </cell>
          <cell r="F853" t="str">
            <v>-</v>
          </cell>
          <cell r="G853">
            <v>-1985103411.28</v>
          </cell>
        </row>
        <row r="854">
          <cell r="A854" t="str">
            <v>PRÉ-PAGAMENTOS DE EXPORTAÇÃO</v>
          </cell>
          <cell r="B854">
            <v>69778937.530000001</v>
          </cell>
          <cell r="C854" t="str">
            <v>-</v>
          </cell>
          <cell r="D854">
            <v>-69778937.530000001</v>
          </cell>
          <cell r="E854">
            <v>5216872.62</v>
          </cell>
          <cell r="F854" t="str">
            <v>-</v>
          </cell>
          <cell r="G854">
            <v>-5216872.62</v>
          </cell>
        </row>
        <row r="855">
          <cell r="A855" t="str">
            <v>PROVISÃO P/ DEVEDORES DUVIDOSOS</v>
          </cell>
          <cell r="B855">
            <v>10491664.310000001</v>
          </cell>
          <cell r="C855" t="str">
            <v>-</v>
          </cell>
          <cell r="D855">
            <v>-10491664.310000001</v>
          </cell>
          <cell r="E855">
            <v>10491664.310000001</v>
          </cell>
          <cell r="F855" t="str">
            <v>-</v>
          </cell>
          <cell r="G855">
            <v>-10491664.310000001</v>
          </cell>
        </row>
        <row r="856">
          <cell r="A856" t="str">
            <v>Provisões para Contingências</v>
          </cell>
          <cell r="D856">
            <v>0</v>
          </cell>
          <cell r="G856">
            <v>0</v>
          </cell>
        </row>
        <row r="857">
          <cell r="A857" t="str">
            <v>PROVISÕES S/ A FOLHA DE PAGAMENTO</v>
          </cell>
          <cell r="B857">
            <v>12116895.960000001</v>
          </cell>
          <cell r="C857" t="str">
            <v>-</v>
          </cell>
          <cell r="D857">
            <v>-12116895.960000001</v>
          </cell>
          <cell r="E857">
            <v>11293341.619999999</v>
          </cell>
          <cell r="F857" t="str">
            <v>-</v>
          </cell>
          <cell r="G857">
            <v>-11293341.619999999</v>
          </cell>
        </row>
        <row r="858">
          <cell r="A858" t="str">
            <v>Receita Bruta de Vendas</v>
          </cell>
          <cell r="D858">
            <v>0</v>
          </cell>
          <cell r="G858">
            <v>0</v>
          </cell>
        </row>
        <row r="859">
          <cell r="A859" t="str">
            <v>RECEITA LÍQUIDA DE VENDAS</v>
          </cell>
          <cell r="B859">
            <v>590516444.17999995</v>
          </cell>
          <cell r="C859" t="str">
            <v>-</v>
          </cell>
          <cell r="D859">
            <v>-590516444.17999995</v>
          </cell>
          <cell r="E859">
            <v>435577301.25</v>
          </cell>
          <cell r="F859" t="str">
            <v>-</v>
          </cell>
          <cell r="G859">
            <v>-435577301.25</v>
          </cell>
        </row>
        <row r="860">
          <cell r="A860" t="str">
            <v>RECEITAS (DESPESAS) FINANCEIRAS</v>
          </cell>
          <cell r="D860">
            <v>0</v>
          </cell>
          <cell r="G860">
            <v>0</v>
          </cell>
        </row>
        <row r="861">
          <cell r="A861" t="str">
            <v>RECEITAS FINANCEIRAS (REDUTORA)</v>
          </cell>
          <cell r="B861">
            <v>46407685.740000002</v>
          </cell>
          <cell r="C861" t="str">
            <v>-</v>
          </cell>
          <cell r="D861">
            <v>-46407685.740000002</v>
          </cell>
          <cell r="E861">
            <v>30757648.359999999</v>
          </cell>
          <cell r="F861" t="str">
            <v>-</v>
          </cell>
          <cell r="G861">
            <v>-30757648.359999999</v>
          </cell>
        </row>
        <row r="862">
          <cell r="A862" t="str">
            <v>REMUNERAÇÃO INDIRETA</v>
          </cell>
          <cell r="D862">
            <v>0</v>
          </cell>
          <cell r="G862">
            <v>0</v>
          </cell>
        </row>
        <row r="863">
          <cell r="A863" t="str">
            <v>Reserva de Reavaliação</v>
          </cell>
          <cell r="D863">
            <v>0</v>
          </cell>
          <cell r="G863">
            <v>0</v>
          </cell>
        </row>
        <row r="864">
          <cell r="A864" t="str">
            <v>Reservas de Capital</v>
          </cell>
          <cell r="D864">
            <v>0</v>
          </cell>
          <cell r="G864">
            <v>0</v>
          </cell>
        </row>
        <row r="865">
          <cell r="A865" t="str">
            <v>Reservas de Lucros</v>
          </cell>
          <cell r="D865">
            <v>0</v>
          </cell>
          <cell r="G865">
            <v>0</v>
          </cell>
        </row>
        <row r="866">
          <cell r="A866" t="str">
            <v>RESULTADO DA PARTIC. EM SOCIEDADES</v>
          </cell>
          <cell r="B866">
            <v>6996310.25</v>
          </cell>
          <cell r="D866">
            <v>6996310.25</v>
          </cell>
          <cell r="E866">
            <v>6003080.8200000003</v>
          </cell>
          <cell r="G866">
            <v>6003080.8200000003</v>
          </cell>
        </row>
        <row r="867">
          <cell r="A867" t="str">
            <v>RESULTADOS NÃO OPERACIONAIS</v>
          </cell>
          <cell r="D867">
            <v>0</v>
          </cell>
          <cell r="G867">
            <v>0</v>
          </cell>
        </row>
        <row r="868">
          <cell r="A868" t="str">
            <v>SALÁRIOS E ENCARGOS SOCIAIS</v>
          </cell>
          <cell r="B868">
            <v>3838309.72</v>
          </cell>
          <cell r="C868" t="str">
            <v>-</v>
          </cell>
          <cell r="D868">
            <v>-3838309.72</v>
          </cell>
          <cell r="E868">
            <v>4035551.85</v>
          </cell>
          <cell r="F868" t="str">
            <v>-</v>
          </cell>
          <cell r="G868">
            <v>-4035551.85</v>
          </cell>
        </row>
        <row r="869">
          <cell r="A869" t="str">
            <v>SALDOS A REGULARIZAR</v>
          </cell>
          <cell r="D869">
            <v>0</v>
          </cell>
          <cell r="G869">
            <v>0</v>
          </cell>
        </row>
        <row r="870">
          <cell r="A870" t="str">
            <v>SOCIEDADES CONTROLADAS</v>
          </cell>
          <cell r="B870">
            <v>98531894.129999995</v>
          </cell>
          <cell r="D870">
            <v>98531894.129999995</v>
          </cell>
          <cell r="E870">
            <v>97492924.700000003</v>
          </cell>
          <cell r="G870">
            <v>97492924.700000003</v>
          </cell>
        </row>
        <row r="871">
          <cell r="A871" t="str">
            <v>Texto.............................................</v>
          </cell>
          <cell r="B871" t="str">
            <v>..Período apurad</v>
          </cell>
          <cell r="C871" t="str">
            <v>o</v>
          </cell>
          <cell r="D871" t="e">
            <v>#VALUE!</v>
          </cell>
          <cell r="E871" t="str">
            <v>PeriodoCompara</v>
          </cell>
          <cell r="F871" t="str">
            <v>ç</v>
          </cell>
          <cell r="G871" t="e">
            <v>#VALUE!</v>
          </cell>
        </row>
        <row r="872">
          <cell r="A872" t="str">
            <v>Texto.............................................</v>
          </cell>
          <cell r="B872" t="str">
            <v>..Período apurad</v>
          </cell>
          <cell r="C872" t="str">
            <v>o</v>
          </cell>
          <cell r="D872" t="e">
            <v>#VALUE!</v>
          </cell>
          <cell r="E872" t="str">
            <v>PeriodoCompara</v>
          </cell>
          <cell r="F872" t="str">
            <v>ç</v>
          </cell>
          <cell r="G872" t="e">
            <v>#VALUE!</v>
          </cell>
        </row>
        <row r="873">
          <cell r="A873" t="str">
            <v>Texto.............................................</v>
          </cell>
          <cell r="B873" t="str">
            <v>..Período apurad</v>
          </cell>
          <cell r="C873" t="str">
            <v>o</v>
          </cell>
          <cell r="D873" t="e">
            <v>#VALUE!</v>
          </cell>
          <cell r="E873" t="str">
            <v>PeriodoCompara</v>
          </cell>
          <cell r="F873" t="str">
            <v>ç</v>
          </cell>
          <cell r="G873" t="e">
            <v>#VALUE!</v>
          </cell>
        </row>
        <row r="874">
          <cell r="A874" t="str">
            <v>Texto.............................................</v>
          </cell>
          <cell r="B874" t="str">
            <v>..Período apurad</v>
          </cell>
          <cell r="C874" t="str">
            <v>o</v>
          </cell>
          <cell r="D874" t="e">
            <v>#VALUE!</v>
          </cell>
          <cell r="E874" t="str">
            <v>PeriodoCompara</v>
          </cell>
          <cell r="F874" t="str">
            <v>ç</v>
          </cell>
          <cell r="G874" t="e">
            <v>#VALUE!</v>
          </cell>
        </row>
        <row r="875">
          <cell r="A875" t="str">
            <v>Texto.............................................</v>
          </cell>
          <cell r="B875" t="str">
            <v>..Período apurad</v>
          </cell>
          <cell r="C875" t="str">
            <v>o</v>
          </cell>
          <cell r="D875" t="e">
            <v>#VALUE!</v>
          </cell>
          <cell r="E875" t="str">
            <v>PeriodoCompara</v>
          </cell>
          <cell r="F875" t="str">
            <v>ç</v>
          </cell>
          <cell r="G875" t="e">
            <v>#VALUE!</v>
          </cell>
        </row>
        <row r="876">
          <cell r="A876" t="str">
            <v>Títulos a Pagar à Companhias Ligadas</v>
          </cell>
          <cell r="D876">
            <v>0</v>
          </cell>
          <cell r="G876">
            <v>0</v>
          </cell>
        </row>
        <row r="877">
          <cell r="A877" t="str">
            <v>TOTAL DA CONTA DE INCORPORAÇÃO</v>
          </cell>
          <cell r="B877">
            <v>0</v>
          </cell>
          <cell r="D877">
            <v>0</v>
          </cell>
          <cell r="E877">
            <v>0</v>
          </cell>
          <cell r="G877">
            <v>0</v>
          </cell>
        </row>
        <row r="878">
          <cell r="A878" t="str">
            <v>TOTAL DA DEPRECIAÇÃO ACUMULADA</v>
          </cell>
          <cell r="B878">
            <v>913939523.07000005</v>
          </cell>
          <cell r="C878" t="str">
            <v>-</v>
          </cell>
          <cell r="D878">
            <v>-913939523.07000005</v>
          </cell>
          <cell r="E878">
            <v>907886573.11000001</v>
          </cell>
          <cell r="F878" t="str">
            <v>-</v>
          </cell>
          <cell r="G878">
            <v>-907886573.11000001</v>
          </cell>
        </row>
        <row r="879">
          <cell r="A879" t="str">
            <v>TOTAL DAS DESPESAS (RECEITAS) OPERACIONAIS</v>
          </cell>
          <cell r="B879">
            <v>66934453.07</v>
          </cell>
          <cell r="D879">
            <v>66934453.07</v>
          </cell>
          <cell r="E879">
            <v>51659727.990000002</v>
          </cell>
          <cell r="G879">
            <v>51659727.990000002</v>
          </cell>
        </row>
        <row r="880">
          <cell r="A880" t="str">
            <v>TOTAL DE AMORTIZAÇÃO/DEPRECIAÇÃO/EXAUSTÃO</v>
          </cell>
          <cell r="B880">
            <v>48249325.159999996</v>
          </cell>
          <cell r="D880">
            <v>48249325.159999996</v>
          </cell>
          <cell r="E880">
            <v>35832810.060000002</v>
          </cell>
          <cell r="G880">
            <v>35832810.060000002</v>
          </cell>
        </row>
        <row r="881">
          <cell r="A881" t="str">
            <v>TOTAL DE APOIO</v>
          </cell>
          <cell r="B881">
            <v>6109847.3899999997</v>
          </cell>
          <cell r="D881">
            <v>6109847.3899999997</v>
          </cell>
          <cell r="E881">
            <v>4654740.46</v>
          </cell>
          <cell r="G881">
            <v>4654740.46</v>
          </cell>
        </row>
        <row r="882">
          <cell r="A882" t="str">
            <v>TOTAL DE BENS TANGÍVEIS</v>
          </cell>
          <cell r="B882">
            <v>913939523.07000005</v>
          </cell>
          <cell r="C882" t="str">
            <v>-</v>
          </cell>
          <cell r="D882">
            <v>-913939523.07000005</v>
          </cell>
          <cell r="E882">
            <v>907886573.11000001</v>
          </cell>
          <cell r="F882" t="str">
            <v>-</v>
          </cell>
          <cell r="G882">
            <v>-907886573.11000001</v>
          </cell>
        </row>
        <row r="883">
          <cell r="A883" t="str">
            <v>TOTAL DE CAPITAL SOCIAL REALIZADO</v>
          </cell>
          <cell r="B883">
            <v>1701900122.76</v>
          </cell>
          <cell r="C883" t="str">
            <v>-</v>
          </cell>
          <cell r="D883">
            <v>-1701900122.76</v>
          </cell>
          <cell r="E883">
            <v>1701900122.76</v>
          </cell>
          <cell r="F883" t="str">
            <v>-</v>
          </cell>
          <cell r="G883">
            <v>-1701900122.76</v>
          </cell>
        </row>
        <row r="884">
          <cell r="A884" t="str">
            <v>TOTAL DE CONTAS A PAGAR</v>
          </cell>
          <cell r="B884">
            <v>11301090.039999999</v>
          </cell>
          <cell r="C884" t="str">
            <v>-</v>
          </cell>
          <cell r="D884">
            <v>-11301090.039999999</v>
          </cell>
          <cell r="E884">
            <v>20584529.140000001</v>
          </cell>
          <cell r="F884" t="str">
            <v>-</v>
          </cell>
          <cell r="G884">
            <v>-20584529.140000001</v>
          </cell>
        </row>
        <row r="885">
          <cell r="A885" t="str">
            <v>TOTAL DE CRÉDITOS E VALORES</v>
          </cell>
          <cell r="B885">
            <v>3013390929.0700002</v>
          </cell>
          <cell r="D885">
            <v>3013390929.0700002</v>
          </cell>
          <cell r="E885">
            <v>2629097565.8899999</v>
          </cell>
          <cell r="G885">
            <v>2629097565.8899999</v>
          </cell>
        </row>
        <row r="886">
          <cell r="A886" t="str">
            <v>TOTAL DE CRÉDITOS FISCAIS</v>
          </cell>
          <cell r="B886">
            <v>17324733.73</v>
          </cell>
          <cell r="D886">
            <v>17324733.73</v>
          </cell>
          <cell r="E886">
            <v>17987433.550000001</v>
          </cell>
          <cell r="G886">
            <v>17987433.550000001</v>
          </cell>
        </row>
        <row r="887">
          <cell r="A887" t="str">
            <v>TOTAL DE CREDORES DIVERSOS</v>
          </cell>
          <cell r="B887">
            <v>47117.919999999998</v>
          </cell>
          <cell r="C887" t="str">
            <v>-</v>
          </cell>
          <cell r="D887">
            <v>-47117.919999999998</v>
          </cell>
          <cell r="E887">
            <v>13137.79</v>
          </cell>
          <cell r="F887" t="str">
            <v>-</v>
          </cell>
          <cell r="G887">
            <v>-13137.79</v>
          </cell>
        </row>
        <row r="888">
          <cell r="A888" t="str">
            <v>TOTAL DE CUSTOS E DESPESAS</v>
          </cell>
          <cell r="B888">
            <v>4914.83</v>
          </cell>
          <cell r="D888">
            <v>4914.83</v>
          </cell>
          <cell r="E888">
            <v>1392.64</v>
          </cell>
          <cell r="G888">
            <v>1392.64</v>
          </cell>
        </row>
        <row r="889">
          <cell r="A889" t="str">
            <v>TOTAL DE DEDUÇÕES DA RECEITA BRUTA</v>
          </cell>
          <cell r="B889">
            <v>68651491.090000004</v>
          </cell>
          <cell r="D889">
            <v>68651491.090000004</v>
          </cell>
          <cell r="E889">
            <v>51703511.380000003</v>
          </cell>
          <cell r="G889">
            <v>51703511.380000003</v>
          </cell>
        </row>
        <row r="890">
          <cell r="A890" t="str">
            <v>TOTAL DE DEPÓS./APLIC. EM INCENTIVOS FISCAIS</v>
          </cell>
          <cell r="B890">
            <v>9.39</v>
          </cell>
          <cell r="D890">
            <v>9.39</v>
          </cell>
          <cell r="E890">
            <v>9.39</v>
          </cell>
          <cell r="G890">
            <v>9.39</v>
          </cell>
        </row>
        <row r="891">
          <cell r="A891" t="str">
            <v>TOTAL DE DEPÓSITOS P/ RECURSOS JUDICIAIS</v>
          </cell>
          <cell r="B891">
            <v>6685603.9100000001</v>
          </cell>
          <cell r="D891">
            <v>6685603.9100000001</v>
          </cell>
          <cell r="E891">
            <v>6501290.3499999996</v>
          </cell>
          <cell r="G891">
            <v>6501290.3499999996</v>
          </cell>
        </row>
        <row r="892">
          <cell r="A892" t="str">
            <v>TOTAL DE DESENVOLVIMENTO DE FUNCIONÁRIOS</v>
          </cell>
          <cell r="B892">
            <v>399791.7</v>
          </cell>
          <cell r="D892">
            <v>399791.7</v>
          </cell>
          <cell r="E892">
            <v>262302.56</v>
          </cell>
          <cell r="G892">
            <v>262302.56</v>
          </cell>
        </row>
        <row r="893">
          <cell r="A893" t="str">
            <v>TOTAL DE DESPESAS ADMINISTRATIVAS</v>
          </cell>
          <cell r="B893">
            <v>16161225.720000001</v>
          </cell>
          <cell r="D893">
            <v>16161225.720000001</v>
          </cell>
          <cell r="E893">
            <v>12831630.970000001</v>
          </cell>
          <cell r="G893">
            <v>12831630.970000001</v>
          </cell>
        </row>
        <row r="894">
          <cell r="A894" t="str">
            <v>TOTAL DE DESPESAS COMERCIAIS</v>
          </cell>
          <cell r="B894">
            <v>38465734.270000003</v>
          </cell>
          <cell r="D894">
            <v>38465734.270000003</v>
          </cell>
          <cell r="E894">
            <v>29485087.829999998</v>
          </cell>
          <cell r="G894">
            <v>29485087.829999998</v>
          </cell>
        </row>
        <row r="895">
          <cell r="A895" t="str">
            <v>TOTAL DE DESPESAS COMERCIAIS VARIÁVEIS/FIXAS</v>
          </cell>
          <cell r="B895">
            <v>31401588.27</v>
          </cell>
          <cell r="D895">
            <v>31401588.27</v>
          </cell>
          <cell r="E895">
            <v>24468969.359999999</v>
          </cell>
          <cell r="G895">
            <v>24468969.359999999</v>
          </cell>
        </row>
        <row r="896">
          <cell r="A896" t="str">
            <v>TOTAL DE DESPESAS DO EXERCÍCIO SEGUINTE</v>
          </cell>
          <cell r="B896">
            <v>978913.33</v>
          </cell>
          <cell r="D896">
            <v>978913.33</v>
          </cell>
          <cell r="E896">
            <v>1099063.29</v>
          </cell>
          <cell r="G896">
            <v>1099063.29</v>
          </cell>
        </row>
        <row r="897">
          <cell r="A897" t="str">
            <v>TOTAL DE DIVIDENDOS A PAGAR</v>
          </cell>
          <cell r="B897">
            <v>47117.919999999998</v>
          </cell>
          <cell r="C897" t="str">
            <v>-</v>
          </cell>
          <cell r="D897">
            <v>-47117.919999999998</v>
          </cell>
          <cell r="E897">
            <v>13137.79</v>
          </cell>
          <cell r="F897" t="str">
            <v>-</v>
          </cell>
          <cell r="G897">
            <v>-13137.79</v>
          </cell>
        </row>
        <row r="898">
          <cell r="A898" t="str">
            <v>TOTAL DE DIVIDENDOS PROPOSTOS</v>
          </cell>
          <cell r="B898">
            <v>0</v>
          </cell>
          <cell r="D898">
            <v>0</v>
          </cell>
          <cell r="E898">
            <v>40614435.490000002</v>
          </cell>
          <cell r="F898" t="str">
            <v>-</v>
          </cell>
          <cell r="G898">
            <v>-40614435.490000002</v>
          </cell>
        </row>
        <row r="899">
          <cell r="A899" t="str">
            <v>TOTAL DE DUPLICATAS A RECEBER DE CLIENTES</v>
          </cell>
          <cell r="B899">
            <v>143532853.34999999</v>
          </cell>
          <cell r="D899">
            <v>143532853.34999999</v>
          </cell>
          <cell r="E899">
            <v>141225365.34</v>
          </cell>
          <cell r="G899">
            <v>141225365.34</v>
          </cell>
        </row>
        <row r="900">
          <cell r="A900" t="str">
            <v>TOTAL DE EMPRÉSTIMOS COMPULSÓRIOS</v>
          </cell>
          <cell r="B900">
            <v>102202.58</v>
          </cell>
          <cell r="D900">
            <v>102202.58</v>
          </cell>
          <cell r="E900">
            <v>102202.58</v>
          </cell>
          <cell r="G900">
            <v>102202.58</v>
          </cell>
        </row>
        <row r="901">
          <cell r="A901" t="str">
            <v>TOTAL DE EMPRÉSTIMOS E FINANCIAMENTOS</v>
          </cell>
          <cell r="B901">
            <v>214279388.52000001</v>
          </cell>
          <cell r="C901" t="str">
            <v>-</v>
          </cell>
          <cell r="D901">
            <v>-214279388.52000001</v>
          </cell>
          <cell r="E901">
            <v>144407864.68000001</v>
          </cell>
          <cell r="F901" t="str">
            <v>-</v>
          </cell>
          <cell r="G901">
            <v>-144407864.68000001</v>
          </cell>
        </row>
        <row r="902">
          <cell r="A902" t="str">
            <v>TOTAL DE EMPRÉSTIMOS E FINANCIAMENTOS</v>
          </cell>
          <cell r="B902">
            <v>976910153.66999996</v>
          </cell>
          <cell r="C902" t="str">
            <v>-</v>
          </cell>
          <cell r="D902">
            <v>-976910153.66999996</v>
          </cell>
          <cell r="E902">
            <v>817452259.82000005</v>
          </cell>
          <cell r="F902" t="str">
            <v>-</v>
          </cell>
          <cell r="G902">
            <v>-817452259.82000005</v>
          </cell>
        </row>
        <row r="903">
          <cell r="A903" t="str">
            <v>TOTAL DE ENERGIA ELÉTRICA</v>
          </cell>
          <cell r="B903">
            <v>12457656.949999999</v>
          </cell>
          <cell r="D903">
            <v>12457656.949999999</v>
          </cell>
          <cell r="E903">
            <v>9270486.8300000001</v>
          </cell>
          <cell r="G903">
            <v>9270486.8300000001</v>
          </cell>
        </row>
        <row r="904">
          <cell r="A904" t="str">
            <v>TOTAL DE ESTOQUES</v>
          </cell>
          <cell r="B904">
            <v>123358659.69</v>
          </cell>
          <cell r="D904">
            <v>123358659.69</v>
          </cell>
          <cell r="E904">
            <v>117123692.03</v>
          </cell>
          <cell r="G904">
            <v>117123692.03</v>
          </cell>
        </row>
        <row r="905">
          <cell r="A905" t="str">
            <v>TOTAL DE ESTRUTURA</v>
          </cell>
          <cell r="B905">
            <v>4882755.26</v>
          </cell>
          <cell r="D905">
            <v>4882755.26</v>
          </cell>
          <cell r="E905">
            <v>3619228.2</v>
          </cell>
          <cell r="G905">
            <v>3619228.2</v>
          </cell>
        </row>
        <row r="906">
          <cell r="A906" t="str">
            <v>TOTAL DE EXPEDIENTE</v>
          </cell>
          <cell r="B906">
            <v>6552696.0099999998</v>
          </cell>
          <cell r="D906">
            <v>6552696.0099999998</v>
          </cell>
          <cell r="E906">
            <v>4855103.72</v>
          </cell>
          <cell r="G906">
            <v>4855103.72</v>
          </cell>
        </row>
        <row r="907">
          <cell r="A907" t="str">
            <v>TOTAL DE EXPORTAÇÕES EMPRESAS DO GRUPO</v>
          </cell>
          <cell r="B907">
            <v>106220501.11</v>
          </cell>
          <cell r="C907" t="str">
            <v>-</v>
          </cell>
          <cell r="D907">
            <v>-106220501.11</v>
          </cell>
          <cell r="E907">
            <v>85043291.489999995</v>
          </cell>
          <cell r="F907" t="str">
            <v>-</v>
          </cell>
          <cell r="G907">
            <v>-85043291.489999995</v>
          </cell>
        </row>
        <row r="908">
          <cell r="A908" t="str">
            <v>TOTAL DE FORNECEDORES DE MAT e SERV NÃO OPER.</v>
          </cell>
          <cell r="B908">
            <v>7752847.3700000001</v>
          </cell>
          <cell r="C908" t="str">
            <v>-</v>
          </cell>
          <cell r="D908">
            <v>-7752847.3700000001</v>
          </cell>
          <cell r="E908">
            <v>10116012</v>
          </cell>
          <cell r="F908" t="str">
            <v>-</v>
          </cell>
          <cell r="G908">
            <v>-10116012</v>
          </cell>
        </row>
        <row r="909">
          <cell r="A909" t="str">
            <v>TOTAL DE IMPOSTO DE RENDA DIFERIDO</v>
          </cell>
          <cell r="B909">
            <v>40987939.270000003</v>
          </cell>
          <cell r="C909" t="str">
            <v>-</v>
          </cell>
          <cell r="D909">
            <v>-40987939.270000003</v>
          </cell>
          <cell r="E909">
            <v>41014126</v>
          </cell>
          <cell r="F909" t="str">
            <v>-</v>
          </cell>
          <cell r="G909">
            <v>-41014126</v>
          </cell>
        </row>
        <row r="910">
          <cell r="A910" t="str">
            <v>TOTAL DE IMPOSTOS A PAGAR</v>
          </cell>
          <cell r="B910">
            <v>44695726.840000004</v>
          </cell>
          <cell r="C910" t="str">
            <v>-</v>
          </cell>
          <cell r="D910">
            <v>-44695726.840000004</v>
          </cell>
          <cell r="E910">
            <v>36388701.890000001</v>
          </cell>
          <cell r="F910" t="str">
            <v>-</v>
          </cell>
          <cell r="G910">
            <v>-36388701.890000001</v>
          </cell>
        </row>
        <row r="911">
          <cell r="A911" t="str">
            <v>TOTAL DE INVESTIMENTOS</v>
          </cell>
          <cell r="B911">
            <v>276635348.62</v>
          </cell>
          <cell r="D911">
            <v>276635348.62</v>
          </cell>
          <cell r="E911">
            <v>277628578.05000001</v>
          </cell>
          <cell r="G911">
            <v>277628578.05000001</v>
          </cell>
        </row>
        <row r="912">
          <cell r="A912" t="str">
            <v>TOTAL DE INVESTIMENTOS TEMPORÁRIOS</v>
          </cell>
          <cell r="B912">
            <v>9.39</v>
          </cell>
          <cell r="D912">
            <v>9.39</v>
          </cell>
          <cell r="E912">
            <v>9.39</v>
          </cell>
          <cell r="G912">
            <v>9.39</v>
          </cell>
        </row>
        <row r="913">
          <cell r="A913" t="str">
            <v>TOTAL DE LUCROS ACUMULADOS</v>
          </cell>
          <cell r="B913">
            <v>102559112.70999999</v>
          </cell>
          <cell r="C913" t="str">
            <v>-</v>
          </cell>
          <cell r="D913">
            <v>-102559112.70999999</v>
          </cell>
          <cell r="E913">
            <v>102360606.34</v>
          </cell>
          <cell r="F913" t="str">
            <v>-</v>
          </cell>
          <cell r="G913">
            <v>-102360606.34</v>
          </cell>
        </row>
        <row r="914">
          <cell r="A914" t="str">
            <v>TOTAL DE MANUTENÇÃO</v>
          </cell>
          <cell r="B914">
            <v>17163481.129999999</v>
          </cell>
          <cell r="D914">
            <v>17163481.129999999</v>
          </cell>
          <cell r="E914">
            <v>12703583.619999999</v>
          </cell>
          <cell r="G914">
            <v>12703583.619999999</v>
          </cell>
        </row>
        <row r="915">
          <cell r="A915" t="str">
            <v>TOTAL DE MÃO-DE-OBRA</v>
          </cell>
          <cell r="B915">
            <v>39113005.880000003</v>
          </cell>
          <cell r="D915">
            <v>39113005.880000003</v>
          </cell>
          <cell r="E915">
            <v>29073171.84</v>
          </cell>
          <cell r="G915">
            <v>29073171.84</v>
          </cell>
        </row>
        <row r="916">
          <cell r="A916" t="str">
            <v>TOTAL DE MATÉRIA PRIMA E INSUMOS</v>
          </cell>
          <cell r="B916">
            <v>711985775.04999995</v>
          </cell>
          <cell r="D916">
            <v>711985775.04999995</v>
          </cell>
          <cell r="E916">
            <v>531446961.75999999</v>
          </cell>
          <cell r="G916">
            <v>531446961.75999999</v>
          </cell>
        </row>
        <row r="917">
          <cell r="A917" t="str">
            <v>TOTAL DE OBRAS EM ANDAMENTO</v>
          </cell>
          <cell r="B917">
            <v>13574634.199999999</v>
          </cell>
          <cell r="C917" t="str">
            <v>-</v>
          </cell>
          <cell r="D917">
            <v>-13574634.199999999</v>
          </cell>
          <cell r="E917">
            <v>9802644.3699999992</v>
          </cell>
          <cell r="F917" t="str">
            <v>-</v>
          </cell>
          <cell r="G917">
            <v>-9802644.3699999992</v>
          </cell>
        </row>
        <row r="918">
          <cell r="A918" t="str">
            <v>TOTAL DE OPERACIONAIS</v>
          </cell>
          <cell r="B918">
            <v>9361112.0700000003</v>
          </cell>
          <cell r="D918">
            <v>9361112.0700000003</v>
          </cell>
          <cell r="E918">
            <v>5925201.1600000001</v>
          </cell>
          <cell r="G918">
            <v>5925201.1600000001</v>
          </cell>
        </row>
        <row r="919">
          <cell r="A919" t="str">
            <v>TOTAL DE OUTRAS</v>
          </cell>
          <cell r="B919">
            <v>889185626.17999995</v>
          </cell>
          <cell r="C919" t="str">
            <v>-</v>
          </cell>
          <cell r="D919">
            <v>-889185626.17999995</v>
          </cell>
          <cell r="E919">
            <v>663349882.85000002</v>
          </cell>
          <cell r="F919" t="str">
            <v>-</v>
          </cell>
          <cell r="G919">
            <v>-663349882.85000002</v>
          </cell>
        </row>
        <row r="920">
          <cell r="A920" t="str">
            <v>TOTAL DE OUTRAS DESPESAS (RECEITAS) OPERAC.</v>
          </cell>
          <cell r="B920">
            <v>6446509.9800000004</v>
          </cell>
          <cell r="D920">
            <v>6446509.9800000004</v>
          </cell>
          <cell r="E920">
            <v>5580902.0899999999</v>
          </cell>
          <cell r="G920">
            <v>5580902.0899999999</v>
          </cell>
        </row>
        <row r="921">
          <cell r="A921" t="str">
            <v>TOTAL DE OUTRAS OBRIGAÇÕES</v>
          </cell>
          <cell r="B921">
            <v>11354401.880000001</v>
          </cell>
          <cell r="C921" t="str">
            <v>-</v>
          </cell>
          <cell r="D921">
            <v>-11354401.880000001</v>
          </cell>
          <cell r="E921">
            <v>11216293.210000001</v>
          </cell>
          <cell r="F921" t="str">
            <v>-</v>
          </cell>
          <cell r="G921">
            <v>-11216293.210000001</v>
          </cell>
        </row>
        <row r="922">
          <cell r="A922" t="str">
            <v>TOTAL DE OUTROS CRÉDITOS</v>
          </cell>
          <cell r="B922">
            <v>57897556.25</v>
          </cell>
          <cell r="D922">
            <v>57897556.25</v>
          </cell>
          <cell r="E922">
            <v>53073402.350000001</v>
          </cell>
          <cell r="G922">
            <v>53073402.350000001</v>
          </cell>
        </row>
        <row r="923">
          <cell r="A923" t="str">
            <v>TOTAL DE OUTROS MATERIAIS E SERVIÇOS</v>
          </cell>
          <cell r="B923">
            <v>8970351.3699999992</v>
          </cell>
          <cell r="D923">
            <v>8970351.3699999992</v>
          </cell>
          <cell r="E923">
            <v>6523458.5899999999</v>
          </cell>
          <cell r="G923">
            <v>6523458.5899999999</v>
          </cell>
        </row>
        <row r="924">
          <cell r="A924" t="str">
            <v>TOTAL DE PARTIC. AVALIADAS AO MÉTODO DE CUSTO</v>
          </cell>
          <cell r="B924">
            <v>3336551.94</v>
          </cell>
          <cell r="D924">
            <v>3336551.94</v>
          </cell>
          <cell r="E924">
            <v>3336551.94</v>
          </cell>
          <cell r="G924">
            <v>3336551.94</v>
          </cell>
        </row>
        <row r="925">
          <cell r="A925" t="str">
            <v>TOTAL DE PARTICIPAÇÕES AVALIADAS PELO MEP</v>
          </cell>
          <cell r="B925">
            <v>273298796.68000001</v>
          </cell>
          <cell r="D925">
            <v>273298796.68000001</v>
          </cell>
          <cell r="E925">
            <v>274292026.11000001</v>
          </cell>
          <cell r="G925">
            <v>274292026.11000001</v>
          </cell>
        </row>
        <row r="926">
          <cell r="A926" t="str">
            <v>TOTAL DE PROVISÃO P/  IR  E  CSSL</v>
          </cell>
          <cell r="B926">
            <v>30804674.940000001</v>
          </cell>
          <cell r="D926">
            <v>30804674.940000001</v>
          </cell>
          <cell r="E926">
            <v>23906715.359999999</v>
          </cell>
          <cell r="G926">
            <v>23906715.359999999</v>
          </cell>
        </row>
        <row r="927">
          <cell r="A927" t="str">
            <v>TOTAL DE PROVISÕES PARA CONTINGÊNCIAS</v>
          </cell>
          <cell r="B927">
            <v>30867631.34</v>
          </cell>
          <cell r="C927" t="str">
            <v>-</v>
          </cell>
          <cell r="D927">
            <v>-30867631.34</v>
          </cell>
          <cell r="E927">
            <v>30867631.34</v>
          </cell>
          <cell r="F927" t="str">
            <v>-</v>
          </cell>
          <cell r="G927">
            <v>-30867631.34</v>
          </cell>
        </row>
        <row r="928">
          <cell r="A928" t="str">
            <v>TOTAL DE RECEITAS (DESPESAS) FINANCEIRAS</v>
          </cell>
          <cell r="B928">
            <v>5860983.0999999996</v>
          </cell>
          <cell r="D928">
            <v>5860983.0999999996</v>
          </cell>
          <cell r="E928">
            <v>3762107.1</v>
          </cell>
          <cell r="G928">
            <v>3762107.1</v>
          </cell>
        </row>
        <row r="929">
          <cell r="A929" t="str">
            <v>TOTAL DE RECEITAS EMPRESAS DO GRUPO</v>
          </cell>
          <cell r="B929">
            <v>161381003.77000001</v>
          </cell>
          <cell r="C929" t="str">
            <v>-</v>
          </cell>
          <cell r="D929">
            <v>-161381003.77000001</v>
          </cell>
          <cell r="E929">
            <v>117582183.09</v>
          </cell>
          <cell r="F929" t="str">
            <v>-</v>
          </cell>
          <cell r="G929">
            <v>-117582183.09</v>
          </cell>
        </row>
        <row r="930">
          <cell r="A930" t="str">
            <v>TOTAL DE RECEITAS MI</v>
          </cell>
          <cell r="B930">
            <v>355926738.56999999</v>
          </cell>
          <cell r="C930" t="str">
            <v>-</v>
          </cell>
          <cell r="D930">
            <v>-355926738.56999999</v>
          </cell>
          <cell r="E930">
            <v>269222184.17000002</v>
          </cell>
          <cell r="F930" t="str">
            <v>-</v>
          </cell>
          <cell r="G930">
            <v>-269222184.17000002</v>
          </cell>
        </row>
        <row r="931">
          <cell r="A931" t="str">
            <v>TOTAL DE REMUNERAÇÃO INDIRETA</v>
          </cell>
          <cell r="B931">
            <v>6117788.9699999997</v>
          </cell>
          <cell r="D931">
            <v>6117788.9699999997</v>
          </cell>
          <cell r="E931">
            <v>4517901.7</v>
          </cell>
          <cell r="G931">
            <v>4517901.7</v>
          </cell>
        </row>
        <row r="932">
          <cell r="A932" t="str">
            <v>TOTAL DE RESERVA DE REAVALIZAÇÃO</v>
          </cell>
          <cell r="B932">
            <v>48079285.340000004</v>
          </cell>
          <cell r="C932" t="str">
            <v>-</v>
          </cell>
          <cell r="D932">
            <v>-48079285.340000004</v>
          </cell>
          <cell r="E932">
            <v>48394374.789999999</v>
          </cell>
          <cell r="F932" t="str">
            <v>-</v>
          </cell>
          <cell r="G932">
            <v>-48394374.789999999</v>
          </cell>
        </row>
        <row r="933">
          <cell r="A933" t="str">
            <v>TOTAL DE RESERVAS DE CAPITAL</v>
          </cell>
          <cell r="B933">
            <v>46819766.640000001</v>
          </cell>
          <cell r="C933" t="str">
            <v>-</v>
          </cell>
          <cell r="D933">
            <v>-46819766.640000001</v>
          </cell>
          <cell r="E933">
            <v>9429684.7300000004</v>
          </cell>
          <cell r="G933">
            <v>9429684.7300000004</v>
          </cell>
        </row>
        <row r="934">
          <cell r="A934" t="str">
            <v>TOTAL DE RESERVAS DE LUCROS</v>
          </cell>
          <cell r="B934">
            <v>141877992.12</v>
          </cell>
          <cell r="C934" t="str">
            <v>-</v>
          </cell>
          <cell r="D934">
            <v>-141877992.12</v>
          </cell>
          <cell r="E934">
            <v>141877992.12</v>
          </cell>
          <cell r="F934" t="str">
            <v>-</v>
          </cell>
          <cell r="G934">
            <v>-141877992.12</v>
          </cell>
        </row>
        <row r="935">
          <cell r="A935" t="str">
            <v>TOTAL DE RESULTADOS NÃO OPERACIONAIS</v>
          </cell>
          <cell r="B935">
            <v>3170177.07</v>
          </cell>
          <cell r="D935">
            <v>3170177.07</v>
          </cell>
          <cell r="E935">
            <v>1583865.32</v>
          </cell>
          <cell r="G935">
            <v>1583865.32</v>
          </cell>
        </row>
        <row r="936">
          <cell r="A936" t="str">
            <v>TOTAL DE SAL./ENC. SOCIAIS E PROVISÕES S/F.P.</v>
          </cell>
          <cell r="B936">
            <v>15955205.68</v>
          </cell>
          <cell r="C936" t="str">
            <v>-</v>
          </cell>
          <cell r="D936">
            <v>-15955205.68</v>
          </cell>
          <cell r="E936">
            <v>15328893.470000001</v>
          </cell>
          <cell r="F936" t="str">
            <v>-</v>
          </cell>
          <cell r="G936">
            <v>-15328893.470000001</v>
          </cell>
        </row>
        <row r="937">
          <cell r="A937" t="str">
            <v>TOTAL DE TÍTULOS A PAGAR À CIAS LIGADAS</v>
          </cell>
          <cell r="B937">
            <v>2898728450.25</v>
          </cell>
          <cell r="C937" t="str">
            <v>-</v>
          </cell>
          <cell r="D937">
            <v>-2898728450.25</v>
          </cell>
          <cell r="E937">
            <v>2516524984.7199998</v>
          </cell>
          <cell r="F937" t="str">
            <v>-</v>
          </cell>
          <cell r="G937">
            <v>-2516524984.7199998</v>
          </cell>
        </row>
        <row r="938">
          <cell r="A938" t="str">
            <v>TOTAL DE VALORES A RECEBER DE CIAS LIGADAS</v>
          </cell>
          <cell r="B938">
            <v>92958478.980000004</v>
          </cell>
          <cell r="D938">
            <v>92958478.980000004</v>
          </cell>
          <cell r="E938">
            <v>89283389.810000002</v>
          </cell>
          <cell r="G938">
            <v>89283389.810000002</v>
          </cell>
        </row>
        <row r="939">
          <cell r="A939" t="str">
            <v>TOTAL DE VENDAS</v>
          </cell>
          <cell r="B939">
            <v>659167935.26999998</v>
          </cell>
          <cell r="C939" t="str">
            <v>-</v>
          </cell>
          <cell r="D939">
            <v>-659167935.26999998</v>
          </cell>
          <cell r="E939">
            <v>487280812.63</v>
          </cell>
          <cell r="F939" t="str">
            <v>-</v>
          </cell>
          <cell r="G939">
            <v>-487280812.63</v>
          </cell>
        </row>
        <row r="940">
          <cell r="A940" t="str">
            <v>TOTAL DO ATIVO</v>
          </cell>
          <cell r="B940">
            <v>6457399191.6700001</v>
          </cell>
          <cell r="D940">
            <v>6457399191.6700001</v>
          </cell>
          <cell r="E940">
            <v>5792294583.4099998</v>
          </cell>
          <cell r="G940">
            <v>5792294583.4099998</v>
          </cell>
        </row>
        <row r="941">
          <cell r="A941" t="str">
            <v>TOTAL DO CUSTO DOS PRODUTOS E SERV. VENDIDOS</v>
          </cell>
          <cell r="B941">
            <v>368232125.93000001</v>
          </cell>
          <cell r="D941">
            <v>368232125.93000001</v>
          </cell>
          <cell r="E941">
            <v>273853428.04000002</v>
          </cell>
          <cell r="G941">
            <v>273853428.04000002</v>
          </cell>
        </row>
        <row r="942">
          <cell r="A942" t="str">
            <v>TOTAL DO DIFERIDO</v>
          </cell>
          <cell r="B942">
            <v>130794572.44</v>
          </cell>
          <cell r="D942">
            <v>130794572.44</v>
          </cell>
          <cell r="E942">
            <v>133281331.66</v>
          </cell>
          <cell r="G942">
            <v>133281331.66</v>
          </cell>
        </row>
        <row r="943">
          <cell r="A943" t="str">
            <v>TOTAL DO DISPONÍVEL</v>
          </cell>
          <cell r="B943">
            <v>1073301371.37</v>
          </cell>
          <cell r="D943">
            <v>1073301371.37</v>
          </cell>
          <cell r="E943">
            <v>799530930.09000003</v>
          </cell>
          <cell r="G943">
            <v>799530930.09000003</v>
          </cell>
        </row>
        <row r="944">
          <cell r="A944" t="str">
            <v>TOTAL DO DRE</v>
          </cell>
          <cell r="B944">
            <v>121375013.17</v>
          </cell>
          <cell r="D944">
            <v>121375013.17</v>
          </cell>
          <cell r="E944">
            <v>84573564.540000007</v>
          </cell>
          <cell r="G944">
            <v>84573564.540000007</v>
          </cell>
        </row>
        <row r="945">
          <cell r="A945" t="str">
            <v>TOTAL DO IMOBILIZADO</v>
          </cell>
          <cell r="B945">
            <v>1637508978.1600001</v>
          </cell>
          <cell r="D945">
            <v>1637508978.1600001</v>
          </cell>
          <cell r="E945">
            <v>1640234645.3199999</v>
          </cell>
          <cell r="G945">
            <v>1640234645.3199999</v>
          </cell>
        </row>
        <row r="946">
          <cell r="A946" t="str">
            <v>TOTAL DO LUCRO ACUMULADO</v>
          </cell>
          <cell r="B946">
            <v>121363284.02</v>
          </cell>
          <cell r="C946" t="str">
            <v>-</v>
          </cell>
          <cell r="D946">
            <v>-121363284.02</v>
          </cell>
          <cell r="E946">
            <v>84557470.579999998</v>
          </cell>
          <cell r="F946" t="str">
            <v>-</v>
          </cell>
          <cell r="G946">
            <v>-84557470.579999998</v>
          </cell>
        </row>
        <row r="947">
          <cell r="A947" t="str">
            <v>TOTAL DO MERCADO EXTERNO</v>
          </cell>
          <cell r="B947">
            <v>141860192.93000001</v>
          </cell>
          <cell r="C947" t="str">
            <v>-</v>
          </cell>
          <cell r="D947">
            <v>-141860192.93000001</v>
          </cell>
          <cell r="E947">
            <v>100476445.37</v>
          </cell>
          <cell r="F947" t="str">
            <v>-</v>
          </cell>
          <cell r="G947">
            <v>-100476445.37</v>
          </cell>
        </row>
        <row r="948">
          <cell r="A948" t="str">
            <v>TOTAL DO MERCADO INTERNO</v>
          </cell>
          <cell r="B948">
            <v>517307742.33999997</v>
          </cell>
          <cell r="C948" t="str">
            <v>-</v>
          </cell>
          <cell r="D948">
            <v>-517307742.33999997</v>
          </cell>
          <cell r="E948">
            <v>386804367.25999999</v>
          </cell>
          <cell r="F948" t="str">
            <v>-</v>
          </cell>
          <cell r="G948">
            <v>-386804367.25999999</v>
          </cell>
        </row>
        <row r="949">
          <cell r="A949" t="str">
            <v>TOTAL DO PASSIVO</v>
          </cell>
          <cell r="B949">
            <v>6336035907.6499996</v>
          </cell>
          <cell r="C949" t="str">
            <v>-</v>
          </cell>
          <cell r="D949">
            <v>-6336035907.6499996</v>
          </cell>
          <cell r="E949">
            <v>5707737112.8299999</v>
          </cell>
          <cell r="F949" t="str">
            <v>-</v>
          </cell>
          <cell r="G949">
            <v>-5707737112.8299999</v>
          </cell>
        </row>
        <row r="950">
          <cell r="A950" t="str">
            <v>TOTAL DOS CUSTOS DOS PROD. VENDIDOS E SERVIÇ.</v>
          </cell>
          <cell r="B950">
            <v>368227211.10000002</v>
          </cell>
          <cell r="D950">
            <v>368227211.10000002</v>
          </cell>
          <cell r="E950">
            <v>273852035.39999998</v>
          </cell>
          <cell r="G950">
            <v>273852035.39999998</v>
          </cell>
        </row>
        <row r="951">
          <cell r="A951" t="str">
            <v>TOTAL DOS LUCROS (PREJUÍZOS) ACUMULADOS</v>
          </cell>
          <cell r="B951">
            <v>102559112.70999999</v>
          </cell>
          <cell r="C951" t="str">
            <v>-</v>
          </cell>
          <cell r="D951">
            <v>-102559112.70999999</v>
          </cell>
          <cell r="E951">
            <v>102360606.34</v>
          </cell>
          <cell r="F951" t="str">
            <v>-</v>
          </cell>
          <cell r="G951">
            <v>-102360606.34</v>
          </cell>
        </row>
        <row r="952">
          <cell r="A952" t="str">
            <v>TOTAL DOS SALDOS A REGULARIZAR</v>
          </cell>
          <cell r="B952">
            <v>11729.15</v>
          </cell>
          <cell r="D952">
            <v>11729.15</v>
          </cell>
          <cell r="E952">
            <v>16093.96</v>
          </cell>
          <cell r="G952">
            <v>16093.96</v>
          </cell>
        </row>
        <row r="953">
          <cell r="A953" t="str">
            <v>TOTAL EXPORTAÇÕES PARA TERCEIROS</v>
          </cell>
          <cell r="B953">
            <v>35639691.82</v>
          </cell>
          <cell r="C953" t="str">
            <v>-</v>
          </cell>
          <cell r="D953">
            <v>-35639691.82</v>
          </cell>
          <cell r="E953">
            <v>15433153.880000001</v>
          </cell>
          <cell r="F953" t="str">
            <v>-</v>
          </cell>
          <cell r="G953">
            <v>-15433153.880000001</v>
          </cell>
        </row>
        <row r="954">
          <cell r="A954" t="str">
            <v>TOTAL FORNECEDORES DE MAT e SERV OPERACIONAIS</v>
          </cell>
          <cell r="B954">
            <v>41919675.299999997</v>
          </cell>
          <cell r="C954" t="str">
            <v>-</v>
          </cell>
          <cell r="D954">
            <v>-41919675.299999997</v>
          </cell>
          <cell r="E954">
            <v>38104832</v>
          </cell>
          <cell r="F954" t="str">
            <v>-</v>
          </cell>
          <cell r="G954">
            <v>-38104832</v>
          </cell>
        </row>
        <row r="955">
          <cell r="A955" t="str">
            <v>Valores a Receber de Companhias ligadas</v>
          </cell>
          <cell r="D955">
            <v>0</v>
          </cell>
          <cell r="G955">
            <v>0</v>
          </cell>
        </row>
        <row r="956">
          <cell r="A956" t="str">
            <v>VARIAÇÕES MONETÁRIAS ATIVAS</v>
          </cell>
          <cell r="B956">
            <v>28957809.75</v>
          </cell>
          <cell r="C956" t="str">
            <v>-</v>
          </cell>
          <cell r="D956">
            <v>-28957809.75</v>
          </cell>
          <cell r="E956">
            <v>1358265.12</v>
          </cell>
          <cell r="F956" t="str">
            <v>-</v>
          </cell>
          <cell r="G956">
            <v>-1358265.12</v>
          </cell>
        </row>
        <row r="957">
          <cell r="A957" t="str">
            <v>VARIAÇÕES MONETÁRIAS PASSIVAS</v>
          </cell>
          <cell r="B957">
            <v>30991550.059999999</v>
          </cell>
          <cell r="D957">
            <v>30991550.059999999</v>
          </cell>
          <cell r="E957">
            <v>3011691.72</v>
          </cell>
          <cell r="F957" t="str">
            <v>-</v>
          </cell>
          <cell r="G957">
            <v>-3011691.72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079907"/>
      <sheetName val="Acom"/>
      <sheetName val="Foto 3x4"/>
      <sheetName val="Resumo"/>
      <sheetName val="Est R$"/>
      <sheetName val="Lançamento"/>
      <sheetName val="Fluxo Sc"/>
      <sheetName val="Resumo Sc"/>
      <sheetName val="Fluxo Gafisa"/>
      <sheetName val="Fluxo_Real_(UFG)"/>
      <sheetName val="Fluxo_Nominal_(Reais)"/>
      <sheetName val="Fluxo_Real_(R$)"/>
      <sheetName val="Fiscal"/>
      <sheetName val="Societario"/>
      <sheetName val="Societario Anual"/>
      <sheetName val="Impostos"/>
      <sheetName val="Giro"/>
      <sheetName val="EVAGraf"/>
      <sheetName val="Mód.1"/>
      <sheetName val="AEN - Auxiliar"/>
      <sheetName val="Summary 2002$"/>
    </sheetNames>
    <sheetDataSet>
      <sheetData sheetId="0" refreshError="1">
        <row r="39">
          <cell r="K39">
            <v>-78</v>
          </cell>
        </row>
        <row r="40">
          <cell r="K40">
            <v>-24</v>
          </cell>
        </row>
        <row r="41">
          <cell r="K41">
            <v>-16</v>
          </cell>
        </row>
        <row r="42">
          <cell r="K42">
            <v>-16</v>
          </cell>
        </row>
        <row r="43">
          <cell r="K43">
            <v>-16</v>
          </cell>
        </row>
        <row r="44">
          <cell r="K44">
            <v>-32</v>
          </cell>
        </row>
        <row r="45">
          <cell r="K45">
            <v>-78</v>
          </cell>
        </row>
        <row r="46">
          <cell r="K46">
            <v>-16</v>
          </cell>
        </row>
        <row r="47">
          <cell r="K47">
            <v>-16</v>
          </cell>
        </row>
        <row r="48">
          <cell r="K48">
            <v>-16</v>
          </cell>
        </row>
        <row r="49">
          <cell r="K49">
            <v>-16</v>
          </cell>
        </row>
        <row r="50">
          <cell r="K50">
            <v>-31</v>
          </cell>
        </row>
        <row r="51">
          <cell r="K51">
            <v>-79</v>
          </cell>
        </row>
        <row r="52">
          <cell r="K52">
            <v>-24</v>
          </cell>
        </row>
        <row r="53">
          <cell r="K53">
            <v>-16</v>
          </cell>
        </row>
        <row r="54">
          <cell r="K54">
            <v>-16</v>
          </cell>
        </row>
        <row r="55">
          <cell r="K55">
            <v>-16</v>
          </cell>
        </row>
        <row r="56">
          <cell r="K56">
            <v>-16</v>
          </cell>
        </row>
        <row r="57">
          <cell r="K57">
            <v>-16</v>
          </cell>
        </row>
        <row r="58">
          <cell r="K58">
            <v>-16</v>
          </cell>
        </row>
        <row r="59">
          <cell r="K59">
            <v>-16</v>
          </cell>
        </row>
        <row r="60">
          <cell r="K60">
            <v>-16</v>
          </cell>
        </row>
        <row r="61">
          <cell r="K61">
            <v>-19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 Resumo"/>
      <sheetName val="Orçamento Sintético"/>
      <sheetName val="Orçamento Material e Mdo"/>
      <sheetName val="Composições de Preços"/>
      <sheetName val="Relatório de Insumos"/>
      <sheetName val="Memória de Cálculo"/>
      <sheetName val="Composição Leis Sociais"/>
      <sheetName val="Composição do BDI"/>
      <sheetName val="Insumos"/>
      <sheetName val="Input"/>
      <sheetName val="AF"/>
      <sheetName val="AP"/>
      <sheetName val="ESG"/>
      <sheetName val="LM"/>
      <sheetName val="INC"/>
      <sheetName val="ATERR"/>
      <sheetName val="SPK"/>
      <sheetName val="GAS"/>
      <sheetName val="ALARME"/>
      <sheetName val="ELET"/>
      <sheetName val="TEL"/>
      <sheetName val="QD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s Apresentação"/>
      <sheetName val="Ind Empresas"/>
      <sheetName val="Cover"/>
      <sheetName val="Consolidado"/>
      <sheetName val="Aquisição"/>
      <sheetName val="Volumes"/>
      <sheetName val="Prices"/>
      <sheetName val="Outros Inputs"/>
      <sheetName val="Petroflex"/>
      <sheetName val="Braskem"/>
      <sheetName val="Copesul"/>
      <sheetName val="Ipiranga"/>
      <sheetName val="Triunfo"/>
      <sheetName val="Politeno"/>
      <sheetName val="Paulinia"/>
      <sheetName val="PPCam"/>
      <sheetName val="Sinergias"/>
      <sheetName val="Gasbol"/>
      <sheetName val="Petroken"/>
      <sheetName val="PPVen"/>
      <sheetName val="PTA"/>
      <sheetName val="QUEBRAS"/>
      <sheetName val="Pinnacle"/>
      <sheetName val="Huntsman"/>
      <sheetName val="BP"/>
      <sheetName val="EDC"/>
      <sheetName val="Innova"/>
      <sheetName val="Petco"/>
      <sheetName val="Indelpro"/>
      <sheetName val="Primex"/>
      <sheetName val="PVCVen"/>
      <sheetName val="Basell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  <sheetName val="2025"/>
      <sheetName val="Output CB"/>
      <sheetName val="Outputs"/>
      <sheetName val="Análise Receita e Custo MP"/>
      <sheetName val="OP079907"/>
      <sheetName val="BASE DE DADOS"/>
      <sheetName val="Gizele v20 (MEq8)"/>
      <sheetName val="Una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-Cálculo"/>
      <sheetName val="Indicadores Econômicos"/>
      <sheetName val="Produções"/>
      <sheetName val="Rendimentos"/>
      <sheetName val="Consumos Específicos"/>
      <sheetName val="Energia Elétrica"/>
      <sheetName val="Preços Insumos"/>
      <sheetName val="Vendas"/>
      <sheetName val="Vendas US$"/>
      <sheetName val="Custos &amp; Despesas"/>
      <sheetName val="Custos &amp; Despesas US$"/>
      <sheetName val="Economicos"/>
      <sheetName val="Financeiros"/>
      <sheetName val="DRE"/>
      <sheetName val="DIF FAT FEV 01"/>
      <sheetName val="DRE- 2000"/>
      <sheetName val="E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F3">
            <v>36923</v>
          </cell>
        </row>
        <row r="22">
          <cell r="B22" t="str">
            <v>(+) ENCARGOS FIN. SUBTRAÍDOS</v>
          </cell>
          <cell r="C22">
            <v>79</v>
          </cell>
          <cell r="G22">
            <v>1321</v>
          </cell>
        </row>
        <row r="24">
          <cell r="B24" t="str">
            <v>FAT. LÍQUIDO SOCIETÁRIO</v>
          </cell>
          <cell r="C24">
            <v>14472</v>
          </cell>
          <cell r="G24">
            <v>275737</v>
          </cell>
        </row>
        <row r="25">
          <cell r="C25">
            <v>-8168</v>
          </cell>
        </row>
        <row r="26">
          <cell r="C26">
            <v>0</v>
          </cell>
          <cell r="G26">
            <v>0</v>
          </cell>
        </row>
      </sheetData>
      <sheetData sheetId="15" refreshError="1"/>
      <sheetData sheetId="1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dios"/>
      <sheetName val="Área Comum -Planilha "/>
      <sheetName val="kubus"/>
      <sheetName val="Comparativo"/>
      <sheetName val="Comparativo-c.alter.Elev.eM.Obr"/>
    </sheetNames>
    <sheetDataSet>
      <sheetData sheetId="0"/>
      <sheetData sheetId="1"/>
      <sheetData sheetId="2">
        <row r="1">
          <cell r="C1" t="str">
            <v>ID</v>
          </cell>
          <cell r="D1" t="str">
            <v>Description</v>
          </cell>
          <cell r="E1" t="str">
            <v>BoQ-Qty</v>
          </cell>
          <cell r="F1" t="str">
            <v>Unit</v>
          </cell>
          <cell r="G1" t="str">
            <v>UC</v>
          </cell>
          <cell r="H1" t="str">
            <v>TC</v>
          </cell>
        </row>
        <row r="3">
          <cell r="C3">
            <v>1</v>
          </cell>
          <cell r="D3" t="str">
            <v>PRÉDIOS</v>
          </cell>
          <cell r="H3">
            <v>143607765.36000001</v>
          </cell>
        </row>
        <row r="4">
          <cell r="C4">
            <v>1001</v>
          </cell>
          <cell r="D4" t="str">
            <v>SERVIÇOS INICIAIS</v>
          </cell>
          <cell r="H4">
            <v>40643.58</v>
          </cell>
        </row>
        <row r="5">
          <cell r="C5" t="str">
            <v>01.001.01</v>
          </cell>
          <cell r="D5" t="str">
            <v>Serviços iniciais</v>
          </cell>
          <cell r="H5">
            <v>40643.58</v>
          </cell>
        </row>
        <row r="6">
          <cell r="C6" t="str">
            <v>01.001.01.01</v>
          </cell>
          <cell r="D6" t="str">
            <v>Serviços iniciais</v>
          </cell>
          <cell r="H6">
            <v>40643.58</v>
          </cell>
        </row>
        <row r="7">
          <cell r="C7" t="str">
            <v>01.001.01.01.01</v>
          </cell>
          <cell r="D7" t="str">
            <v>Serviços iniciais</v>
          </cell>
          <cell r="H7">
            <v>40643.58</v>
          </cell>
        </row>
        <row r="8">
          <cell r="C8" t="str">
            <v>01.001.01.01.01.01</v>
          </cell>
          <cell r="D8" t="str">
            <v>Locação da obra</v>
          </cell>
          <cell r="E8">
            <v>19622.73</v>
          </cell>
          <cell r="F8" t="str">
            <v>m2</v>
          </cell>
          <cell r="G8">
            <v>2.0699999999999998</v>
          </cell>
          <cell r="H8">
            <v>40643.58</v>
          </cell>
        </row>
        <row r="9">
          <cell r="C9">
            <v>1002</v>
          </cell>
          <cell r="D9" t="str">
            <v>FUNDAÇÕES</v>
          </cell>
          <cell r="H9">
            <v>17807142</v>
          </cell>
        </row>
        <row r="10">
          <cell r="C10" t="str">
            <v>01.002.01</v>
          </cell>
          <cell r="D10" t="str">
            <v>Fundações Profundas</v>
          </cell>
          <cell r="H10">
            <v>12771845.83</v>
          </cell>
        </row>
        <row r="11">
          <cell r="C11" t="str">
            <v>01.002.01.01</v>
          </cell>
          <cell r="D11" t="str">
            <v>Fundações Profundas-Estacas Tubadas - (Torres e Clube)</v>
          </cell>
          <cell r="H11">
            <v>12060796.880000001</v>
          </cell>
        </row>
        <row r="12">
          <cell r="C12" t="str">
            <v>01.002.01.01.01</v>
          </cell>
          <cell r="D12" t="str">
            <v>Implantação do Canteiro de obras</v>
          </cell>
          <cell r="H12">
            <v>46021.47</v>
          </cell>
        </row>
        <row r="13">
          <cell r="C13" t="str">
            <v>01.002.01.01.01.01</v>
          </cell>
          <cell r="D13" t="str">
            <v>Galpão em estrutura metálica com telha metálica - 10,00x7,00x8,00m</v>
          </cell>
          <cell r="E13">
            <v>1</v>
          </cell>
          <cell r="F13" t="str">
            <v>vb</v>
          </cell>
          <cell r="G13">
            <v>10172.82</v>
          </cell>
          <cell r="H13">
            <v>10172.82</v>
          </cell>
        </row>
        <row r="14">
          <cell r="C14" t="str">
            <v>01.002.01.01.01.02</v>
          </cell>
          <cell r="D14" t="str">
            <v>Sapata para o Galpão - 1,00x1,00x1,50m</v>
          </cell>
          <cell r="E14">
            <v>4</v>
          </cell>
          <cell r="F14" t="str">
            <v>un</v>
          </cell>
          <cell r="G14">
            <v>2701.65</v>
          </cell>
          <cell r="H14">
            <v>10806.62</v>
          </cell>
        </row>
        <row r="15">
          <cell r="C15" t="str">
            <v>01.002.01.01.01.02.01</v>
          </cell>
          <cell r="D15" t="str">
            <v>Escavação Manual</v>
          </cell>
          <cell r="E15">
            <v>11.8</v>
          </cell>
          <cell r="F15" t="str">
            <v>m3</v>
          </cell>
          <cell r="G15">
            <v>28.7</v>
          </cell>
          <cell r="H15">
            <v>338.65</v>
          </cell>
        </row>
        <row r="16">
          <cell r="C16" t="str">
            <v>01.002.01.01.01.02.02</v>
          </cell>
          <cell r="D16" t="str">
            <v>Apiloamento do fundo de valas</v>
          </cell>
          <cell r="E16">
            <v>4.84</v>
          </cell>
          <cell r="F16" t="str">
            <v>m2</v>
          </cell>
          <cell r="G16">
            <v>8.7100000000000009</v>
          </cell>
          <cell r="H16">
            <v>42.16</v>
          </cell>
        </row>
        <row r="17">
          <cell r="C17" t="str">
            <v>01.002.01.01.01.02.03</v>
          </cell>
          <cell r="D17" t="str">
            <v>Lastro de concreto magro esp. 5cm</v>
          </cell>
          <cell r="E17">
            <v>0.24199999999999999</v>
          </cell>
          <cell r="F17" t="str">
            <v>m3</v>
          </cell>
          <cell r="G17">
            <v>148.27000000000001</v>
          </cell>
          <cell r="H17">
            <v>35.880000000000003</v>
          </cell>
        </row>
        <row r="18">
          <cell r="C18" t="str">
            <v>01.002.01.01.01.02.04</v>
          </cell>
          <cell r="D18" t="str">
            <v>Concreto fck = 35 Mpa</v>
          </cell>
          <cell r="E18">
            <v>2.35</v>
          </cell>
          <cell r="F18" t="str">
            <v>m3</v>
          </cell>
          <cell r="G18">
            <v>216.73</v>
          </cell>
          <cell r="H18">
            <v>509.32</v>
          </cell>
        </row>
        <row r="19">
          <cell r="C19" t="str">
            <v>01.002.01.01.01.02.05</v>
          </cell>
          <cell r="D19" t="str">
            <v>Forma chapa resinada 15 mm</v>
          </cell>
          <cell r="E19">
            <v>14.5</v>
          </cell>
          <cell r="F19" t="str">
            <v>m2</v>
          </cell>
          <cell r="G19">
            <v>52.96</v>
          </cell>
          <cell r="H19">
            <v>767.88</v>
          </cell>
        </row>
        <row r="20">
          <cell r="C20" t="str">
            <v>01.002.01.01.01.02.06</v>
          </cell>
          <cell r="D20" t="str">
            <v>Aço Ca 50</v>
          </cell>
          <cell r="E20">
            <v>235</v>
          </cell>
          <cell r="F20" t="str">
            <v>KG</v>
          </cell>
          <cell r="G20">
            <v>2.78</v>
          </cell>
          <cell r="H20">
            <v>653.70000000000005</v>
          </cell>
        </row>
        <row r="21">
          <cell r="C21" t="str">
            <v>01.002.01.01.01.02.07</v>
          </cell>
          <cell r="D21" t="str">
            <v>Reaterro Compactado</v>
          </cell>
          <cell r="E21">
            <v>9.2080000000000002</v>
          </cell>
          <cell r="F21" t="str">
            <v>m3</v>
          </cell>
          <cell r="G21">
            <v>32.82</v>
          </cell>
          <cell r="H21">
            <v>302.23</v>
          </cell>
        </row>
        <row r="22">
          <cell r="C22" t="str">
            <v>01.002.01.01.01.02.08</v>
          </cell>
          <cell r="D22" t="str">
            <v>Remoção de terra com bota-fora</v>
          </cell>
          <cell r="E22">
            <v>2.5920000000000001</v>
          </cell>
          <cell r="F22" t="str">
            <v>m3</v>
          </cell>
          <cell r="G22">
            <v>20</v>
          </cell>
          <cell r="H22">
            <v>51.83</v>
          </cell>
        </row>
        <row r="23">
          <cell r="C23" t="str">
            <v>01.002.01.01.01.03</v>
          </cell>
          <cell r="D23" t="str">
            <v>Piso para o Galpão</v>
          </cell>
          <cell r="E23">
            <v>70</v>
          </cell>
          <cell r="F23" t="str">
            <v>m2</v>
          </cell>
          <cell r="G23">
            <v>17.95</v>
          </cell>
          <cell r="H23">
            <v>1256.6400000000001</v>
          </cell>
        </row>
        <row r="24">
          <cell r="C24" t="str">
            <v>01.002.01.01.01.03.01</v>
          </cell>
          <cell r="D24" t="str">
            <v>Nivelamento e compactação</v>
          </cell>
          <cell r="E24">
            <v>1</v>
          </cell>
          <cell r="F24" t="str">
            <v>m2</v>
          </cell>
          <cell r="G24">
            <v>8.7100000000000009</v>
          </cell>
          <cell r="H24">
            <v>8.7100000000000009</v>
          </cell>
        </row>
        <row r="25">
          <cell r="C25" t="str">
            <v>01.002.01.01.01.03.02</v>
          </cell>
          <cell r="D25" t="str">
            <v>Camada de brita esp. 15cm</v>
          </cell>
          <cell r="E25">
            <v>0.15</v>
          </cell>
          <cell r="F25" t="str">
            <v>m3</v>
          </cell>
          <cell r="G25">
            <v>61.6</v>
          </cell>
          <cell r="H25">
            <v>9.24</v>
          </cell>
        </row>
        <row r="26">
          <cell r="C26" t="str">
            <v>01.002.01.01.01.04</v>
          </cell>
          <cell r="D26" t="str">
            <v>Containers</v>
          </cell>
          <cell r="E26">
            <v>1</v>
          </cell>
          <cell r="F26" t="str">
            <v>vb</v>
          </cell>
          <cell r="G26">
            <v>18785.39</v>
          </cell>
          <cell r="H26">
            <v>18785.39</v>
          </cell>
        </row>
        <row r="27">
          <cell r="C27" t="str">
            <v>01.002.01.01.01.05</v>
          </cell>
          <cell r="D27" t="str">
            <v>Iluminação</v>
          </cell>
          <cell r="E27">
            <v>1</v>
          </cell>
          <cell r="F27" t="str">
            <v>vb</v>
          </cell>
          <cell r="G27">
            <v>4881.8599999999997</v>
          </cell>
          <cell r="H27">
            <v>5000</v>
          </cell>
        </row>
        <row r="28">
          <cell r="C28" t="str">
            <v>01.002.01.01.02</v>
          </cell>
          <cell r="D28" t="str">
            <v>3 Tanques de 5,00x10,00x2,00m escavados no solo, com concreto projetado</v>
          </cell>
          <cell r="H28">
            <v>16373.33</v>
          </cell>
        </row>
        <row r="29">
          <cell r="C29" t="str">
            <v>01.002.01.01.02.01</v>
          </cell>
          <cell r="D29" t="str">
            <v>Escavação mecânica</v>
          </cell>
          <cell r="E29">
            <v>318</v>
          </cell>
          <cell r="F29" t="str">
            <v>m3</v>
          </cell>
          <cell r="G29">
            <v>15</v>
          </cell>
          <cell r="H29">
            <v>4770</v>
          </cell>
        </row>
        <row r="30">
          <cell r="C30" t="str">
            <v>01.002.01.01.02.02</v>
          </cell>
          <cell r="D30" t="str">
            <v>Acerto manual</v>
          </cell>
          <cell r="E30">
            <v>186</v>
          </cell>
          <cell r="F30" t="str">
            <v>m2</v>
          </cell>
          <cell r="G30">
            <v>8.7100000000000009</v>
          </cell>
          <cell r="H30">
            <v>1620.34</v>
          </cell>
        </row>
        <row r="31">
          <cell r="C31" t="str">
            <v>01.002.01.01.02.03</v>
          </cell>
          <cell r="D31" t="str">
            <v>Concreto projetado (regularização + tela plástica grampeada + concreto projetado)</v>
          </cell>
          <cell r="E31">
            <v>186</v>
          </cell>
          <cell r="F31" t="str">
            <v>m2</v>
          </cell>
          <cell r="G31">
            <v>53.67</v>
          </cell>
          <cell r="H31">
            <v>9982.99</v>
          </cell>
        </row>
        <row r="32">
          <cell r="C32" t="str">
            <v>01.002.01.01.02.03.01</v>
          </cell>
          <cell r="D32" t="str">
            <v>Concreto projetado</v>
          </cell>
          <cell r="E32">
            <v>9.3000000000000007</v>
          </cell>
          <cell r="F32" t="str">
            <v>m3</v>
          </cell>
          <cell r="G32">
            <v>249.6</v>
          </cell>
          <cell r="H32">
            <v>2321.2800000000002</v>
          </cell>
        </row>
        <row r="33">
          <cell r="C33" t="str">
            <v>01.002.01.01.02.03.02</v>
          </cell>
          <cell r="D33" t="str">
            <v>Colocação de tela plástica (Nortente) grampeada</v>
          </cell>
          <cell r="E33">
            <v>186</v>
          </cell>
          <cell r="F33" t="str">
            <v>m2</v>
          </cell>
          <cell r="G33">
            <v>16.89</v>
          </cell>
          <cell r="H33">
            <v>3140.61</v>
          </cell>
        </row>
        <row r="34">
          <cell r="C34" t="str">
            <v>01.002.01.01.02.03.03</v>
          </cell>
          <cell r="D34" t="str">
            <v>Regularização manual de taludes ( 2:1)</v>
          </cell>
          <cell r="E34">
            <v>186</v>
          </cell>
          <cell r="F34" t="str">
            <v>m2</v>
          </cell>
          <cell r="G34">
            <v>8.6300000000000008</v>
          </cell>
          <cell r="H34">
            <v>1604.62</v>
          </cell>
        </row>
        <row r="35">
          <cell r="C35" t="str">
            <v>01.002.01.01.02.03.04</v>
          </cell>
          <cell r="D35" t="str">
            <v>MO para concreto projetado em talude 2:1- esp 5,0 cm</v>
          </cell>
          <cell r="E35">
            <v>186</v>
          </cell>
          <cell r="F35" t="str">
            <v>m2</v>
          </cell>
          <cell r="G35">
            <v>15.68</v>
          </cell>
          <cell r="H35">
            <v>2916.48</v>
          </cell>
        </row>
        <row r="36">
          <cell r="C36" t="str">
            <v>01.002.01.01.03</v>
          </cell>
          <cell r="D36" t="str">
            <v>Mobilização / Desmobilização / Camisa metálica</v>
          </cell>
          <cell r="H36">
            <v>933411.44</v>
          </cell>
        </row>
        <row r="37">
          <cell r="C37" t="str">
            <v>01.002.01.01.03.01</v>
          </cell>
          <cell r="D37" t="str">
            <v>Taxa de adequação de equipamentos, mobilização e instalação de equipe e equipamentos no canteiro, para dois ou mais conjuntos</v>
          </cell>
          <cell r="E37">
            <v>1</v>
          </cell>
          <cell r="F37" t="str">
            <v>vb</v>
          </cell>
          <cell r="G37">
            <v>244092.95</v>
          </cell>
          <cell r="H37">
            <v>244092.95</v>
          </cell>
        </row>
        <row r="38">
          <cell r="C38" t="str">
            <v>01.002.01.01.03.02</v>
          </cell>
          <cell r="D38" t="str">
            <v>Desmobilização</v>
          </cell>
          <cell r="E38">
            <v>1</v>
          </cell>
          <cell r="F38" t="str">
            <v>vb</v>
          </cell>
          <cell r="G38">
            <v>34173.01</v>
          </cell>
          <cell r="H38">
            <v>34173.01</v>
          </cell>
        </row>
        <row r="39">
          <cell r="C39" t="str">
            <v>01.002.01.01.03.03</v>
          </cell>
          <cell r="D39" t="str">
            <v>Confecção da camisa metálica</v>
          </cell>
          <cell r="E39">
            <v>1100000</v>
          </cell>
          <cell r="F39" t="str">
            <v>kg</v>
          </cell>
          <cell r="G39">
            <v>0.6</v>
          </cell>
          <cell r="H39">
            <v>655145.48</v>
          </cell>
        </row>
        <row r="40">
          <cell r="C40" t="str">
            <v>01.002.01.01.04</v>
          </cell>
          <cell r="D40" t="str">
            <v>Posicionamento, cravação, excavação de solo no interior da camisa metálica e instalação da armadura, medida a partir da cota de arrasamento até a cota de faca da camisa</v>
          </cell>
          <cell r="H40">
            <v>2952771.4</v>
          </cell>
        </row>
        <row r="41">
          <cell r="C41" t="str">
            <v>01.002.01.01.04.01</v>
          </cell>
          <cell r="D41" t="str">
            <v>Ø 0,80m</v>
          </cell>
          <cell r="E41">
            <v>1274.56</v>
          </cell>
          <cell r="F41" t="str">
            <v>m</v>
          </cell>
          <cell r="G41">
            <v>337.82</v>
          </cell>
          <cell r="H41">
            <v>430577.78</v>
          </cell>
        </row>
        <row r="42">
          <cell r="C42" t="str">
            <v>01.002.01.01.04.02</v>
          </cell>
          <cell r="D42" t="str">
            <v>Ø 1,20m</v>
          </cell>
          <cell r="E42">
            <v>878.79</v>
          </cell>
          <cell r="F42" t="str">
            <v>m</v>
          </cell>
          <cell r="G42">
            <v>511.62</v>
          </cell>
          <cell r="H42">
            <v>449605.51</v>
          </cell>
        </row>
        <row r="43">
          <cell r="C43" t="str">
            <v>01.002.01.01.04.03</v>
          </cell>
          <cell r="D43" t="str">
            <v>Ø 1,50m</v>
          </cell>
          <cell r="E43">
            <v>2636.95</v>
          </cell>
          <cell r="F43" t="str">
            <v>m</v>
          </cell>
          <cell r="G43">
            <v>785.98</v>
          </cell>
          <cell r="H43">
            <v>2072588.12</v>
          </cell>
        </row>
        <row r="44">
          <cell r="C44" t="str">
            <v>01.002.01.01.05</v>
          </cell>
          <cell r="D44" t="str">
            <v>Escavação em solo residual e rocha alterada a sã, com emprego de perfuratriz hidráulica equipada com sistema de limpeza por circulação reversa</v>
          </cell>
          <cell r="H44">
            <v>3187792.42</v>
          </cell>
        </row>
        <row r="45">
          <cell r="C45" t="str">
            <v>01.002.01.01.05.01</v>
          </cell>
          <cell r="D45" t="str">
            <v>Ø 0,70m</v>
          </cell>
          <cell r="E45">
            <v>330</v>
          </cell>
          <cell r="F45" t="str">
            <v>m</v>
          </cell>
          <cell r="G45">
            <v>995.9</v>
          </cell>
          <cell r="H45">
            <v>328646.75</v>
          </cell>
        </row>
        <row r="46">
          <cell r="C46" t="str">
            <v>01.002.01.01.05.02</v>
          </cell>
          <cell r="D46" t="str">
            <v>Ø 1,05m</v>
          </cell>
          <cell r="E46">
            <v>351.5</v>
          </cell>
          <cell r="F46" t="str">
            <v>m</v>
          </cell>
          <cell r="G46">
            <v>1489.94</v>
          </cell>
          <cell r="H46">
            <v>523715.09</v>
          </cell>
        </row>
        <row r="47">
          <cell r="C47" t="str">
            <v>01.002.01.01.05.03</v>
          </cell>
          <cell r="D47" t="str">
            <v>Ø 1,35m</v>
          </cell>
          <cell r="E47">
            <v>1076</v>
          </cell>
          <cell r="F47" t="str">
            <v>m</v>
          </cell>
          <cell r="G47">
            <v>2170.4699999999998</v>
          </cell>
          <cell r="H47">
            <v>2335430.58</v>
          </cell>
        </row>
        <row r="48">
          <cell r="C48" t="str">
            <v>01.002.01.01.06</v>
          </cell>
          <cell r="D48" t="str">
            <v>Lançamento do concreto</v>
          </cell>
          <cell r="H48">
            <v>310493.28999999998</v>
          </cell>
        </row>
        <row r="49">
          <cell r="C49" t="str">
            <v>01.002.01.01.06.01</v>
          </cell>
          <cell r="D49" t="str">
            <v>Lançamento do concreto</v>
          </cell>
          <cell r="E49">
            <v>8594.7900000000009</v>
          </cell>
          <cell r="F49" t="str">
            <v>m3</v>
          </cell>
          <cell r="G49">
            <v>36.130000000000003</v>
          </cell>
          <cell r="H49">
            <v>310493.28999999998</v>
          </cell>
        </row>
        <row r="50">
          <cell r="C50" t="str">
            <v>01.002.01.01.07</v>
          </cell>
          <cell r="D50" t="str">
            <v>Fornecimento de camisa metálica</v>
          </cell>
          <cell r="H50">
            <v>2284056.92</v>
          </cell>
        </row>
        <row r="51">
          <cell r="C51" t="str">
            <v>01.002.01.01.07.01</v>
          </cell>
          <cell r="D51" t="str">
            <v>Fornecimento de chapa de aço preto SAE 1008/1012  oxicortada esp. 6,3mm - Edif. E e D</v>
          </cell>
          <cell r="E51">
            <v>214358.98</v>
          </cell>
          <cell r="F51" t="str">
            <v>kg</v>
          </cell>
          <cell r="G51">
            <v>2.2553999999999998</v>
          </cell>
          <cell r="H51">
            <v>461407.7</v>
          </cell>
        </row>
        <row r="52">
          <cell r="C52" t="str">
            <v>01.002.01.01.07.02</v>
          </cell>
          <cell r="D52" t="str">
            <v>Fornecimento de chapa de aço preto SAE 1008/1012  oxicortada esp. 6,3mm - Edif. E e D</v>
          </cell>
          <cell r="E52">
            <v>214358.98</v>
          </cell>
          <cell r="F52" t="str">
            <v>kg</v>
          </cell>
          <cell r="G52">
            <v>2.0112999999999999</v>
          </cell>
          <cell r="H52">
            <v>461407.7</v>
          </cell>
        </row>
        <row r="53">
          <cell r="C53" t="str">
            <v>01.002.01.01.07.03</v>
          </cell>
          <cell r="D53" t="str">
            <v>Fornecimento de chapa de aço preto SAE 1008/1012  oxicortada esp. 9,5mm - Edif. E e D</v>
          </cell>
          <cell r="E53">
            <v>153937.43</v>
          </cell>
          <cell r="F53" t="str">
            <v>kg</v>
          </cell>
          <cell r="G53">
            <v>2.0112999999999999</v>
          </cell>
          <cell r="H53">
            <v>316803.23</v>
          </cell>
        </row>
        <row r="54">
          <cell r="C54" t="str">
            <v>01.002.01.01.07.04</v>
          </cell>
          <cell r="D54" t="str">
            <v>Fornecimento de chapa de aço preto SAE 1008/1012  oxicortada esp. 6,3mm e 9,5mm - Edif. A, B, C, F, G, H, e I</v>
          </cell>
          <cell r="E54">
            <v>731703.59</v>
          </cell>
          <cell r="F54" t="str">
            <v>kg</v>
          </cell>
          <cell r="G54">
            <v>2.0112999999999999</v>
          </cell>
          <cell r="H54">
            <v>1505845.99</v>
          </cell>
        </row>
        <row r="55">
          <cell r="C55" t="str">
            <v>01.002.01.01.08</v>
          </cell>
          <cell r="D55" t="str">
            <v>Fornecimento de água</v>
          </cell>
          <cell r="H55">
            <v>73110.720000000001</v>
          </cell>
        </row>
        <row r="56">
          <cell r="C56" t="str">
            <v>01.002.01.01.08.01</v>
          </cell>
          <cell r="D56" t="str">
            <v>Inicial</v>
          </cell>
          <cell r="E56">
            <v>300</v>
          </cell>
          <cell r="F56" t="str">
            <v>m3</v>
          </cell>
          <cell r="G56">
            <v>11.72</v>
          </cell>
          <cell r="H56">
            <v>3514.94</v>
          </cell>
        </row>
        <row r="57">
          <cell r="C57" t="str">
            <v>01.002.01.01.08.02</v>
          </cell>
          <cell r="D57" t="str">
            <v>Reposição - 30.000l x 22 dias x 9 meses</v>
          </cell>
          <cell r="E57">
            <v>5940</v>
          </cell>
          <cell r="F57" t="str">
            <v>m3</v>
          </cell>
          <cell r="G57">
            <v>11.72</v>
          </cell>
          <cell r="H57">
            <v>69595.78</v>
          </cell>
        </row>
        <row r="58">
          <cell r="C58" t="str">
            <v>01.002.01.01.09</v>
          </cell>
          <cell r="D58" t="str">
            <v>Concreto fck 20 Mpa, consumo 400 kg de cimento / m3, brita 1, slump 18 a 22 cm (material)</v>
          </cell>
          <cell r="H58">
            <v>1497416.09</v>
          </cell>
        </row>
        <row r="59">
          <cell r="C59" t="str">
            <v>01.002.01.01.09.01</v>
          </cell>
          <cell r="D59" t="str">
            <v>Concreto para trecho encamisado</v>
          </cell>
          <cell r="E59">
            <v>6241.49</v>
          </cell>
          <cell r="F59" t="str">
            <v>m3</v>
          </cell>
          <cell r="G59">
            <v>179.37</v>
          </cell>
          <cell r="H59">
            <v>1120038.4099999999</v>
          </cell>
        </row>
        <row r="60">
          <cell r="C60" t="str">
            <v>01.002.01.01.09.02</v>
          </cell>
          <cell r="D60" t="str">
            <v>Concreto para trecho em rocha</v>
          </cell>
          <cell r="E60">
            <v>1969.14</v>
          </cell>
          <cell r="F60" t="str">
            <v>m3</v>
          </cell>
          <cell r="G60">
            <v>191.37</v>
          </cell>
          <cell r="H60">
            <v>377377.68</v>
          </cell>
        </row>
        <row r="61">
          <cell r="C61" t="str">
            <v>01.002.01.01.10</v>
          </cell>
          <cell r="D61" t="str">
            <v>Aço CA 50 para estacas</v>
          </cell>
          <cell r="H61">
            <v>300175.74</v>
          </cell>
        </row>
        <row r="62">
          <cell r="C62" t="str">
            <v>01.002.01.01.10.01</v>
          </cell>
          <cell r="D62" t="str">
            <v>Aço Ca 50 para estacas - material (aço, arame e rolete)</v>
          </cell>
          <cell r="E62">
            <v>123003.39</v>
          </cell>
          <cell r="F62" t="str">
            <v>kg</v>
          </cell>
          <cell r="G62">
            <v>1.95</v>
          </cell>
          <cell r="H62">
            <v>240127.22</v>
          </cell>
        </row>
        <row r="63">
          <cell r="C63" t="str">
            <v>01.002.01.01.10.02</v>
          </cell>
          <cell r="D63" t="str">
            <v>Aço Ca 50 para estacas - corte e dobra</v>
          </cell>
          <cell r="E63">
            <v>123003.39</v>
          </cell>
          <cell r="F63" t="str">
            <v>kg</v>
          </cell>
          <cell r="G63">
            <v>0.15</v>
          </cell>
          <cell r="H63">
            <v>18014.560000000001</v>
          </cell>
        </row>
        <row r="64">
          <cell r="C64" t="str">
            <v>01.002.01.01.10.03</v>
          </cell>
          <cell r="D64" t="str">
            <v>Aço Ca 50 para estacas - montagem</v>
          </cell>
          <cell r="E64">
            <v>123003.39</v>
          </cell>
          <cell r="F64" t="str">
            <v>kg</v>
          </cell>
          <cell r="G64">
            <v>0.34</v>
          </cell>
          <cell r="H64">
            <v>42033.96</v>
          </cell>
        </row>
        <row r="65">
          <cell r="C65" t="str">
            <v>01.002.01.01.11</v>
          </cell>
          <cell r="D65" t="str">
            <v>Serviços diversos de apoio</v>
          </cell>
          <cell r="H65">
            <v>459174.04</v>
          </cell>
        </row>
        <row r="66">
          <cell r="C66" t="str">
            <v>01.002.01.01.11.01</v>
          </cell>
          <cell r="D66" t="str">
            <v>Arrasamento da cabeça da estaca</v>
          </cell>
          <cell r="E66">
            <v>1</v>
          </cell>
          <cell r="F66" t="str">
            <v>vb</v>
          </cell>
          <cell r="G66">
            <v>48183.16</v>
          </cell>
          <cell r="H66">
            <v>48183.16</v>
          </cell>
        </row>
        <row r="67">
          <cell r="C67" t="str">
            <v>01.002.01.01.11.02</v>
          </cell>
          <cell r="D67" t="str">
            <v>Remoção de entulho</v>
          </cell>
          <cell r="E67">
            <v>355.51</v>
          </cell>
          <cell r="F67" t="str">
            <v>m3</v>
          </cell>
          <cell r="G67">
            <v>55.17</v>
          </cell>
          <cell r="H67">
            <v>19612.240000000002</v>
          </cell>
        </row>
        <row r="68">
          <cell r="C68" t="str">
            <v>01.002.01.01.11.03</v>
          </cell>
          <cell r="D68" t="str">
            <v>Controle tecnológico</v>
          </cell>
          <cell r="E68">
            <v>1</v>
          </cell>
          <cell r="F68" t="str">
            <v>vb</v>
          </cell>
          <cell r="G68">
            <v>19159.84</v>
          </cell>
          <cell r="H68">
            <v>19159.84</v>
          </cell>
        </row>
        <row r="69">
          <cell r="C69" t="str">
            <v>01.002.01.01.11.04</v>
          </cell>
          <cell r="D69" t="str">
            <v>Acessos adicionais para pavimentação - equipamentos</v>
          </cell>
          <cell r="E69">
            <v>1</v>
          </cell>
          <cell r="F69" t="str">
            <v>vb</v>
          </cell>
          <cell r="G69">
            <v>40000</v>
          </cell>
          <cell r="H69">
            <v>40000</v>
          </cell>
        </row>
        <row r="70">
          <cell r="C70" t="str">
            <v>01.002.01.01.11.05</v>
          </cell>
          <cell r="D70" t="str">
            <v>Serventia de apoio</v>
          </cell>
          <cell r="E70">
            <v>1</v>
          </cell>
          <cell r="F70" t="str">
            <v>vb</v>
          </cell>
          <cell r="G70">
            <v>15420</v>
          </cell>
          <cell r="H70">
            <v>15420</v>
          </cell>
        </row>
        <row r="71">
          <cell r="C71" t="str">
            <v>01.002.01.01.11.06</v>
          </cell>
          <cell r="D71" t="str">
            <v>Remoção de material de escavação (30% de empolamento)</v>
          </cell>
          <cell r="E71">
            <v>11173.227000000001</v>
          </cell>
          <cell r="F71" t="str">
            <v>m3</v>
          </cell>
          <cell r="G71">
            <v>22</v>
          </cell>
          <cell r="H71">
            <v>245810.99</v>
          </cell>
        </row>
        <row r="72">
          <cell r="C72" t="str">
            <v>01.002.01.01.11.07</v>
          </cell>
          <cell r="D72" t="str">
            <v>Preenchimento do trecho não concretado com areia não lavada, inclusive fornecimento</v>
          </cell>
          <cell r="E72">
            <v>2490.8000000000002</v>
          </cell>
          <cell r="F72" t="str">
            <v>m3</v>
          </cell>
          <cell r="G72">
            <v>28.5</v>
          </cell>
          <cell r="H72">
            <v>70987.8</v>
          </cell>
        </row>
        <row r="73">
          <cell r="C73" t="str">
            <v>01.002.01.02</v>
          </cell>
          <cell r="D73" t="str">
            <v>Fundações Profundas-Estacas Pré-moldadas SCAC  - Periferias dos Edificios, Reservatório e Administração</v>
          </cell>
          <cell r="H73">
            <v>2745798.62</v>
          </cell>
        </row>
        <row r="74">
          <cell r="C74" t="str">
            <v>01.002.01.02.01</v>
          </cell>
          <cell r="D74" t="str">
            <v>Mobilização e desmobilização</v>
          </cell>
          <cell r="H74">
            <v>80010</v>
          </cell>
        </row>
        <row r="75">
          <cell r="C75" t="str">
            <v>01.002.01.02.01.01</v>
          </cell>
          <cell r="D75" t="str">
            <v>Instalação, transporte, mobilização de equipamentos e pessoal, bem como toda a infra-estrutura de canteiro de obras/apoio</v>
          </cell>
          <cell r="E75">
            <v>1</v>
          </cell>
          <cell r="F75" t="str">
            <v>vb</v>
          </cell>
          <cell r="G75">
            <v>80010</v>
          </cell>
          <cell r="H75">
            <v>80010</v>
          </cell>
        </row>
        <row r="76">
          <cell r="C76" t="str">
            <v>01.002.01.02.02</v>
          </cell>
          <cell r="D76" t="str">
            <v>Fornecimento e cravação de estaca  incluindo: fabricação, transporte, cravação e emendas soldadas</v>
          </cell>
          <cell r="H76">
            <v>2608861.5</v>
          </cell>
        </row>
        <row r="77">
          <cell r="C77" t="str">
            <v>01.002.01.02.02.01</v>
          </cell>
          <cell r="D77" t="str">
            <v>Ø 33cm</v>
          </cell>
          <cell r="E77">
            <v>1220</v>
          </cell>
          <cell r="F77" t="str">
            <v>m</v>
          </cell>
          <cell r="G77">
            <v>80.099999999999994</v>
          </cell>
          <cell r="H77">
            <v>97722</v>
          </cell>
        </row>
        <row r="78">
          <cell r="C78" t="str">
            <v>01.002.01.02.02.02</v>
          </cell>
          <cell r="D78" t="str">
            <v>Ø 38cm</v>
          </cell>
          <cell r="E78">
            <v>379</v>
          </cell>
          <cell r="F78" t="str">
            <v>m</v>
          </cell>
          <cell r="G78">
            <v>83.7</v>
          </cell>
          <cell r="H78">
            <v>31722.3</v>
          </cell>
        </row>
        <row r="79">
          <cell r="C79" t="str">
            <v>01.002.01.02.02.03</v>
          </cell>
          <cell r="D79" t="str">
            <v>Ø 42cm</v>
          </cell>
          <cell r="E79">
            <v>460</v>
          </cell>
          <cell r="F79" t="str">
            <v>m</v>
          </cell>
          <cell r="G79">
            <v>105.3</v>
          </cell>
          <cell r="H79">
            <v>48438</v>
          </cell>
        </row>
        <row r="80">
          <cell r="C80" t="str">
            <v>01.002.01.02.02.04</v>
          </cell>
          <cell r="D80" t="str">
            <v>Ø 50cm</v>
          </cell>
          <cell r="E80">
            <v>8260</v>
          </cell>
          <cell r="F80" t="str">
            <v>m</v>
          </cell>
          <cell r="G80">
            <v>134.1</v>
          </cell>
          <cell r="H80">
            <v>1107666</v>
          </cell>
        </row>
        <row r="81">
          <cell r="C81" t="str">
            <v>01.002.01.02.02.05</v>
          </cell>
          <cell r="D81" t="str">
            <v>Ø 60cm</v>
          </cell>
          <cell r="E81">
            <v>7426</v>
          </cell>
          <cell r="F81" t="str">
            <v>m</v>
          </cell>
          <cell r="G81">
            <v>178.2</v>
          </cell>
          <cell r="H81">
            <v>1323313.2</v>
          </cell>
        </row>
        <row r="82">
          <cell r="C82" t="str">
            <v>01.002.01.02.03</v>
          </cell>
          <cell r="D82" t="str">
            <v>Arrasamento da cabeça da estaca</v>
          </cell>
          <cell r="H82">
            <v>36229.199999999997</v>
          </cell>
        </row>
        <row r="83">
          <cell r="C83" t="str">
            <v>01.002.01.02.03.01</v>
          </cell>
          <cell r="D83" t="str">
            <v>Ø 33cm</v>
          </cell>
          <cell r="E83">
            <v>62</v>
          </cell>
          <cell r="F83" t="str">
            <v>un</v>
          </cell>
          <cell r="G83">
            <v>50.15</v>
          </cell>
          <cell r="H83">
            <v>3109.33</v>
          </cell>
        </row>
        <row r="84">
          <cell r="C84" t="str">
            <v>01.002.01.02.03.02</v>
          </cell>
          <cell r="D84" t="str">
            <v>Ø 38cm</v>
          </cell>
          <cell r="E84">
            <v>16</v>
          </cell>
          <cell r="F84" t="str">
            <v>un</v>
          </cell>
          <cell r="G84">
            <v>50.15</v>
          </cell>
          <cell r="H84">
            <v>802.41</v>
          </cell>
        </row>
        <row r="85">
          <cell r="C85" t="str">
            <v>01.002.01.02.03.03</v>
          </cell>
          <cell r="D85" t="str">
            <v>Ø 42cm</v>
          </cell>
          <cell r="E85">
            <v>21</v>
          </cell>
          <cell r="F85" t="str">
            <v>un</v>
          </cell>
          <cell r="G85">
            <v>50.15</v>
          </cell>
          <cell r="H85">
            <v>1053.1600000000001</v>
          </cell>
        </row>
        <row r="86">
          <cell r="C86" t="str">
            <v>01.002.01.02.03.04</v>
          </cell>
          <cell r="D86" t="str">
            <v>Ø 50cm</v>
          </cell>
          <cell r="E86">
            <v>321</v>
          </cell>
          <cell r="F86" t="str">
            <v>un</v>
          </cell>
          <cell r="G86">
            <v>50.15</v>
          </cell>
          <cell r="H86">
            <v>16098.31</v>
          </cell>
        </row>
        <row r="87">
          <cell r="C87" t="str">
            <v>01.002.01.02.03.05</v>
          </cell>
          <cell r="D87" t="str">
            <v>Ø 60cm</v>
          </cell>
          <cell r="E87">
            <v>252</v>
          </cell>
          <cell r="F87" t="str">
            <v>un</v>
          </cell>
          <cell r="G87">
            <v>60.18</v>
          </cell>
          <cell r="H87">
            <v>15165.99</v>
          </cell>
        </row>
        <row r="88">
          <cell r="C88" t="str">
            <v>01.002.01.02.04</v>
          </cell>
          <cell r="D88" t="str">
            <v>Remoção de entulho</v>
          </cell>
          <cell r="H88">
            <v>20697.919999999998</v>
          </cell>
        </row>
        <row r="89">
          <cell r="C89" t="str">
            <v>01.002.01.02.04.01</v>
          </cell>
          <cell r="D89" t="str">
            <v>Remoção de entulho</v>
          </cell>
          <cell r="E89">
            <v>375.19</v>
          </cell>
          <cell r="F89" t="str">
            <v>m3</v>
          </cell>
          <cell r="G89">
            <v>55.17</v>
          </cell>
          <cell r="H89">
            <v>20697.919999999998</v>
          </cell>
        </row>
        <row r="90">
          <cell r="C90" t="str">
            <v>01.002.01.03</v>
          </cell>
          <cell r="D90" t="str">
            <v>Perfis metalicos implantados na estaca escavada</v>
          </cell>
          <cell r="H90">
            <v>136847.26</v>
          </cell>
        </row>
        <row r="91">
          <cell r="C91" t="str">
            <v>01.002.01.03.01</v>
          </cell>
          <cell r="D91" t="str">
            <v>Verba de instalação, transporte, mobilização de equipamentos e pessoal</v>
          </cell>
          <cell r="E91">
            <v>0.25</v>
          </cell>
          <cell r="F91" t="str">
            <v>vb</v>
          </cell>
          <cell r="G91">
            <v>28100</v>
          </cell>
          <cell r="H91">
            <v>7025</v>
          </cell>
        </row>
        <row r="92">
          <cell r="C92" t="str">
            <v>01.002.01.03.02</v>
          </cell>
          <cell r="D92" t="str">
            <v>Fornecimento de perfil duplo E 250x38,5 ( implantado no nucleo )</v>
          </cell>
          <cell r="E92">
            <v>120</v>
          </cell>
          <cell r="F92" t="str">
            <v>m</v>
          </cell>
          <cell r="G92">
            <v>137.21</v>
          </cell>
          <cell r="H92">
            <v>16465.68</v>
          </cell>
        </row>
        <row r="93">
          <cell r="C93" t="str">
            <v>01.002.01.03.03</v>
          </cell>
          <cell r="D93" t="str">
            <v>Fornecimento de perfil HP250x62 ( implantado na periferia )</v>
          </cell>
          <cell r="E93">
            <v>648</v>
          </cell>
          <cell r="F93" t="str">
            <v>m</v>
          </cell>
          <cell r="G93">
            <v>110.48</v>
          </cell>
          <cell r="H93">
            <v>71593.63</v>
          </cell>
        </row>
        <row r="94">
          <cell r="C94" t="str">
            <v>01.002.01.03.04</v>
          </cell>
          <cell r="D94" t="str">
            <v>Fornecimento de perfil W 310x93 ( implantado na periferia )</v>
          </cell>
          <cell r="E94">
            <v>216</v>
          </cell>
          <cell r="F94" t="str">
            <v>m</v>
          </cell>
          <cell r="G94">
            <v>165.73</v>
          </cell>
          <cell r="H94">
            <v>35796.82</v>
          </cell>
        </row>
        <row r="95">
          <cell r="C95" t="str">
            <v>01.002.01.03.05</v>
          </cell>
          <cell r="D95" t="str">
            <v>Fornecimento de perfil HP 310x93 ( implantado na periferia )</v>
          </cell>
          <cell r="E95">
            <v>36</v>
          </cell>
          <cell r="F95" t="str">
            <v>m</v>
          </cell>
          <cell r="G95">
            <v>165.73</v>
          </cell>
          <cell r="H95">
            <v>5966.14</v>
          </cell>
        </row>
        <row r="96">
          <cell r="C96" t="str">
            <v>01.002.01.04</v>
          </cell>
          <cell r="D96" t="str">
            <v>Fundações profundas - Estacas metalicas para reservatório inferior metalico</v>
          </cell>
          <cell r="H96">
            <v>236380.79999999999</v>
          </cell>
        </row>
        <row r="97">
          <cell r="C97" t="str">
            <v>01.002.01.04.01</v>
          </cell>
          <cell r="D97" t="str">
            <v xml:space="preserve"> Mobilização de equipamento </v>
          </cell>
          <cell r="E97">
            <v>1</v>
          </cell>
          <cell r="F97" t="str">
            <v>un</v>
          </cell>
          <cell r="G97">
            <v>2000</v>
          </cell>
          <cell r="H97">
            <v>2000</v>
          </cell>
        </row>
        <row r="98">
          <cell r="C98" t="str">
            <v>01.002.01.04.02</v>
          </cell>
          <cell r="D98" t="str">
            <v xml:space="preserve"> Desmontagem e montagem adicional  </v>
          </cell>
          <cell r="E98">
            <v>7</v>
          </cell>
          <cell r="F98" t="str">
            <v>un</v>
          </cell>
          <cell r="G98">
            <v>400</v>
          </cell>
          <cell r="H98">
            <v>2800</v>
          </cell>
        </row>
        <row r="99">
          <cell r="C99" t="str">
            <v>01.002.01.04.03</v>
          </cell>
          <cell r="D99" t="str">
            <v xml:space="preserve"> Fornecimento e cravação de perfis I 10 </v>
          </cell>
          <cell r="E99">
            <v>2448</v>
          </cell>
          <cell r="F99" t="str">
            <v>m</v>
          </cell>
          <cell r="G99">
            <v>94.6</v>
          </cell>
          <cell r="H99">
            <v>231580.79999999999</v>
          </cell>
        </row>
        <row r="100">
          <cell r="C100" t="str">
            <v>01.002.01.04.04</v>
          </cell>
          <cell r="D100" t="str">
            <v>Emendas soldadas (incluso)</v>
          </cell>
          <cell r="F100" t="str">
            <v>un</v>
          </cell>
          <cell r="G100">
            <v>80</v>
          </cell>
        </row>
        <row r="101">
          <cell r="C101" t="str">
            <v>01.002.01.04.05</v>
          </cell>
          <cell r="D101" t="str">
            <v>Cortes em perfis metálicos (incluso)</v>
          </cell>
          <cell r="F101" t="str">
            <v>un</v>
          </cell>
          <cell r="G101">
            <v>25</v>
          </cell>
        </row>
        <row r="102">
          <cell r="C102" t="str">
            <v>01.002.02</v>
          </cell>
          <cell r="D102" t="str">
            <v xml:space="preserve">Blocos de Fundação / Vigas Baldrames </v>
          </cell>
          <cell r="H102">
            <v>3230618.4</v>
          </cell>
        </row>
        <row r="103">
          <cell r="C103" t="str">
            <v>01.002.02.01</v>
          </cell>
          <cell r="D103" t="str">
            <v>Blocos de Fundação / Vigas Baldrames</v>
          </cell>
          <cell r="H103">
            <v>3230618.4</v>
          </cell>
        </row>
        <row r="104">
          <cell r="C104" t="str">
            <v>01.002.02.01.01</v>
          </cell>
          <cell r="D104" t="str">
            <v>Blocos de Fundação / Vigas Baldrames</v>
          </cell>
          <cell r="H104">
            <v>3230618.4</v>
          </cell>
        </row>
        <row r="105">
          <cell r="C105" t="str">
            <v>01.002.02.01.01.01</v>
          </cell>
          <cell r="D105" t="str">
            <v>Escavação Manual / mecânica - Blocos de Fundação</v>
          </cell>
          <cell r="E105">
            <v>8615.52</v>
          </cell>
          <cell r="F105" t="str">
            <v>m3</v>
          </cell>
          <cell r="G105">
            <v>15.33</v>
          </cell>
          <cell r="H105">
            <v>132044.47</v>
          </cell>
        </row>
        <row r="106">
          <cell r="C106" t="str">
            <v>01.002.02.01.01.02</v>
          </cell>
          <cell r="D106" t="str">
            <v>Escavação Manual - Vigas Baldrames</v>
          </cell>
          <cell r="E106">
            <v>6319.72</v>
          </cell>
          <cell r="F106" t="str">
            <v>m3</v>
          </cell>
          <cell r="G106">
            <v>28.7</v>
          </cell>
          <cell r="H106">
            <v>181372.79999999999</v>
          </cell>
        </row>
        <row r="107">
          <cell r="C107" t="str">
            <v>01.002.02.01.01.03</v>
          </cell>
          <cell r="D107" t="str">
            <v>Apiloamento do fundo de valas</v>
          </cell>
          <cell r="E107">
            <v>5722.84</v>
          </cell>
          <cell r="F107" t="str">
            <v>m2</v>
          </cell>
          <cell r="G107">
            <v>8.7100000000000009</v>
          </cell>
          <cell r="H107">
            <v>49854.52</v>
          </cell>
        </row>
        <row r="108">
          <cell r="C108" t="str">
            <v>01.002.02.01.01.04</v>
          </cell>
          <cell r="D108" t="str">
            <v>Lastro de concreto magro esp. 5cm - Blocos de Fundação</v>
          </cell>
          <cell r="E108">
            <v>111.71</v>
          </cell>
          <cell r="F108" t="str">
            <v>m3</v>
          </cell>
          <cell r="G108">
            <v>148.27000000000001</v>
          </cell>
          <cell r="H108">
            <v>16562.849999999999</v>
          </cell>
        </row>
        <row r="109">
          <cell r="C109" t="str">
            <v>01.002.02.01.01.04a</v>
          </cell>
          <cell r="D109" t="str">
            <v>Lastro de concreto magro esp. 5cm - Vigas Baldrames</v>
          </cell>
          <cell r="E109">
            <v>145.43</v>
          </cell>
          <cell r="F109" t="str">
            <v>m3</v>
          </cell>
          <cell r="G109">
            <v>148.27000000000001</v>
          </cell>
          <cell r="H109">
            <v>21562.400000000001</v>
          </cell>
        </row>
        <row r="110">
          <cell r="C110" t="str">
            <v>01.002.02.01.01.05</v>
          </cell>
          <cell r="D110" t="str">
            <v>Concreto fck = 30 Mpa (Vigas Baldrames)</v>
          </cell>
          <cell r="E110">
            <v>1002.24</v>
          </cell>
          <cell r="F110" t="str">
            <v>m3</v>
          </cell>
          <cell r="G110">
            <v>206.99</v>
          </cell>
          <cell r="H110">
            <v>207458.48</v>
          </cell>
        </row>
        <row r="111">
          <cell r="C111" t="str">
            <v>01.002.02.01.01.06</v>
          </cell>
          <cell r="D111" t="str">
            <v>Concreto fck = 35 Mpa (Blocos de Fundação)</v>
          </cell>
          <cell r="E111">
            <v>3719.06</v>
          </cell>
          <cell r="F111" t="str">
            <v>m3</v>
          </cell>
          <cell r="G111">
            <v>216.73</v>
          </cell>
          <cell r="H111">
            <v>806035.18</v>
          </cell>
        </row>
        <row r="112">
          <cell r="C112" t="str">
            <v>01.002.02.01.01.07</v>
          </cell>
          <cell r="D112" t="str">
            <v>Concreto fck = 30 Mpa (Parede de concreto - desnível  Edif. A)</v>
          </cell>
          <cell r="E112">
            <v>46.8</v>
          </cell>
          <cell r="F112" t="str">
            <v>m3</v>
          </cell>
          <cell r="G112">
            <v>206.99</v>
          </cell>
          <cell r="H112">
            <v>9687.36</v>
          </cell>
        </row>
        <row r="113">
          <cell r="C113" t="str">
            <v>01.002.02.01.01.08</v>
          </cell>
          <cell r="D113" t="str">
            <v>Forma chapa resinada 15 mm (Blocos de Fundação)</v>
          </cell>
          <cell r="E113">
            <v>5159.37</v>
          </cell>
          <cell r="F113" t="str">
            <v>m2</v>
          </cell>
          <cell r="G113">
            <v>25.1</v>
          </cell>
          <cell r="H113">
            <v>129497.61</v>
          </cell>
        </row>
        <row r="114">
          <cell r="C114" t="str">
            <v>01.002.02.01.01.09</v>
          </cell>
          <cell r="D114" t="str">
            <v>Forma perdida em tijolo de barro comum  (Vigas Baldrames)</v>
          </cell>
          <cell r="E114">
            <v>3966.42</v>
          </cell>
          <cell r="F114" t="str">
            <v>m2</v>
          </cell>
          <cell r="G114">
            <v>39.26</v>
          </cell>
          <cell r="H114">
            <v>155728.79</v>
          </cell>
        </row>
        <row r="115">
          <cell r="C115" t="str">
            <v>01.002.02.01.01.10</v>
          </cell>
          <cell r="D115" t="str">
            <v>Forma perdida em tijolo de barro comum de 1 lado e Forma chapa resinada 15 mm do outro (Parede de concreto - desnível  Edif. A)</v>
          </cell>
          <cell r="E115">
            <v>873.04</v>
          </cell>
          <cell r="F115" t="str">
            <v>m2</v>
          </cell>
          <cell r="G115">
            <v>32.89</v>
          </cell>
          <cell r="H115">
            <v>28717.040000000001</v>
          </cell>
        </row>
        <row r="116">
          <cell r="C116" t="str">
            <v>01.002.02.01.01.11</v>
          </cell>
          <cell r="D116" t="str">
            <v>Forma de isopor (Vigas Baldrames)</v>
          </cell>
          <cell r="E116">
            <v>436.88</v>
          </cell>
          <cell r="F116" t="str">
            <v>m2</v>
          </cell>
          <cell r="G116">
            <v>29.8</v>
          </cell>
          <cell r="H116">
            <v>13018.15</v>
          </cell>
        </row>
        <row r="117">
          <cell r="C117" t="str">
            <v>01.002.02.01.01.12</v>
          </cell>
          <cell r="D117" t="str">
            <v>Forma perdida em tijolo de barro comum de 1 lado e Forma chapa resinada 15 mm do outro (Parede de concreto - desnível  Edif. A)</v>
          </cell>
          <cell r="E117">
            <v>468</v>
          </cell>
          <cell r="F117" t="str">
            <v>m2</v>
          </cell>
          <cell r="G117">
            <v>32.89</v>
          </cell>
          <cell r="H117">
            <v>15393.99</v>
          </cell>
        </row>
        <row r="118">
          <cell r="C118" t="str">
            <v>01.002.02.01.01.13</v>
          </cell>
          <cell r="D118" t="str">
            <v>Aço Ca 50 (Blocos Fund. / V. Baldrames)</v>
          </cell>
          <cell r="E118">
            <v>330491</v>
          </cell>
          <cell r="F118" t="str">
            <v>kg</v>
          </cell>
          <cell r="G118">
            <v>2.78</v>
          </cell>
          <cell r="H118">
            <v>919326.81</v>
          </cell>
        </row>
        <row r="119">
          <cell r="C119" t="str">
            <v>01.002.02.01.01.14</v>
          </cell>
          <cell r="D119" t="str">
            <v>Aço Ca 50 (Parede de concreto - desnível  Edif. A)</v>
          </cell>
          <cell r="E119">
            <v>3884.4</v>
          </cell>
          <cell r="F119" t="str">
            <v>kg</v>
          </cell>
          <cell r="G119">
            <v>2.78</v>
          </cell>
          <cell r="H119">
            <v>10805.24</v>
          </cell>
        </row>
        <row r="120">
          <cell r="C120" t="str">
            <v>01.002.02.01.01.15</v>
          </cell>
          <cell r="D120" t="str">
            <v>Reaterro Compactado com terra importada - blocos</v>
          </cell>
          <cell r="E120">
            <v>4794.75</v>
          </cell>
          <cell r="F120" t="str">
            <v>m3</v>
          </cell>
          <cell r="G120">
            <v>32.82</v>
          </cell>
          <cell r="H120">
            <v>157375.67999999999</v>
          </cell>
        </row>
        <row r="121">
          <cell r="C121" t="str">
            <v>01.002.02.01.01.16</v>
          </cell>
          <cell r="D121" t="str">
            <v>Reaterro Compactado com terra importada - v.baldrames</v>
          </cell>
          <cell r="E121">
            <v>5536.55</v>
          </cell>
          <cell r="F121" t="str">
            <v>m3</v>
          </cell>
          <cell r="G121">
            <v>32.82</v>
          </cell>
          <cell r="H121">
            <v>181723.41</v>
          </cell>
        </row>
        <row r="122">
          <cell r="C122" t="str">
            <v>01.002.02.01.01.17</v>
          </cell>
          <cell r="D122" t="str">
            <v>Remoção de terra com bota-fora - blocos</v>
          </cell>
          <cell r="E122">
            <v>3820.77</v>
          </cell>
          <cell r="F122" t="str">
            <v>m3</v>
          </cell>
          <cell r="G122">
            <v>20</v>
          </cell>
          <cell r="H122">
            <v>76405.850000000006</v>
          </cell>
        </row>
        <row r="123">
          <cell r="C123" t="str">
            <v>01.002.02.01.01.18</v>
          </cell>
          <cell r="D123" t="str">
            <v>Remoção de terra com bota-fora - v.baldrames</v>
          </cell>
          <cell r="E123">
            <v>1544.31</v>
          </cell>
          <cell r="F123" t="str">
            <v>m3</v>
          </cell>
          <cell r="G123">
            <v>20</v>
          </cell>
          <cell r="H123">
            <v>30882.34</v>
          </cell>
        </row>
        <row r="124">
          <cell r="C124" t="str">
            <v>01.002.02.01.01.19</v>
          </cell>
          <cell r="D124" t="str">
            <v>Isopor esp. 2cm (sobre blocos)</v>
          </cell>
          <cell r="E124">
            <v>798.29</v>
          </cell>
          <cell r="F124" t="str">
            <v>m2</v>
          </cell>
          <cell r="G124">
            <v>29.8</v>
          </cell>
          <cell r="H124">
            <v>23787.45</v>
          </cell>
        </row>
        <row r="125">
          <cell r="C125" t="str">
            <v>01.002.02.01.01.20</v>
          </cell>
          <cell r="D125" t="str">
            <v>Neoprene fretado 12 x 30 x 2 cm</v>
          </cell>
          <cell r="E125">
            <v>749</v>
          </cell>
          <cell r="F125" t="str">
            <v>pç</v>
          </cell>
          <cell r="G125">
            <v>32.119999999999997</v>
          </cell>
          <cell r="H125">
            <v>24057.13</v>
          </cell>
        </row>
        <row r="126">
          <cell r="C126" t="str">
            <v>01.002.02.01.01.21</v>
          </cell>
          <cell r="D126" t="str">
            <v>Neoprene 15 x 1 cm</v>
          </cell>
          <cell r="E126">
            <v>638</v>
          </cell>
          <cell r="F126" t="str">
            <v>pç</v>
          </cell>
          <cell r="G126">
            <v>31.06</v>
          </cell>
          <cell r="H126">
            <v>19815.64</v>
          </cell>
        </row>
        <row r="127">
          <cell r="C127" t="str">
            <v>01.002.02.01.01.22</v>
          </cell>
          <cell r="D127" t="str">
            <v>Neoprene fretado 12 x 50 x 2 cm</v>
          </cell>
          <cell r="E127">
            <v>202</v>
          </cell>
          <cell r="F127" t="str">
            <v>pç</v>
          </cell>
          <cell r="G127">
            <v>52.76</v>
          </cell>
          <cell r="H127">
            <v>10657.32</v>
          </cell>
        </row>
        <row r="128">
          <cell r="C128" t="str">
            <v>01.002.02.01.01.23</v>
          </cell>
          <cell r="D128" t="str">
            <v>Neoprene 25 x 15 x 1 cm</v>
          </cell>
          <cell r="E128">
            <v>18</v>
          </cell>
          <cell r="F128" t="str">
            <v>pç</v>
          </cell>
          <cell r="G128">
            <v>8.52</v>
          </cell>
          <cell r="H128">
            <v>153.34</v>
          </cell>
        </row>
        <row r="129">
          <cell r="C129" t="str">
            <v>01.002.02.01.01.24</v>
          </cell>
          <cell r="D129" t="str">
            <v>Neoprene 15 x 20 x 1 cm</v>
          </cell>
          <cell r="E129">
            <v>2</v>
          </cell>
          <cell r="F129" t="str">
            <v>pç</v>
          </cell>
          <cell r="G129">
            <v>7.14</v>
          </cell>
          <cell r="H129">
            <v>14.28</v>
          </cell>
        </row>
        <row r="130">
          <cell r="C130" t="str">
            <v>01.002.02.01.01.25</v>
          </cell>
          <cell r="D130" t="str">
            <v>Enchimento com concreto celular</v>
          </cell>
          <cell r="E130">
            <v>40.28</v>
          </cell>
          <cell r="F130" t="str">
            <v>m3</v>
          </cell>
          <cell r="G130">
            <v>215.5</v>
          </cell>
          <cell r="H130">
            <v>8680.26</v>
          </cell>
        </row>
        <row r="131">
          <cell r="C131" t="str">
            <v>01.002.03</v>
          </cell>
          <cell r="D131" t="str">
            <v>Piso de concreto  - 2º Subsolo</v>
          </cell>
          <cell r="H131">
            <v>1804677.77</v>
          </cell>
        </row>
        <row r="132">
          <cell r="C132" t="str">
            <v>01.002.03.01</v>
          </cell>
          <cell r="D132" t="str">
            <v>Rede de drenagem</v>
          </cell>
          <cell r="H132">
            <v>230263.5</v>
          </cell>
        </row>
        <row r="133">
          <cell r="C133" t="str">
            <v>01.002.03.01.01</v>
          </cell>
          <cell r="D133" t="str">
            <v>Rede de drenagem</v>
          </cell>
          <cell r="H133">
            <v>230263.5</v>
          </cell>
        </row>
        <row r="134">
          <cell r="C134" t="str">
            <v>01.002.03.01.01.01</v>
          </cell>
          <cell r="D134" t="str">
            <v>Escavações</v>
          </cell>
          <cell r="E134">
            <v>472</v>
          </cell>
          <cell r="F134" t="str">
            <v>m3</v>
          </cell>
          <cell r="G134">
            <v>28.47</v>
          </cell>
          <cell r="H134">
            <v>13437.84</v>
          </cell>
        </row>
        <row r="135">
          <cell r="C135" t="str">
            <v>01.002.03.01.01.02</v>
          </cell>
          <cell r="D135" t="str">
            <v>Aterro com brita 2 com seção média de 0,40x0,60m envolvido em manta Bidim</v>
          </cell>
          <cell r="E135">
            <v>712</v>
          </cell>
          <cell r="F135" t="str">
            <v>m3</v>
          </cell>
          <cell r="G135">
            <v>41.1</v>
          </cell>
          <cell r="H135">
            <v>29263.200000000001</v>
          </cell>
        </row>
        <row r="136">
          <cell r="C136" t="str">
            <v>01.002.03.01.01.03</v>
          </cell>
          <cell r="D136" t="str">
            <v>Aterro com brita 2 nas laterais dos drenos para estabilizar o fechamento com manta Bidim</v>
          </cell>
          <cell r="E136">
            <v>802</v>
          </cell>
          <cell r="F136" t="str">
            <v>m3</v>
          </cell>
          <cell r="G136">
            <v>41.1</v>
          </cell>
          <cell r="H136">
            <v>32962.199999999997</v>
          </cell>
        </row>
        <row r="137">
          <cell r="C137" t="str">
            <v>01.002.03.01.01.04</v>
          </cell>
          <cell r="D137" t="str">
            <v>Bota fora</v>
          </cell>
          <cell r="E137">
            <v>472</v>
          </cell>
          <cell r="F137" t="str">
            <v>m3</v>
          </cell>
          <cell r="G137">
            <v>33.020000000000003</v>
          </cell>
          <cell r="H137">
            <v>15585.44</v>
          </cell>
        </row>
        <row r="138">
          <cell r="C138" t="str">
            <v>01.002.03.01.01.05</v>
          </cell>
          <cell r="D138" t="str">
            <v>Manta Bidim RT 8</v>
          </cell>
          <cell r="E138">
            <v>6020</v>
          </cell>
          <cell r="F138" t="str">
            <v>m2</v>
          </cell>
          <cell r="G138">
            <v>9.11</v>
          </cell>
          <cell r="H138">
            <v>54842.2</v>
          </cell>
        </row>
        <row r="139">
          <cell r="C139" t="str">
            <v>01.002.03.01.01.06</v>
          </cell>
          <cell r="D139" t="str">
            <v>Tubo de PVC perfurado Ø 100mm</v>
          </cell>
          <cell r="E139">
            <v>2668</v>
          </cell>
          <cell r="F139" t="str">
            <v>m</v>
          </cell>
          <cell r="G139">
            <v>9.41</v>
          </cell>
          <cell r="H139">
            <v>25105.88</v>
          </cell>
        </row>
        <row r="140">
          <cell r="C140" t="str">
            <v>01.002.03.01.01.07</v>
          </cell>
          <cell r="D140" t="str">
            <v>Tubo de PVC Ø 100mm</v>
          </cell>
          <cell r="E140">
            <v>657</v>
          </cell>
          <cell r="F140" t="str">
            <v>m</v>
          </cell>
          <cell r="G140">
            <v>12.08</v>
          </cell>
          <cell r="H140">
            <v>7936.56</v>
          </cell>
        </row>
        <row r="141">
          <cell r="C141" t="str">
            <v>01.002.03.01.01.08</v>
          </cell>
          <cell r="D141" t="str">
            <v>Caixa de passagem em PVC</v>
          </cell>
          <cell r="E141">
            <v>151</v>
          </cell>
          <cell r="F141" t="str">
            <v>un</v>
          </cell>
          <cell r="G141">
            <v>231.43</v>
          </cell>
          <cell r="H141">
            <v>34945.93</v>
          </cell>
        </row>
        <row r="142">
          <cell r="C142" t="str">
            <v>01.002.03.01.01.09</v>
          </cell>
          <cell r="D142" t="str">
            <v>Caixa de poço de recalque em anéis de concreto</v>
          </cell>
          <cell r="E142">
            <v>9</v>
          </cell>
          <cell r="F142" t="str">
            <v>un</v>
          </cell>
          <cell r="G142">
            <v>1798.25</v>
          </cell>
          <cell r="H142">
            <v>16184.25</v>
          </cell>
        </row>
        <row r="143">
          <cell r="C143" t="str">
            <v>01.002.03.02</v>
          </cell>
          <cell r="D143" t="str">
            <v>Rede esgotos</v>
          </cell>
          <cell r="H143">
            <v>43466.78</v>
          </cell>
        </row>
        <row r="144">
          <cell r="C144" t="str">
            <v>01.002.03.02.01</v>
          </cell>
          <cell r="D144" t="str">
            <v>Rede esgotos</v>
          </cell>
          <cell r="H144">
            <v>43466.78</v>
          </cell>
        </row>
        <row r="145">
          <cell r="C145" t="str">
            <v>01.002.03.02.01.01</v>
          </cell>
          <cell r="D145" t="str">
            <v>Caixa de Esgoto em concreto pré-moldado 60x60cm h=60cm</v>
          </cell>
          <cell r="E145">
            <v>50</v>
          </cell>
          <cell r="F145" t="str">
            <v>un</v>
          </cell>
          <cell r="G145">
            <v>183.46</v>
          </cell>
          <cell r="H145">
            <v>9173</v>
          </cell>
        </row>
        <row r="146">
          <cell r="C146" t="str">
            <v>01.002.03.02.01.02</v>
          </cell>
          <cell r="D146" t="str">
            <v>Caixa de Esgoto em concreto pré-moldado 60x60cm h=80cm</v>
          </cell>
          <cell r="E146">
            <v>37</v>
          </cell>
          <cell r="F146" t="str">
            <v>un</v>
          </cell>
          <cell r="G146">
            <v>223.83</v>
          </cell>
          <cell r="H146">
            <v>8281.7099999999991</v>
          </cell>
        </row>
        <row r="147">
          <cell r="C147" t="str">
            <v>01.002.03.02.01.03</v>
          </cell>
          <cell r="D147" t="str">
            <v>Caixa de Esgoto em concreto pré-moldado 60x60cm h=90cm</v>
          </cell>
          <cell r="E147">
            <v>14</v>
          </cell>
          <cell r="F147" t="str">
            <v>un</v>
          </cell>
          <cell r="G147">
            <v>264.19</v>
          </cell>
          <cell r="H147">
            <v>3698.66</v>
          </cell>
        </row>
        <row r="148">
          <cell r="C148" t="str">
            <v>01.002.03.02.01.04</v>
          </cell>
          <cell r="D148" t="str">
            <v>Caixa de Esgoto em concreto pré-moldado, sifonadas,  60x60cm h=90cm</v>
          </cell>
          <cell r="E148">
            <v>10</v>
          </cell>
          <cell r="F148" t="str">
            <v>un</v>
          </cell>
          <cell r="G148">
            <v>326.56</v>
          </cell>
          <cell r="H148">
            <v>3265.6</v>
          </cell>
        </row>
        <row r="149">
          <cell r="C149" t="str">
            <v>01.002.03.02.01.05</v>
          </cell>
          <cell r="D149" t="str">
            <v>Caixa de passagem em PVC</v>
          </cell>
          <cell r="E149">
            <v>7</v>
          </cell>
          <cell r="F149" t="str">
            <v>un</v>
          </cell>
          <cell r="G149">
            <v>231.43</v>
          </cell>
          <cell r="H149">
            <v>1620.01</v>
          </cell>
        </row>
        <row r="150">
          <cell r="C150" t="str">
            <v>01.002.03.02.01.06</v>
          </cell>
          <cell r="D150" t="str">
            <v>Caixa de acumulação p/ 1500L + espaço p/ bomba</v>
          </cell>
          <cell r="E150">
            <v>10</v>
          </cell>
          <cell r="F150" t="str">
            <v>un</v>
          </cell>
          <cell r="G150">
            <v>1742.78</v>
          </cell>
          <cell r="H150">
            <v>17427.8</v>
          </cell>
        </row>
        <row r="151">
          <cell r="C151" t="str">
            <v>01.002.03.03</v>
          </cell>
          <cell r="D151" t="str">
            <v>Serviços gerais para rede de drenagem e esgoto</v>
          </cell>
          <cell r="H151">
            <v>132228</v>
          </cell>
        </row>
        <row r="152">
          <cell r="C152" t="str">
            <v>01.002.03.03.01</v>
          </cell>
          <cell r="D152" t="str">
            <v>Serviços gerais para rede de drenagem e esgoto</v>
          </cell>
          <cell r="H152">
            <v>132228</v>
          </cell>
        </row>
        <row r="153">
          <cell r="C153" t="str">
            <v>01.002.03.03.01.01</v>
          </cell>
          <cell r="D153" t="str">
            <v>Equipe de obra para rede de drenagem e esgoto</v>
          </cell>
          <cell r="E153">
            <v>1</v>
          </cell>
          <cell r="F153" t="str">
            <v>vb</v>
          </cell>
          <cell r="G153">
            <v>132228</v>
          </cell>
          <cell r="H153">
            <v>132228</v>
          </cell>
        </row>
        <row r="154">
          <cell r="C154" t="str">
            <v>01.002.03.04</v>
          </cell>
          <cell r="D154" t="str">
            <v>Laje de Piso do 2º Subsolo (apoiada em vigas baldrames)</v>
          </cell>
          <cell r="H154">
            <v>1392119.49</v>
          </cell>
        </row>
        <row r="155">
          <cell r="C155" t="str">
            <v>01.002.03.04.01</v>
          </cell>
          <cell r="D155" t="str">
            <v>Laje de Piso do 2º Subsolo (apoiada em vigas baldrames)</v>
          </cell>
          <cell r="H155">
            <v>1392119.49</v>
          </cell>
        </row>
        <row r="156">
          <cell r="C156" t="str">
            <v>01.002.03.04.01.01</v>
          </cell>
          <cell r="D156" t="str">
            <v>Nivelamento e compactação</v>
          </cell>
          <cell r="E156">
            <v>18504.439999999999</v>
          </cell>
          <cell r="F156" t="str">
            <v>m2</v>
          </cell>
          <cell r="G156">
            <v>2.2799999999999998</v>
          </cell>
          <cell r="H156">
            <v>42190.12</v>
          </cell>
        </row>
        <row r="157">
          <cell r="C157" t="str">
            <v>01.002.03.04.01.02</v>
          </cell>
          <cell r="D157" t="str">
            <v>Lastro de brita esp. 10cm</v>
          </cell>
          <cell r="E157">
            <v>1850.44</v>
          </cell>
          <cell r="F157" t="str">
            <v>m3</v>
          </cell>
          <cell r="G157">
            <v>46.57</v>
          </cell>
          <cell r="H157">
            <v>86174.99</v>
          </cell>
        </row>
        <row r="158">
          <cell r="C158" t="str">
            <v>01.002.03.04.01.03</v>
          </cell>
          <cell r="D158" t="str">
            <v>Lona plastica (material)</v>
          </cell>
          <cell r="E158">
            <v>18980.25</v>
          </cell>
          <cell r="F158" t="str">
            <v>m2</v>
          </cell>
          <cell r="G158">
            <v>0.4</v>
          </cell>
          <cell r="H158">
            <v>7516.18</v>
          </cell>
        </row>
        <row r="159">
          <cell r="C159" t="str">
            <v>01.002.03.04.01.04</v>
          </cell>
          <cell r="D159" t="str">
            <v>Concreto fck= 35 Mpa</v>
          </cell>
          <cell r="E159">
            <v>2559.87</v>
          </cell>
          <cell r="F159" t="str">
            <v>m3</v>
          </cell>
          <cell r="G159">
            <v>187.82</v>
          </cell>
          <cell r="H159">
            <v>480800.9</v>
          </cell>
        </row>
        <row r="160">
          <cell r="C160" t="str">
            <v>01.002.03.04.01.05</v>
          </cell>
          <cell r="D160" t="str">
            <v>Mão de obra para execução do piso de concreto, acabamento polido</v>
          </cell>
          <cell r="E160">
            <v>18980.25</v>
          </cell>
          <cell r="F160" t="str">
            <v>m2</v>
          </cell>
          <cell r="G160">
            <v>4.2</v>
          </cell>
          <cell r="H160">
            <v>79717.05</v>
          </cell>
        </row>
        <row r="161">
          <cell r="C161" t="str">
            <v>01.002.03.04.01.06</v>
          </cell>
          <cell r="D161" t="str">
            <v>Aço Ca 50</v>
          </cell>
          <cell r="E161">
            <v>204861.6</v>
          </cell>
          <cell r="F161" t="str">
            <v>Kg</v>
          </cell>
          <cell r="G161">
            <v>2.52</v>
          </cell>
          <cell r="H161">
            <v>517009.22</v>
          </cell>
        </row>
        <row r="162">
          <cell r="C162" t="str">
            <v>01.002.03.04.01.07</v>
          </cell>
          <cell r="D162" t="str">
            <v>Junta serrada</v>
          </cell>
          <cell r="E162">
            <v>10736</v>
          </cell>
          <cell r="F162" t="str">
            <v>m</v>
          </cell>
          <cell r="G162">
            <v>6</v>
          </cell>
          <cell r="H162">
            <v>64416</v>
          </cell>
        </row>
        <row r="163">
          <cell r="C163" t="str">
            <v>01.002.03.04.01.08</v>
          </cell>
          <cell r="D163" t="str">
            <v>Junta de construção</v>
          </cell>
          <cell r="E163">
            <v>8653</v>
          </cell>
          <cell r="F163" t="str">
            <v>m</v>
          </cell>
          <cell r="G163">
            <v>4.8</v>
          </cell>
          <cell r="H163">
            <v>41534.400000000001</v>
          </cell>
        </row>
        <row r="164">
          <cell r="C164" t="str">
            <v>01.002.03.04.01.09</v>
          </cell>
          <cell r="D164" t="str">
            <v>Junta de dilatação</v>
          </cell>
          <cell r="E164">
            <v>1130</v>
          </cell>
          <cell r="F164" t="str">
            <v>m</v>
          </cell>
          <cell r="G164">
            <v>8.2200000000000006</v>
          </cell>
          <cell r="H164">
            <v>9286.91</v>
          </cell>
        </row>
        <row r="165">
          <cell r="C165" t="str">
            <v>01.002.03.04.01.10</v>
          </cell>
          <cell r="D165" t="str">
            <v>Junta de encontro (piso-pilares)</v>
          </cell>
          <cell r="E165">
            <v>1325</v>
          </cell>
          <cell r="F165" t="str">
            <v>m</v>
          </cell>
          <cell r="G165">
            <v>8.2200000000000006</v>
          </cell>
          <cell r="H165">
            <v>10889.51</v>
          </cell>
        </row>
        <row r="166">
          <cell r="C166" t="str">
            <v>01.002.03.04.01.11</v>
          </cell>
          <cell r="D166" t="str">
            <v>Barra de transferência (material)</v>
          </cell>
          <cell r="E166">
            <v>17317</v>
          </cell>
          <cell r="F166" t="str">
            <v>un</v>
          </cell>
          <cell r="G166">
            <v>2.88</v>
          </cell>
          <cell r="H166">
            <v>49925.67</v>
          </cell>
        </row>
        <row r="167">
          <cell r="C167" t="str">
            <v>01.002.03.04.01.13</v>
          </cell>
          <cell r="D167" t="str">
            <v>Forma chapa resinada 15 mm (escada)</v>
          </cell>
          <cell r="E167">
            <v>105.92</v>
          </cell>
          <cell r="F167" t="str">
            <v>m2</v>
          </cell>
          <cell r="G167">
            <v>25.1</v>
          </cell>
          <cell r="H167">
            <v>2658.54</v>
          </cell>
        </row>
        <row r="168">
          <cell r="C168" t="str">
            <v>01.002.03.05</v>
          </cell>
          <cell r="D168" t="str">
            <v>Equipamentos (Locação, mobilização, desmobilização, montagem, desmontagem, operação e manutenção)</v>
          </cell>
          <cell r="H168">
            <v>6600</v>
          </cell>
        </row>
        <row r="169">
          <cell r="C169" t="str">
            <v>01.002.03.05.01</v>
          </cell>
          <cell r="D169" t="str">
            <v>Bomba flyght</v>
          </cell>
          <cell r="E169">
            <v>1</v>
          </cell>
          <cell r="F169" t="str">
            <v>vb</v>
          </cell>
          <cell r="G169">
            <v>6600</v>
          </cell>
          <cell r="H169">
            <v>6600</v>
          </cell>
        </row>
        <row r="170">
          <cell r="C170">
            <v>1003</v>
          </cell>
          <cell r="D170" t="str">
            <v>SUPERESTRUTURA EM CONCRETO ARMADO</v>
          </cell>
          <cell r="H170">
            <v>30211436.350000001</v>
          </cell>
        </row>
        <row r="171">
          <cell r="C171" t="str">
            <v>01.003.01</v>
          </cell>
          <cell r="D171" t="str">
            <v>Pilares/vigas/lajes - Edifícios</v>
          </cell>
          <cell r="H171">
            <v>24864790.68</v>
          </cell>
        </row>
        <row r="172">
          <cell r="C172" t="str">
            <v>01.003.01.01</v>
          </cell>
          <cell r="D172" t="str">
            <v>Pilares/vigas/lajes - Edifícios</v>
          </cell>
          <cell r="H172">
            <v>24864790.68</v>
          </cell>
        </row>
        <row r="173">
          <cell r="C173" t="str">
            <v>01.003.01.01.01</v>
          </cell>
          <cell r="D173" t="str">
            <v>Concreto e Forma</v>
          </cell>
          <cell r="H173">
            <v>13983581.050000001</v>
          </cell>
        </row>
        <row r="174">
          <cell r="C174" t="str">
            <v>01.003.01.01.01.01</v>
          </cell>
          <cell r="D174" t="str">
            <v>Concreto fck=30 Mpa  bombeado - Vigas e lajes Periferia</v>
          </cell>
          <cell r="E174">
            <v>6162.23</v>
          </cell>
          <cell r="F174" t="str">
            <v>m3</v>
          </cell>
          <cell r="G174">
            <v>206.99</v>
          </cell>
          <cell r="H174">
            <v>1275549.6599999999</v>
          </cell>
        </row>
        <row r="175">
          <cell r="C175" t="str">
            <v>01.003.01.01.01.02</v>
          </cell>
          <cell r="D175" t="str">
            <v>Concreto fck=30 Mpa  convencional - Pilares Periferia</v>
          </cell>
          <cell r="E175">
            <v>192.04</v>
          </cell>
          <cell r="F175" t="str">
            <v>m3</v>
          </cell>
          <cell r="G175">
            <v>186.21</v>
          </cell>
          <cell r="H175">
            <v>35760.18</v>
          </cell>
        </row>
        <row r="176">
          <cell r="C176" t="str">
            <v>01.003.01.01.01.03</v>
          </cell>
          <cell r="D176" t="str">
            <v>Concreto fck 45 Mpa  bombeado - Vigas e Lajes Torres  - até altura 25m (1º SS, Térreo, Mez. e 1º pav.)</v>
          </cell>
          <cell r="E176">
            <v>4278.37</v>
          </cell>
          <cell r="F176" t="str">
            <v>m3</v>
          </cell>
          <cell r="G176">
            <v>240.04</v>
          </cell>
          <cell r="H176">
            <v>1026974.63</v>
          </cell>
        </row>
        <row r="177">
          <cell r="C177" t="str">
            <v>01.003.01.01.01.03A</v>
          </cell>
          <cell r="D177" t="str">
            <v>Concreto fck 45 Mpa  bombeado - Vigas e Lajes Torres  - altura 26m a 40m (8º ao 10º pav. - Mod. 3 e 4)</v>
          </cell>
          <cell r="E177">
            <v>818.22</v>
          </cell>
          <cell r="F177" t="str">
            <v>m3</v>
          </cell>
          <cell r="G177">
            <v>245.94</v>
          </cell>
          <cell r="H177">
            <v>201232.3</v>
          </cell>
        </row>
        <row r="178">
          <cell r="C178" t="str">
            <v>01.003.01.01.01.04</v>
          </cell>
          <cell r="D178" t="str">
            <v>Concreto fck 40 Mpa  bombeado - Vigas e Lajes Torres  - até altura 25m (2º ao 7º pav.)</v>
          </cell>
          <cell r="E178">
            <v>2214.66</v>
          </cell>
          <cell r="F178" t="str">
            <v>m3</v>
          </cell>
          <cell r="G178">
            <v>226.93</v>
          </cell>
          <cell r="H178">
            <v>502565.84</v>
          </cell>
        </row>
        <row r="179">
          <cell r="C179" t="str">
            <v>01.003.01.01.01.05</v>
          </cell>
          <cell r="D179" t="str">
            <v>Concreto fck 40 Mpa  bombeado - Vigas e Lajes Torres  - altura 26m a 40m (8º ao 11º pav.)</v>
          </cell>
          <cell r="E179">
            <v>1749.15</v>
          </cell>
          <cell r="F179" t="str">
            <v>m3</v>
          </cell>
          <cell r="G179">
            <v>232.44</v>
          </cell>
          <cell r="H179">
            <v>406565.11</v>
          </cell>
        </row>
        <row r="180">
          <cell r="C180" t="str">
            <v>01.003.01.01.01.06</v>
          </cell>
          <cell r="D180" t="str">
            <v>Concreto fck 40 Mpa  bombeado - Vigas e Lajes Torres  - altura 41m a 50m (12º ao 14º pav.)</v>
          </cell>
          <cell r="E180">
            <v>1925.54</v>
          </cell>
          <cell r="F180" t="str">
            <v>m3</v>
          </cell>
          <cell r="G180">
            <v>234.27</v>
          </cell>
          <cell r="H180">
            <v>451087.8</v>
          </cell>
        </row>
        <row r="181">
          <cell r="C181" t="str">
            <v>01.003.01.01.01.06A</v>
          </cell>
          <cell r="D181" t="str">
            <v>Concreto fck 40 Mpa  bombeado - Vigas e Lajes Torres  - altura 51m a 60m (15º pav. - Mod. 3 e 4)</v>
          </cell>
          <cell r="E181">
            <v>272.73</v>
          </cell>
          <cell r="F181" t="str">
            <v>m3</v>
          </cell>
          <cell r="G181">
            <v>237.93</v>
          </cell>
          <cell r="H181">
            <v>64892.01</v>
          </cell>
        </row>
        <row r="182">
          <cell r="C182" t="str">
            <v>01.003.01.01.01.07</v>
          </cell>
          <cell r="D182" t="str">
            <v>Concreto fck 35 Mpa  bombeado - Vigas e Lajes Torres  - altura 51m a 60m (15º ao 17º pav.)</v>
          </cell>
          <cell r="E182">
            <v>1652.81</v>
          </cell>
          <cell r="F182" t="str">
            <v>m3</v>
          </cell>
          <cell r="G182">
            <v>226.73</v>
          </cell>
          <cell r="H182">
            <v>374743.53</v>
          </cell>
        </row>
        <row r="183">
          <cell r="C183" t="str">
            <v>01.003.01.01.01.08</v>
          </cell>
          <cell r="D183" t="str">
            <v>Concreto fck 35 Mpa  bombeado - Vigas e Lajes Torres  - altura 61m a 80m (18º ao 23º pav.)</v>
          </cell>
          <cell r="E183">
            <v>3851.12</v>
          </cell>
          <cell r="F183" t="str">
            <v>m3</v>
          </cell>
          <cell r="G183">
            <v>228.4</v>
          </cell>
          <cell r="H183">
            <v>879612.73</v>
          </cell>
        </row>
        <row r="184">
          <cell r="C184" t="str">
            <v>01.003.01.01.01.09</v>
          </cell>
          <cell r="D184" t="str">
            <v>Concreto fck 35 Mpa  bombeado - Vigas e Lajes Torres  - altura 81m a 100m (24º pav. para cima)</v>
          </cell>
          <cell r="E184">
            <v>2090.64</v>
          </cell>
          <cell r="F184" t="str">
            <v>m3</v>
          </cell>
          <cell r="G184">
            <v>235.07</v>
          </cell>
          <cell r="H184">
            <v>491442.52</v>
          </cell>
        </row>
        <row r="185">
          <cell r="C185" t="str">
            <v>01.003.01.01.01.10</v>
          </cell>
          <cell r="D185" t="str">
            <v>Concreto fck 45 Mpa  convencional - Pilares Torres (1º SS, Térreo, Mez. e 1º pav.)</v>
          </cell>
          <cell r="E185">
            <v>909.1</v>
          </cell>
          <cell r="F185" t="str">
            <v>m3</v>
          </cell>
          <cell r="G185">
            <v>217.98</v>
          </cell>
          <cell r="H185">
            <v>198169.3</v>
          </cell>
        </row>
        <row r="186">
          <cell r="C186" t="str">
            <v>01.003.01.01.01.11</v>
          </cell>
          <cell r="D186" t="str">
            <v>Concreto fck 40 Mpa  convencional - Pilares Torres (2º ao 14º pav.)</v>
          </cell>
          <cell r="E186">
            <v>2892.64</v>
          </cell>
          <cell r="F186" t="str">
            <v>m3</v>
          </cell>
          <cell r="G186">
            <v>205.38</v>
          </cell>
          <cell r="H186">
            <v>594093.22</v>
          </cell>
        </row>
        <row r="187">
          <cell r="C187" t="str">
            <v>01.003.01.01.01.12</v>
          </cell>
          <cell r="D187" t="str">
            <v>Concreto fck 35 Mpa  convencional - Pilares Torres (15º pav. para cima)</v>
          </cell>
          <cell r="E187">
            <v>2979.17</v>
          </cell>
          <cell r="F187" t="str">
            <v>m3</v>
          </cell>
          <cell r="G187">
            <v>195.58</v>
          </cell>
          <cell r="H187">
            <v>582655.36</v>
          </cell>
        </row>
        <row r="188">
          <cell r="C188" t="str">
            <v>01.003.01.01.01.13</v>
          </cell>
          <cell r="D188" t="str">
            <v>Forma em compensado plastificado 18 mm-VIGAS e LAJES</v>
          </cell>
          <cell r="E188">
            <v>148218.91</v>
          </cell>
          <cell r="F188" t="str">
            <v>m2</v>
          </cell>
          <cell r="G188">
            <v>34.783000023411311</v>
          </cell>
          <cell r="H188">
            <v>5155498.3499999996</v>
          </cell>
        </row>
        <row r="189">
          <cell r="C189" t="str">
            <v>01.003.01.01.01.14</v>
          </cell>
          <cell r="D189" t="str">
            <v>Forma  - PILARES</v>
          </cell>
          <cell r="E189">
            <v>65465.54</v>
          </cell>
          <cell r="F189" t="str">
            <v>m2</v>
          </cell>
          <cell r="G189">
            <v>26.620699989643406</v>
          </cell>
          <cell r="H189">
            <v>1742738.5</v>
          </cell>
        </row>
        <row r="190">
          <cell r="C190" t="str">
            <v>01.003.01.01.02</v>
          </cell>
          <cell r="D190" t="str">
            <v>Forma para pilares cilindricos:</v>
          </cell>
          <cell r="H190">
            <v>39948.639999999999</v>
          </cell>
        </row>
        <row r="191">
          <cell r="C191" t="str">
            <v>01.003.01.01.02.01</v>
          </cell>
          <cell r="D191" t="str">
            <v>Ø 25cm</v>
          </cell>
          <cell r="E191">
            <v>169.38</v>
          </cell>
          <cell r="F191" t="str">
            <v>m</v>
          </cell>
          <cell r="G191">
            <v>59.67</v>
          </cell>
          <cell r="H191">
            <v>10106.48</v>
          </cell>
        </row>
        <row r="192">
          <cell r="C192" t="str">
            <v>01.003.01.01.02.02</v>
          </cell>
          <cell r="D192" t="str">
            <v>Ø 30cm</v>
          </cell>
          <cell r="E192">
            <v>316.82</v>
          </cell>
          <cell r="F192" t="str">
            <v>m</v>
          </cell>
          <cell r="G192">
            <v>74.709999999999994</v>
          </cell>
          <cell r="H192">
            <v>23669.31</v>
          </cell>
        </row>
        <row r="193">
          <cell r="C193" t="str">
            <v>01.003.01.01.02.03</v>
          </cell>
          <cell r="D193" t="str">
            <v>1/2 Ø 42cm</v>
          </cell>
          <cell r="E193">
            <v>79.92</v>
          </cell>
          <cell r="F193" t="str">
            <v>m</v>
          </cell>
          <cell r="G193">
            <v>58.52</v>
          </cell>
          <cell r="H193">
            <v>4676.6499999999996</v>
          </cell>
        </row>
        <row r="194">
          <cell r="C194" t="str">
            <v>01.003.01.01.02.04</v>
          </cell>
          <cell r="D194" t="str">
            <v>1/2 Ø 50cm</v>
          </cell>
          <cell r="E194">
            <v>21.94</v>
          </cell>
          <cell r="F194" t="str">
            <v>m</v>
          </cell>
          <cell r="G194">
            <v>68.2</v>
          </cell>
          <cell r="H194">
            <v>1496.21</v>
          </cell>
        </row>
        <row r="195">
          <cell r="C195" t="str">
            <v>01.003.01.01.03</v>
          </cell>
          <cell r="D195" t="str">
            <v>Serviços complementares</v>
          </cell>
          <cell r="H195">
            <v>10825735.25</v>
          </cell>
        </row>
        <row r="196">
          <cell r="C196" t="str">
            <v>01.003.01.01.03.01</v>
          </cell>
          <cell r="D196" t="str">
            <v>Neoprene simples espessura 1cm, largura 23cm</v>
          </cell>
          <cell r="E196">
            <v>1323.6</v>
          </cell>
          <cell r="F196" t="str">
            <v>m</v>
          </cell>
          <cell r="G196">
            <v>51.76</v>
          </cell>
          <cell r="H196">
            <v>68508.210000000006</v>
          </cell>
        </row>
        <row r="197">
          <cell r="C197" t="str">
            <v>01.003.01.01.03.02</v>
          </cell>
          <cell r="D197" t="str">
            <v>Neoprene fretado espessura 2cm, largura 20cm</v>
          </cell>
          <cell r="E197">
            <v>2027.6</v>
          </cell>
          <cell r="F197" t="str">
            <v>m</v>
          </cell>
          <cell r="G197">
            <v>190.36</v>
          </cell>
          <cell r="H197">
            <v>385971.91</v>
          </cell>
        </row>
        <row r="198">
          <cell r="C198" t="str">
            <v>01.003.01.01.03.03</v>
          </cell>
          <cell r="D198" t="str">
            <v>Aço CA 50/60</v>
          </cell>
          <cell r="E198">
            <v>3641012</v>
          </cell>
          <cell r="F198" t="str">
            <v>kg</v>
          </cell>
          <cell r="G198">
            <v>2.7816999998901406</v>
          </cell>
          <cell r="H198">
            <v>10128203.08</v>
          </cell>
        </row>
        <row r="199">
          <cell r="C199" t="str">
            <v>01.003.01.01.03.04</v>
          </cell>
          <cell r="D199" t="str">
            <v>Juntas de dilatação do 1º Subsolo - Fornecimento e aplicação de Junta de dilatação  (Junta Jeene) FW - EPDM</v>
          </cell>
          <cell r="E199">
            <v>2172.92</v>
          </cell>
          <cell r="F199" t="str">
            <v>m</v>
          </cell>
          <cell r="G199">
            <v>105.7</v>
          </cell>
          <cell r="H199">
            <v>141239.79999999999</v>
          </cell>
        </row>
        <row r="200">
          <cell r="C200" t="str">
            <v>01.003.01.01.03.05</v>
          </cell>
          <cell r="D200" t="str">
            <v>Furação nas lajes para chumbamento de ralo, com Ø3" ( Lavabos, A. Serv. e banheiros )</v>
          </cell>
          <cell r="E200">
            <v>2722</v>
          </cell>
          <cell r="F200" t="str">
            <v>un</v>
          </cell>
          <cell r="G200">
            <v>12</v>
          </cell>
          <cell r="H200">
            <v>32664</v>
          </cell>
        </row>
        <row r="201">
          <cell r="C201" t="str">
            <v>01.003.01.01.03.06</v>
          </cell>
          <cell r="D201" t="str">
            <v>Furação nas lajes para chumbamento de ralo, com Ø4" ( Bacia Sanitária e Terraço )</v>
          </cell>
          <cell r="E201">
            <v>1588</v>
          </cell>
          <cell r="F201" t="str">
            <v>un</v>
          </cell>
          <cell r="G201">
            <v>15</v>
          </cell>
          <cell r="H201">
            <v>23820</v>
          </cell>
        </row>
        <row r="202">
          <cell r="C202" t="str">
            <v>01.003.01.01.03.07</v>
          </cell>
          <cell r="D202" t="str">
            <v>Complemento em concreto da junta no perímetro do predio - altura média 40cm</v>
          </cell>
          <cell r="E202">
            <v>680.2</v>
          </cell>
          <cell r="F202" t="str">
            <v>m</v>
          </cell>
          <cell r="G202">
            <v>66.64</v>
          </cell>
          <cell r="H202">
            <v>45328.25</v>
          </cell>
        </row>
        <row r="203">
          <cell r="C203" t="str">
            <v>01.003.01.01.04</v>
          </cell>
          <cell r="D203" t="str">
            <v>Bloco para apoio provisório da laje do Térreo - no 1º Subsolo e Térreo</v>
          </cell>
          <cell r="H203">
            <v>15525.74</v>
          </cell>
        </row>
        <row r="204">
          <cell r="C204" t="str">
            <v>01.003.01.01.04.01</v>
          </cell>
          <cell r="D204" t="str">
            <v>Concreto Fck 30 Mpa</v>
          </cell>
          <cell r="E204">
            <v>21.2</v>
          </cell>
          <cell r="F204" t="str">
            <v>m3</v>
          </cell>
          <cell r="G204">
            <v>206.99</v>
          </cell>
          <cell r="H204">
            <v>4388.29</v>
          </cell>
        </row>
        <row r="205">
          <cell r="C205" t="str">
            <v>01.003.01.01.04.02</v>
          </cell>
          <cell r="D205" t="str">
            <v>Forma comum</v>
          </cell>
          <cell r="E205">
            <v>129.4</v>
          </cell>
          <cell r="F205" t="str">
            <v>m2</v>
          </cell>
          <cell r="G205">
            <v>40.54</v>
          </cell>
          <cell r="H205">
            <v>5245.81</v>
          </cell>
        </row>
        <row r="206">
          <cell r="C206" t="str">
            <v>01.003.01.01.04.03</v>
          </cell>
          <cell r="D206" t="str">
            <v>Aço CA-50</v>
          </cell>
          <cell r="E206">
            <v>2118</v>
          </cell>
          <cell r="F206" t="str">
            <v>kg</v>
          </cell>
          <cell r="G206">
            <v>2.78</v>
          </cell>
          <cell r="H206">
            <v>5891.64</v>
          </cell>
        </row>
        <row r="207">
          <cell r="C207" t="str">
            <v>01.003.02</v>
          </cell>
          <cell r="D207" t="str">
            <v>Pilares/vigas/lajes - Áreas Sociais</v>
          </cell>
          <cell r="H207">
            <v>1091008.6200000001</v>
          </cell>
        </row>
        <row r="208">
          <cell r="C208" t="str">
            <v>01.003.02.01</v>
          </cell>
          <cell r="D208" t="str">
            <v>Pilares/vigas/lajes - Áreas Sociais</v>
          </cell>
          <cell r="H208">
            <v>1091008.6200000001</v>
          </cell>
        </row>
        <row r="209">
          <cell r="C209" t="str">
            <v>01.003.02.01.01</v>
          </cell>
          <cell r="D209" t="str">
            <v>Pilares/vigas/lajes - Áreas Sociais</v>
          </cell>
          <cell r="H209">
            <v>642338.73</v>
          </cell>
        </row>
        <row r="210">
          <cell r="C210" t="str">
            <v>01.003.02.01.01.01</v>
          </cell>
          <cell r="D210" t="str">
            <v>Concreto fck=35 Mpa  bombeado - Vigas e Lajes</v>
          </cell>
          <cell r="E210">
            <v>1384.72</v>
          </cell>
          <cell r="F210" t="str">
            <v>m3</v>
          </cell>
          <cell r="G210">
            <v>216.73</v>
          </cell>
          <cell r="H210">
            <v>300111.59999999998</v>
          </cell>
        </row>
        <row r="211">
          <cell r="C211" t="str">
            <v>01.003.02.01.01.02</v>
          </cell>
          <cell r="D211" t="str">
            <v>Concreto fck 35 Mpa  convencional - Pilares</v>
          </cell>
          <cell r="E211">
            <v>102.12</v>
          </cell>
          <cell r="F211" t="str">
            <v>m3</v>
          </cell>
          <cell r="G211">
            <v>195.58</v>
          </cell>
          <cell r="H211">
            <v>19972.259999999998</v>
          </cell>
        </row>
        <row r="212">
          <cell r="C212" t="str">
            <v>01.003.02.01.01.03</v>
          </cell>
          <cell r="D212" t="str">
            <v>Forma em compensado plastificado 18 mm-VIGAS e LAJES</v>
          </cell>
          <cell r="E212">
            <v>6713.46</v>
          </cell>
          <cell r="F212" t="str">
            <v>m2</v>
          </cell>
          <cell r="G212">
            <v>41.58</v>
          </cell>
          <cell r="H212">
            <v>279175.88</v>
          </cell>
        </row>
        <row r="213">
          <cell r="C213" t="str">
            <v>01.003.02.01.01.04</v>
          </cell>
          <cell r="D213" t="str">
            <v>Forma  - PILARES</v>
          </cell>
          <cell r="E213">
            <v>1165.0999999999999</v>
          </cell>
          <cell r="F213" t="str">
            <v>m2</v>
          </cell>
          <cell r="G213">
            <v>36.97</v>
          </cell>
          <cell r="H213">
            <v>43078.99</v>
          </cell>
        </row>
        <row r="214">
          <cell r="C214" t="str">
            <v>01.003.02.01.02</v>
          </cell>
          <cell r="D214" t="str">
            <v>Forma para pilares cilindricos:</v>
          </cell>
          <cell r="H214">
            <v>11370.26</v>
          </cell>
        </row>
        <row r="215">
          <cell r="C215" t="str">
            <v>01.003.02.01.02.01</v>
          </cell>
          <cell r="D215" t="str">
            <v>Ø 30cm</v>
          </cell>
          <cell r="E215">
            <v>15.2</v>
          </cell>
          <cell r="F215" t="str">
            <v>m</v>
          </cell>
          <cell r="G215">
            <v>74.709999999999994</v>
          </cell>
          <cell r="H215">
            <v>1135.58</v>
          </cell>
        </row>
        <row r="216">
          <cell r="C216" t="str">
            <v>01.003.02.01.02.02</v>
          </cell>
          <cell r="D216" t="str">
            <v>Ø 50cm</v>
          </cell>
          <cell r="E216">
            <v>74</v>
          </cell>
          <cell r="F216" t="str">
            <v>m</v>
          </cell>
          <cell r="G216">
            <v>138.31</v>
          </cell>
          <cell r="H216">
            <v>10234.68</v>
          </cell>
        </row>
        <row r="217">
          <cell r="C217" t="str">
            <v>01.003.02.01.03</v>
          </cell>
          <cell r="D217" t="str">
            <v>Serviços complementares</v>
          </cell>
          <cell r="H217">
            <v>437299.64</v>
          </cell>
        </row>
        <row r="218">
          <cell r="C218" t="str">
            <v>01.003.02.01.03.01</v>
          </cell>
          <cell r="D218" t="str">
            <v>Aço CA 50/60</v>
          </cell>
          <cell r="E218">
            <v>152787</v>
          </cell>
          <cell r="F218" t="str">
            <v>kg</v>
          </cell>
          <cell r="G218">
            <v>2.7817000137446248</v>
          </cell>
          <cell r="H218">
            <v>425007.6</v>
          </cell>
        </row>
        <row r="219">
          <cell r="C219" t="str">
            <v>01.003.02.01.03.02</v>
          </cell>
          <cell r="D219" t="str">
            <v>Juntas de dilatação do 1º Subsolo - Fornecimento e aplicação de Junta de dilatação  (Junta Jeene) FW - EPDM</v>
          </cell>
          <cell r="E219">
            <v>86.92</v>
          </cell>
          <cell r="F219" t="str">
            <v>m</v>
          </cell>
          <cell r="G219">
            <v>105.7</v>
          </cell>
          <cell r="H219">
            <v>9187.44</v>
          </cell>
        </row>
        <row r="220">
          <cell r="C220" t="str">
            <v>01.003.02.01.03.03</v>
          </cell>
          <cell r="D220" t="str">
            <v>Laje pré-moldada de concreto esp. 12cm, inclusive capeamento esp. 4cm</v>
          </cell>
          <cell r="E220">
            <v>62.58</v>
          </cell>
          <cell r="F220" t="str">
            <v>m2</v>
          </cell>
          <cell r="G220">
            <v>49.61</v>
          </cell>
          <cell r="H220">
            <v>3104.59</v>
          </cell>
        </row>
        <row r="221">
          <cell r="C221" t="str">
            <v>01.003.03</v>
          </cell>
          <cell r="D221" t="str">
            <v>Escadas</v>
          </cell>
          <cell r="H221">
            <v>540253.63</v>
          </cell>
        </row>
        <row r="222">
          <cell r="C222" t="str">
            <v>01.003.03.01</v>
          </cell>
          <cell r="D222" t="str">
            <v>Escadas</v>
          </cell>
          <cell r="H222">
            <v>540253.63</v>
          </cell>
        </row>
        <row r="223">
          <cell r="C223" t="str">
            <v>01.003.03.01.01</v>
          </cell>
          <cell r="D223" t="str">
            <v>Escadas</v>
          </cell>
          <cell r="H223">
            <v>540253.63</v>
          </cell>
        </row>
        <row r="224">
          <cell r="C224" t="str">
            <v>01.003.03.01.01.01</v>
          </cell>
          <cell r="D224" t="str">
            <v>Concreto fck 45 Mpa  bombeado - Vigas e Lajes Torres  - até altura 25m (1º SS ao 1º pav. - Mod. 1 e 2) / (1ºSS ao 7º pav. Mod. 3 e 4)</v>
          </cell>
          <cell r="E224">
            <v>129.11000000000001</v>
          </cell>
          <cell r="F224" t="str">
            <v>m3</v>
          </cell>
          <cell r="G224">
            <v>240.04</v>
          </cell>
          <cell r="H224">
            <v>30991.4</v>
          </cell>
        </row>
        <row r="225">
          <cell r="C225" t="str">
            <v>01.003.03.01.01.01A</v>
          </cell>
          <cell r="D225" t="str">
            <v>Concreto fck 45 Mpa  bombeado - Vigas e Lajes Torres  - altura 26m a 40m (8º ao 10º pav. - Mod. 3 e 4)</v>
          </cell>
          <cell r="E225">
            <v>19.02</v>
          </cell>
          <cell r="F225" t="str">
            <v>m3</v>
          </cell>
          <cell r="G225">
            <v>245.94</v>
          </cell>
          <cell r="H225">
            <v>4677.76</v>
          </cell>
        </row>
        <row r="226">
          <cell r="C226" t="str">
            <v>01.003.03.01.01.02</v>
          </cell>
          <cell r="D226" t="str">
            <v>Concreto fck 40 Mpa  bombeado - Vigas e Lajes Escadas  - até altura 25m (2º ao 7º pav.)</v>
          </cell>
          <cell r="E226">
            <v>76.02</v>
          </cell>
          <cell r="F226" t="str">
            <v>m3</v>
          </cell>
          <cell r="G226">
            <v>226.93</v>
          </cell>
          <cell r="H226">
            <v>17250.98</v>
          </cell>
        </row>
        <row r="227">
          <cell r="C227" t="str">
            <v>01.003.03.01.01.03</v>
          </cell>
          <cell r="D227" t="str">
            <v>Concreto fck 40 Mpa  bombeado - Vigas e Lajes Escadas  - altura 26m a 40m (8º ao 11º pav.)</v>
          </cell>
          <cell r="E227">
            <v>57.03</v>
          </cell>
          <cell r="F227" t="str">
            <v>m3</v>
          </cell>
          <cell r="G227">
            <v>232.44</v>
          </cell>
          <cell r="H227">
            <v>13255.81</v>
          </cell>
        </row>
        <row r="228">
          <cell r="C228" t="str">
            <v>01.003.03.01.01.04</v>
          </cell>
          <cell r="D228" t="str">
            <v>Concreto fck 40 Mpa  bombeado - Vigas e Lajes Escadas  - altura 41m a 50m (12º ao 14º pav.)</v>
          </cell>
          <cell r="E228">
            <v>57.06</v>
          </cell>
          <cell r="F228" t="str">
            <v>m3</v>
          </cell>
          <cell r="G228">
            <v>234.27</v>
          </cell>
          <cell r="H228">
            <v>13367.2</v>
          </cell>
        </row>
        <row r="229">
          <cell r="C229" t="str">
            <v>01.003.03.01.01.04A</v>
          </cell>
          <cell r="D229" t="str">
            <v>Concreto fck 40 Mpa  bombeado - Vigas e Lajes Torres  - altura 51m a 60m (15º pav. - Mod. 3 e 4)</v>
          </cell>
          <cell r="E229">
            <v>6.33</v>
          </cell>
          <cell r="F229" t="str">
            <v>m3</v>
          </cell>
          <cell r="G229">
            <v>237.93</v>
          </cell>
          <cell r="H229">
            <v>1506.13</v>
          </cell>
        </row>
        <row r="230">
          <cell r="C230" t="str">
            <v>01.003.03.01.01.05</v>
          </cell>
          <cell r="D230" t="str">
            <v>Concreto fck 35 Mpa  bombeado - Vigas e Lajes Escadas  - altura 51m a 60m (15º ao 17º pav.)</v>
          </cell>
          <cell r="E230">
            <v>50.7</v>
          </cell>
          <cell r="F230" t="str">
            <v>m3</v>
          </cell>
          <cell r="G230">
            <v>226.73</v>
          </cell>
          <cell r="H230">
            <v>11495.27</v>
          </cell>
        </row>
        <row r="231">
          <cell r="C231" t="str">
            <v>01.003.03.01.01.06</v>
          </cell>
          <cell r="D231" t="str">
            <v>Concreto fck 35 Mpa  bombeado - Vigas e Lajes Escadas  - altura 61m a 80m (18º ao 23º pav.)</v>
          </cell>
          <cell r="E231">
            <v>114.03</v>
          </cell>
          <cell r="F231" t="str">
            <v>m3</v>
          </cell>
          <cell r="G231">
            <v>228.4</v>
          </cell>
          <cell r="H231">
            <v>26044.95</v>
          </cell>
        </row>
        <row r="232">
          <cell r="C232" t="str">
            <v>01.003.03.01.01.07</v>
          </cell>
          <cell r="D232" t="str">
            <v>Concreto fck 35 Mpa  bombeado - Vigas e Lajes Escadas  - altura 81m a 100m (24º pav. para cima)</v>
          </cell>
          <cell r="E232">
            <v>84.78</v>
          </cell>
          <cell r="F232" t="str">
            <v>m3</v>
          </cell>
          <cell r="G232">
            <v>235.07</v>
          </cell>
          <cell r="H232">
            <v>19929.060000000001</v>
          </cell>
        </row>
        <row r="233">
          <cell r="C233" t="str">
            <v>01.003.03.01.01.11</v>
          </cell>
          <cell r="D233" t="str">
            <v>Forma em compensado plastificado 18 mm</v>
          </cell>
          <cell r="E233">
            <v>5964.22</v>
          </cell>
          <cell r="F233" t="str">
            <v>m2</v>
          </cell>
          <cell r="G233">
            <v>36.409999999999997</v>
          </cell>
          <cell r="H233">
            <v>217161.72</v>
          </cell>
        </row>
        <row r="234">
          <cell r="C234" t="str">
            <v>01.003.03.01.01.12</v>
          </cell>
          <cell r="D234" t="str">
            <v>Aço CA 50/60</v>
          </cell>
          <cell r="E234">
            <v>66352.710000000006</v>
          </cell>
          <cell r="F234" t="str">
            <v>kg</v>
          </cell>
          <cell r="G234">
            <v>2.7816999486531895</v>
          </cell>
          <cell r="H234">
            <v>184573.33</v>
          </cell>
        </row>
        <row r="235">
          <cell r="C235" t="str">
            <v>01.003.04</v>
          </cell>
          <cell r="D235" t="str">
            <v>Caixa dágua inferior</v>
          </cell>
          <cell r="H235">
            <v>166104.97</v>
          </cell>
        </row>
        <row r="236">
          <cell r="C236" t="str">
            <v>01.003.04.01</v>
          </cell>
          <cell r="D236" t="str">
            <v>Caixa dágua inferior</v>
          </cell>
          <cell r="H236">
            <v>166104.97</v>
          </cell>
        </row>
        <row r="237">
          <cell r="C237" t="str">
            <v>01.003.04.01.01</v>
          </cell>
          <cell r="D237" t="str">
            <v>Caixa dágua inferior</v>
          </cell>
          <cell r="H237">
            <v>166104.97</v>
          </cell>
        </row>
        <row r="238">
          <cell r="C238" t="str">
            <v>01.003.04.01.01.01</v>
          </cell>
          <cell r="D238" t="str">
            <v>Lastro de concreto magro esp. 5cm</v>
          </cell>
          <cell r="E238">
            <v>23.7</v>
          </cell>
          <cell r="F238" t="str">
            <v>m3</v>
          </cell>
          <cell r="G238">
            <v>148.27000000000001</v>
          </cell>
          <cell r="H238">
            <v>3513.92</v>
          </cell>
        </row>
        <row r="239">
          <cell r="C239" t="str">
            <v>01.003.04.01.01.02</v>
          </cell>
          <cell r="D239" t="str">
            <v>Concreto fck=35 Mpa  bombeado</v>
          </cell>
          <cell r="E239">
            <v>239.6</v>
          </cell>
          <cell r="F239" t="str">
            <v>m3</v>
          </cell>
          <cell r="G239">
            <v>216.73</v>
          </cell>
          <cell r="H239">
            <v>51928.72</v>
          </cell>
        </row>
        <row r="240">
          <cell r="C240" t="str">
            <v>01.003.04.01.01.03</v>
          </cell>
          <cell r="D240" t="str">
            <v>Forma em compensado plastificado 18 mm</v>
          </cell>
          <cell r="E240">
            <v>956.15</v>
          </cell>
          <cell r="F240" t="str">
            <v>m2</v>
          </cell>
          <cell r="G240">
            <v>34.69</v>
          </cell>
          <cell r="H240">
            <v>33165.18</v>
          </cell>
        </row>
        <row r="241">
          <cell r="C241" t="str">
            <v>01.003.04.01.01.04</v>
          </cell>
          <cell r="D241" t="str">
            <v>Forma perdida em isopor h=68cm</v>
          </cell>
          <cell r="E241">
            <v>548</v>
          </cell>
          <cell r="F241" t="str">
            <v>m2</v>
          </cell>
          <cell r="G241">
            <v>71.23</v>
          </cell>
          <cell r="H241">
            <v>39034.589999999997</v>
          </cell>
        </row>
        <row r="242">
          <cell r="C242" t="str">
            <v>01.003.04.01.01.05</v>
          </cell>
          <cell r="D242" t="str">
            <v>Aço CA 50/60</v>
          </cell>
          <cell r="E242">
            <v>13827</v>
          </cell>
          <cell r="F242" t="str">
            <v>kg</v>
          </cell>
          <cell r="G242">
            <v>2.78</v>
          </cell>
          <cell r="H242">
            <v>38462.57</v>
          </cell>
        </row>
        <row r="243">
          <cell r="C243" t="str">
            <v>01.003.05</v>
          </cell>
          <cell r="D243" t="str">
            <v>Bases para aparelhos de Ar condicionado</v>
          </cell>
          <cell r="H243">
            <v>28804.57</v>
          </cell>
        </row>
        <row r="244">
          <cell r="C244" t="str">
            <v>01.003.05.01</v>
          </cell>
          <cell r="D244" t="str">
            <v>Bases para aparelhos de Ar condicionado</v>
          </cell>
          <cell r="H244">
            <v>28804.57</v>
          </cell>
        </row>
        <row r="245">
          <cell r="C245" t="str">
            <v>01.003.05.01.01</v>
          </cell>
          <cell r="D245" t="str">
            <v>Bases para aparelhos de Ar condicionado</v>
          </cell>
          <cell r="H245">
            <v>28804.57</v>
          </cell>
        </row>
        <row r="246">
          <cell r="C246" t="str">
            <v>01.003.05.01.01.01</v>
          </cell>
          <cell r="D246" t="str">
            <v>Concreto fck=20Mpa</v>
          </cell>
          <cell r="E246">
            <v>40.409999999999997</v>
          </cell>
          <cell r="F246" t="str">
            <v>m3</v>
          </cell>
          <cell r="G246">
            <v>160.03</v>
          </cell>
          <cell r="H246">
            <v>6466.71</v>
          </cell>
        </row>
        <row r="247">
          <cell r="C247" t="str">
            <v>01.003.05.01.01.02</v>
          </cell>
          <cell r="D247" t="str">
            <v>Forma em compensado plastificado 15 mm</v>
          </cell>
          <cell r="E247">
            <v>140.04</v>
          </cell>
          <cell r="F247" t="str">
            <v>m2</v>
          </cell>
          <cell r="G247">
            <v>130.35</v>
          </cell>
          <cell r="H247">
            <v>18254.7</v>
          </cell>
        </row>
        <row r="248">
          <cell r="C248" t="str">
            <v>01.003.05.01.01.03</v>
          </cell>
          <cell r="D248" t="str">
            <v xml:space="preserve">Tela eletrosoldada </v>
          </cell>
          <cell r="E248">
            <v>990</v>
          </cell>
          <cell r="F248" t="str">
            <v>kg</v>
          </cell>
          <cell r="G248">
            <v>4.12</v>
          </cell>
          <cell r="H248">
            <v>4083.16</v>
          </cell>
        </row>
        <row r="249">
          <cell r="C249" t="str">
            <v>01.003.06</v>
          </cell>
          <cell r="D249" t="str">
            <v>Diversos</v>
          </cell>
          <cell r="H249">
            <v>95380.27</v>
          </cell>
        </row>
        <row r="250">
          <cell r="C250" t="str">
            <v>01.003.06.01</v>
          </cell>
          <cell r="D250" t="str">
            <v>Diversos</v>
          </cell>
          <cell r="H250">
            <v>95380.27</v>
          </cell>
        </row>
        <row r="251">
          <cell r="C251" t="str">
            <v>01.003.06.01.01</v>
          </cell>
          <cell r="D251" t="str">
            <v>Diversos</v>
          </cell>
          <cell r="H251">
            <v>95380.27</v>
          </cell>
        </row>
        <row r="252">
          <cell r="C252" t="str">
            <v>01.003.06.01.01.01</v>
          </cell>
          <cell r="D252" t="str">
            <v>Chumbamento de ralos dos banheiros, lavabos e área de serviço - diam. 3"</v>
          </cell>
          <cell r="E252">
            <v>2722</v>
          </cell>
          <cell r="F252" t="str">
            <v>un</v>
          </cell>
          <cell r="G252">
            <v>23.07</v>
          </cell>
          <cell r="H252">
            <v>62786.19</v>
          </cell>
        </row>
        <row r="253">
          <cell r="C253" t="str">
            <v>01.003.06.01.01.02</v>
          </cell>
          <cell r="D253" t="str">
            <v>Chumbamento de ralos dos banheiros e terraço - diam. 4"</v>
          </cell>
          <cell r="E253">
            <v>1588</v>
          </cell>
          <cell r="F253" t="str">
            <v>un</v>
          </cell>
          <cell r="G253">
            <v>20.53</v>
          </cell>
          <cell r="H253">
            <v>32594.07</v>
          </cell>
        </row>
        <row r="254">
          <cell r="C254" t="str">
            <v>01.003.07</v>
          </cell>
          <cell r="D254" t="str">
            <v>Cornijas dos Edifícios</v>
          </cell>
          <cell r="H254">
            <v>1913093.61</v>
          </cell>
        </row>
        <row r="255">
          <cell r="C255" t="str">
            <v>01.003.07.01</v>
          </cell>
          <cell r="D255" t="str">
            <v>Concreto fck 40 Mpa  bombeado  - até altura 25m</v>
          </cell>
          <cell r="E255">
            <v>1118.07</v>
          </cell>
          <cell r="F255" t="str">
            <v>m3</v>
          </cell>
          <cell r="G255">
            <v>232.44</v>
          </cell>
          <cell r="H255">
            <v>259879.51</v>
          </cell>
        </row>
        <row r="256">
          <cell r="C256" t="str">
            <v>01.003.07.02</v>
          </cell>
          <cell r="D256" t="str">
            <v>Concreto fck 35 Mpa  bombeado - altura 61m a 80m</v>
          </cell>
          <cell r="E256">
            <v>344.85</v>
          </cell>
          <cell r="F256" t="str">
            <v>m3</v>
          </cell>
          <cell r="G256">
            <v>225.66</v>
          </cell>
          <cell r="H256">
            <v>77817.3</v>
          </cell>
        </row>
        <row r="257">
          <cell r="C257" t="str">
            <v>01.003.07.03</v>
          </cell>
          <cell r="D257" t="str">
            <v>Concreto fck 35 Mpa  bombeado - altura 81m a 100m</v>
          </cell>
          <cell r="E257">
            <v>1552.45</v>
          </cell>
          <cell r="F257" t="str">
            <v>m3</v>
          </cell>
          <cell r="G257">
            <v>235.07</v>
          </cell>
          <cell r="H257">
            <v>364931.29</v>
          </cell>
        </row>
        <row r="258">
          <cell r="C258" t="str">
            <v>01.003.07.04</v>
          </cell>
          <cell r="D258" t="str">
            <v>Forma em compensado plastificado 15 mm</v>
          </cell>
          <cell r="E258">
            <v>6467.55</v>
          </cell>
          <cell r="F258" t="str">
            <v>m2</v>
          </cell>
          <cell r="G258">
            <v>34.369999999999997</v>
          </cell>
          <cell r="H258">
            <v>222257.36</v>
          </cell>
        </row>
        <row r="259">
          <cell r="C259" t="str">
            <v>01.003.07.05</v>
          </cell>
          <cell r="D259" t="str">
            <v>Aço CA 50/60</v>
          </cell>
          <cell r="E259">
            <v>355253.32</v>
          </cell>
          <cell r="F259" t="str">
            <v>kg</v>
          </cell>
          <cell r="G259">
            <v>2.7816999993131661</v>
          </cell>
          <cell r="H259">
            <v>988208.16</v>
          </cell>
        </row>
        <row r="260">
          <cell r="C260" t="str">
            <v>01.003.08</v>
          </cell>
          <cell r="D260" t="str">
            <v>Equipamentos (Locação, mobilização, desmobilização, montagem, desmontagem, operação e manutenção)</v>
          </cell>
          <cell r="H260">
            <v>1512000</v>
          </cell>
        </row>
        <row r="261">
          <cell r="C261" t="str">
            <v>01.003.08.01</v>
          </cell>
          <cell r="D261" t="str">
            <v>Grua universal de torre modelo GR 1530, carga na ponta 1000kg, altura total 90m (9 un)</v>
          </cell>
          <cell r="E261">
            <v>1</v>
          </cell>
          <cell r="F261" t="str">
            <v>vb</v>
          </cell>
          <cell r="G261">
            <v>1512000</v>
          </cell>
          <cell r="H261">
            <v>1512000</v>
          </cell>
        </row>
        <row r="262">
          <cell r="C262">
            <v>1004</v>
          </cell>
          <cell r="D262" t="str">
            <v>COBERTURA</v>
          </cell>
          <cell r="H262">
            <v>486667.16</v>
          </cell>
        </row>
        <row r="263">
          <cell r="C263" t="str">
            <v>01.004.01</v>
          </cell>
          <cell r="D263" t="str">
            <v>Cobertura da Portaria</v>
          </cell>
          <cell r="H263">
            <v>119136.15</v>
          </cell>
        </row>
        <row r="264">
          <cell r="C264" t="str">
            <v>01.004.01.01</v>
          </cell>
          <cell r="D264" t="str">
            <v>Cobertura da Portaria</v>
          </cell>
          <cell r="H264">
            <v>119136.15</v>
          </cell>
        </row>
        <row r="265">
          <cell r="C265" t="str">
            <v>01.004.01.01.01</v>
          </cell>
          <cell r="D265" t="str">
            <v>Cobertura da Portaria</v>
          </cell>
          <cell r="H265">
            <v>119136.15</v>
          </cell>
        </row>
        <row r="266">
          <cell r="C266" t="str">
            <v>01.004.01.01.01.01</v>
          </cell>
          <cell r="D266" t="str">
            <v>Estrutura metálica para Cobertura da Portaria - área de projeção</v>
          </cell>
          <cell r="E266">
            <v>11500</v>
          </cell>
          <cell r="F266" t="str">
            <v>kg</v>
          </cell>
          <cell r="G266">
            <v>6.9</v>
          </cell>
          <cell r="H266">
            <v>79350</v>
          </cell>
        </row>
        <row r="267">
          <cell r="C267" t="str">
            <v>01.004.01.01.01.02</v>
          </cell>
          <cell r="D267" t="str">
            <v>Cobertura em telha metálica com isolamento acústico Perkron Haironville LR-40</v>
          </cell>
          <cell r="E267">
            <v>348.2</v>
          </cell>
          <cell r="F267" t="str">
            <v>m2</v>
          </cell>
          <cell r="G267">
            <v>98</v>
          </cell>
          <cell r="H267">
            <v>34123.599999999999</v>
          </cell>
        </row>
        <row r="268">
          <cell r="C268" t="str">
            <v>01.004.01.01.01.03</v>
          </cell>
          <cell r="D268" t="str">
            <v>Cumeeira de aço galvanizado grau B esp. 0,65mm, acabamento pós-pintado</v>
          </cell>
          <cell r="E268">
            <v>34.07</v>
          </cell>
          <cell r="F268" t="str">
            <v>m</v>
          </cell>
          <cell r="G268">
            <v>29.7</v>
          </cell>
          <cell r="H268">
            <v>1011.88</v>
          </cell>
        </row>
        <row r="269">
          <cell r="C269" t="str">
            <v>01.004.01.01.01.04</v>
          </cell>
          <cell r="D269" t="str">
            <v>Rufo de aço galvanizado grau B esp. 0,65mm, acabamento pós-pintado  desenv. 40cm</v>
          </cell>
          <cell r="E269">
            <v>20.440000000000001</v>
          </cell>
          <cell r="F269" t="str">
            <v>m</v>
          </cell>
          <cell r="G269">
            <v>17.2</v>
          </cell>
          <cell r="H269">
            <v>351.57</v>
          </cell>
        </row>
        <row r="270">
          <cell r="C270" t="str">
            <v>01.004.01.01.01.05</v>
          </cell>
          <cell r="D270" t="str">
            <v>Calha de aço galvanizado grau B esp. 0,65mm, acabamento pós-pintado  desenv. 75cm</v>
          </cell>
          <cell r="E270">
            <v>66.14</v>
          </cell>
          <cell r="F270" t="str">
            <v>m</v>
          </cell>
          <cell r="G270">
            <v>65</v>
          </cell>
          <cell r="H270">
            <v>4299.1000000000004</v>
          </cell>
        </row>
        <row r="271">
          <cell r="C271" t="str">
            <v>01.004.02</v>
          </cell>
          <cell r="D271" t="str">
            <v>Cobertura da Administração</v>
          </cell>
          <cell r="H271">
            <v>14968.66</v>
          </cell>
        </row>
        <row r="272">
          <cell r="C272" t="str">
            <v>01.004.02.01</v>
          </cell>
          <cell r="D272" t="str">
            <v>Cobertura da Administração</v>
          </cell>
          <cell r="H272">
            <v>14968.66</v>
          </cell>
        </row>
        <row r="273">
          <cell r="C273" t="str">
            <v>01.004.02.01.01</v>
          </cell>
          <cell r="D273" t="str">
            <v>Estrutura de madeira</v>
          </cell>
          <cell r="H273">
            <v>4389.9399999999996</v>
          </cell>
        </row>
        <row r="274">
          <cell r="C274" t="str">
            <v>01.004.02.01.01.01</v>
          </cell>
          <cell r="D274" t="str">
            <v>Estrutura de madeira apoiada em laje (área de projeção) - Administração</v>
          </cell>
          <cell r="E274">
            <v>99.5</v>
          </cell>
          <cell r="F274" t="str">
            <v>m2</v>
          </cell>
          <cell r="G274">
            <v>44.12</v>
          </cell>
          <cell r="H274">
            <v>4389.9399999999996</v>
          </cell>
        </row>
        <row r="275">
          <cell r="C275" t="str">
            <v>01.004.02.01.02</v>
          </cell>
          <cell r="D275" t="str">
            <v>Telha de barro tipo portuguesa acabamento esmaltado cor verde</v>
          </cell>
          <cell r="H275">
            <v>10578.72</v>
          </cell>
        </row>
        <row r="276">
          <cell r="C276" t="str">
            <v>01.004.02.01.02.01</v>
          </cell>
          <cell r="D276" t="str">
            <v>Telha de barro (área de projeção)</v>
          </cell>
          <cell r="E276">
            <v>104.81</v>
          </cell>
          <cell r="F276" t="str">
            <v>m2</v>
          </cell>
          <cell r="G276">
            <v>43.94</v>
          </cell>
          <cell r="H276">
            <v>4605.3500000000004</v>
          </cell>
        </row>
        <row r="277">
          <cell r="C277" t="str">
            <v>01.004.02.01.02.02</v>
          </cell>
          <cell r="D277" t="str">
            <v>Cumeeira para telha de barro</v>
          </cell>
          <cell r="E277">
            <v>12.5</v>
          </cell>
          <cell r="F277" t="str">
            <v>m</v>
          </cell>
          <cell r="G277">
            <v>13.2</v>
          </cell>
          <cell r="H277">
            <v>165</v>
          </cell>
        </row>
        <row r="278">
          <cell r="C278" t="str">
            <v>01.004.02.01.02.03</v>
          </cell>
          <cell r="D278" t="str">
            <v>Espigão</v>
          </cell>
          <cell r="E278">
            <v>16.72</v>
          </cell>
          <cell r="F278" t="str">
            <v>m</v>
          </cell>
          <cell r="G278">
            <v>12</v>
          </cell>
          <cell r="H278">
            <v>200.64</v>
          </cell>
        </row>
        <row r="279">
          <cell r="C279" t="str">
            <v>01.004.02.01.02.04</v>
          </cell>
          <cell r="D279" t="str">
            <v>Calha Metálica Des. 45 cm - Administração</v>
          </cell>
          <cell r="E279">
            <v>50.28</v>
          </cell>
          <cell r="F279" t="str">
            <v>m</v>
          </cell>
          <cell r="G279">
            <v>111.53</v>
          </cell>
          <cell r="H279">
            <v>5607.73</v>
          </cell>
        </row>
        <row r="280">
          <cell r="C280" t="str">
            <v>01.004.03</v>
          </cell>
          <cell r="D280" t="str">
            <v>Cobertura do Salão de Festas</v>
          </cell>
          <cell r="H280">
            <v>280156.95</v>
          </cell>
        </row>
        <row r="281">
          <cell r="C281" t="str">
            <v>01.004.03.01</v>
          </cell>
          <cell r="D281" t="str">
            <v>Cobertura do Salão de Festas</v>
          </cell>
          <cell r="H281">
            <v>280156.95</v>
          </cell>
        </row>
        <row r="282">
          <cell r="C282" t="str">
            <v>01.004.03.01.01</v>
          </cell>
          <cell r="D282" t="str">
            <v>Cobertura do Salão de Festas</v>
          </cell>
          <cell r="H282">
            <v>280156.95</v>
          </cell>
        </row>
        <row r="283">
          <cell r="C283" t="str">
            <v>01.004.03.01.01.01</v>
          </cell>
          <cell r="D283" t="str">
            <v>Remontagem da Estrutura metálica da cobertura do Salão de Festas</v>
          </cell>
          <cell r="E283">
            <v>1</v>
          </cell>
          <cell r="F283" t="str">
            <v>vb</v>
          </cell>
          <cell r="G283">
            <v>15000</v>
          </cell>
          <cell r="H283">
            <v>15000</v>
          </cell>
        </row>
        <row r="284">
          <cell r="C284" t="str">
            <v>01.004.03.01.01.02</v>
          </cell>
          <cell r="D284" t="str">
            <v>Telha de cobre oxidado com tratamento acústico e camada micromética isolante do calor e redutor  da vibração na face inferior  da telha</v>
          </cell>
          <cell r="E284">
            <v>465.1</v>
          </cell>
          <cell r="F284" t="str">
            <v>m2</v>
          </cell>
          <cell r="G284">
            <v>329.16</v>
          </cell>
          <cell r="H284">
            <v>153092.97</v>
          </cell>
        </row>
        <row r="285">
          <cell r="C285" t="str">
            <v>01.004.03.01.01.03</v>
          </cell>
          <cell r="D285" t="str">
            <v>Sanduiche de madeira compensada auto-clavada com miolo de lã de rocha ou poliestireno</v>
          </cell>
          <cell r="E285">
            <v>320.41000000000003</v>
          </cell>
          <cell r="F285" t="str">
            <v>m2</v>
          </cell>
          <cell r="G285">
            <v>258.95</v>
          </cell>
          <cell r="H285">
            <v>82968.95</v>
          </cell>
        </row>
        <row r="286">
          <cell r="C286" t="str">
            <v>01.004.03.01.01.04</v>
          </cell>
          <cell r="D286" t="str">
            <v>Espigão em chapa de cobre L=50cm (incluso na telha)</v>
          </cell>
          <cell r="E286">
            <v>51.87</v>
          </cell>
          <cell r="F286" t="str">
            <v>m</v>
          </cell>
        </row>
        <row r="287">
          <cell r="C287" t="str">
            <v>01.004.03.01.01.05</v>
          </cell>
          <cell r="D287" t="str">
            <v>Calha em cobre desenv. .....cm para cobertura de cobre</v>
          </cell>
          <cell r="E287">
            <v>70.599999999999994</v>
          </cell>
          <cell r="F287" t="str">
            <v>m2</v>
          </cell>
          <cell r="G287">
            <v>379.56</v>
          </cell>
          <cell r="H287">
            <v>26796.94</v>
          </cell>
        </row>
        <row r="288">
          <cell r="C288" t="str">
            <v>01.004.03.01.01.06</v>
          </cell>
          <cell r="D288" t="str">
            <v>Forro para Beiral da cobertura de cobre (calçadas e atrium Salão de Festas) em gesso acartonado simples</v>
          </cell>
          <cell r="E288">
            <v>98.74</v>
          </cell>
          <cell r="F288" t="str">
            <v>m2</v>
          </cell>
          <cell r="G288">
            <v>23.27</v>
          </cell>
          <cell r="H288">
            <v>2298.09</v>
          </cell>
        </row>
        <row r="289">
          <cell r="C289" t="str">
            <v>01.004.04</v>
          </cell>
          <cell r="D289" t="str">
            <v>Cobertura dos Edifícios</v>
          </cell>
          <cell r="H289">
            <v>62055.41</v>
          </cell>
        </row>
        <row r="290">
          <cell r="C290" t="str">
            <v>01.004.04.01</v>
          </cell>
          <cell r="D290" t="str">
            <v>Cobertura dos Edifícios</v>
          </cell>
          <cell r="H290">
            <v>62055.41</v>
          </cell>
        </row>
        <row r="291">
          <cell r="C291" t="str">
            <v>01.004.04.01.01</v>
          </cell>
          <cell r="D291" t="str">
            <v>Cobertura dos Edifícios</v>
          </cell>
          <cell r="H291">
            <v>62055.41</v>
          </cell>
        </row>
        <row r="292">
          <cell r="C292" t="str">
            <v>01.004.04.01.01.01</v>
          </cell>
          <cell r="D292" t="str">
            <v>Rufo de capeamento (platibanda da cobertura da caixa dágua e muros da cobertura) em alumínio  pintado branco, desenvolvimento 40cm</v>
          </cell>
          <cell r="E292">
            <v>1028.77</v>
          </cell>
          <cell r="F292" t="str">
            <v>m</v>
          </cell>
          <cell r="G292">
            <v>60.32</v>
          </cell>
          <cell r="H292">
            <v>62055.41</v>
          </cell>
        </row>
        <row r="293">
          <cell r="C293" t="str">
            <v>01.004.05</v>
          </cell>
          <cell r="D293" t="str">
            <v>Estrutura metálica para Cobertura Zenital sobre piscina</v>
          </cell>
          <cell r="H293">
            <v>10350</v>
          </cell>
        </row>
        <row r="294">
          <cell r="C294" t="str">
            <v>01.004.05.01</v>
          </cell>
          <cell r="D294" t="str">
            <v>Estrutura metálica para Cobertura Zenital sobre piscina</v>
          </cell>
          <cell r="H294">
            <v>10350</v>
          </cell>
        </row>
        <row r="295">
          <cell r="C295" t="str">
            <v>01.004.05.01.01</v>
          </cell>
          <cell r="D295" t="str">
            <v>Estrutura metálica para Cobertura Zenital sobre piscina</v>
          </cell>
          <cell r="H295">
            <v>10350</v>
          </cell>
        </row>
        <row r="296">
          <cell r="C296" t="str">
            <v>01.004.05.01.01.01</v>
          </cell>
          <cell r="D296" t="str">
            <v>Estrutura metálica para Cobertura Zenital sobre piscina</v>
          </cell>
          <cell r="E296">
            <v>1500</v>
          </cell>
          <cell r="F296" t="str">
            <v>kg</v>
          </cell>
          <cell r="G296">
            <v>6.9</v>
          </cell>
          <cell r="H296">
            <v>10350</v>
          </cell>
        </row>
        <row r="297">
          <cell r="C297">
            <v>1005</v>
          </cell>
          <cell r="D297" t="str">
            <v>ALVENARIAS E DIVISÓRIAS</v>
          </cell>
          <cell r="H297">
            <v>9427521.3100000005</v>
          </cell>
        </row>
        <row r="298">
          <cell r="C298" t="str">
            <v>01.005.01</v>
          </cell>
          <cell r="D298" t="str">
            <v>Alvenarias</v>
          </cell>
          <cell r="H298">
            <v>6601644.6399999997</v>
          </cell>
        </row>
        <row r="299">
          <cell r="C299" t="str">
            <v>01.005.01.01</v>
          </cell>
          <cell r="D299" t="str">
            <v>Alvenarias</v>
          </cell>
          <cell r="H299">
            <v>3610686.89</v>
          </cell>
        </row>
        <row r="300">
          <cell r="C300" t="str">
            <v>01.005.01.01.01</v>
          </cell>
          <cell r="D300" t="str">
            <v>Alvenarias</v>
          </cell>
          <cell r="H300">
            <v>3610686.89</v>
          </cell>
        </row>
        <row r="301">
          <cell r="C301" t="str">
            <v>01.005.01.01.01.01</v>
          </cell>
          <cell r="D301" t="str">
            <v>Bloco de concreto de vedação 6,5x19x39 cm</v>
          </cell>
          <cell r="E301">
            <v>8039.44</v>
          </cell>
          <cell r="F301" t="str">
            <v>m2</v>
          </cell>
          <cell r="G301">
            <v>21.56</v>
          </cell>
          <cell r="H301">
            <v>173339.26</v>
          </cell>
        </row>
        <row r="302">
          <cell r="C302" t="str">
            <v>01.005.01.01.01.02</v>
          </cell>
          <cell r="D302" t="str">
            <v>Bloco de concreto de vedação 9x19x39 cm</v>
          </cell>
          <cell r="E302">
            <v>46105.21</v>
          </cell>
          <cell r="F302" t="str">
            <v>m2</v>
          </cell>
          <cell r="G302">
            <v>22.59</v>
          </cell>
          <cell r="H302">
            <v>1041526.72</v>
          </cell>
        </row>
        <row r="303">
          <cell r="C303" t="str">
            <v>01.005.01.01.01.03</v>
          </cell>
          <cell r="D303" t="str">
            <v>Bloco de concreto de vedação 11,5x19x39 cm</v>
          </cell>
          <cell r="E303">
            <v>53396.94</v>
          </cell>
          <cell r="F303" t="str">
            <v>m2</v>
          </cell>
          <cell r="G303">
            <v>24.28</v>
          </cell>
          <cell r="H303">
            <v>1296485.3799999999</v>
          </cell>
        </row>
        <row r="304">
          <cell r="C304" t="str">
            <v>01.005.01.01.01.04</v>
          </cell>
          <cell r="D304" t="str">
            <v>Bloco de concreto de vedação 14x19x39 cm</v>
          </cell>
          <cell r="E304">
            <v>11210.22</v>
          </cell>
          <cell r="F304" t="str">
            <v>m2</v>
          </cell>
          <cell r="G304">
            <v>27.65</v>
          </cell>
          <cell r="H304">
            <v>309950.18</v>
          </cell>
        </row>
        <row r="305">
          <cell r="C305" t="str">
            <v>01.005.01.01.01.05</v>
          </cell>
          <cell r="D305" t="str">
            <v>Bloco de concreto de vedação 19x19x39 cm</v>
          </cell>
          <cell r="E305">
            <v>24131.439999999999</v>
          </cell>
          <cell r="F305" t="str">
            <v>m2</v>
          </cell>
          <cell r="G305">
            <v>32.07</v>
          </cell>
          <cell r="H305">
            <v>773936.15</v>
          </cell>
        </row>
        <row r="306">
          <cell r="C306" t="str">
            <v>01.005.01.01.01.06</v>
          </cell>
          <cell r="D306" t="str">
            <v>Bloco de concreto estrutural 19x19x39 cm grauteado para portaria com revestimento de aço balístico</v>
          </cell>
          <cell r="E306">
            <v>97.47</v>
          </cell>
          <cell r="F306" t="str">
            <v>m2</v>
          </cell>
          <cell r="G306">
            <v>56.22</v>
          </cell>
          <cell r="H306">
            <v>5479.84</v>
          </cell>
        </row>
        <row r="307">
          <cell r="C307" t="str">
            <v>01.005.01.01.01.07</v>
          </cell>
          <cell r="D307" t="str">
            <v>Bloco de concreto celular tipo pumex esp. 15cm, h=1,50m, no mezanino conforme projeto de acústica</v>
          </cell>
          <cell r="E307">
            <v>270.77</v>
          </cell>
          <cell r="F307" t="str">
            <v>m2</v>
          </cell>
          <cell r="G307">
            <v>36.82</v>
          </cell>
          <cell r="H307">
            <v>9969.35</v>
          </cell>
        </row>
        <row r="308">
          <cell r="C308" t="str">
            <v>01.005.01.02</v>
          </cell>
          <cell r="D308" t="str">
            <v>Blocos Compensadores Horizontais</v>
          </cell>
          <cell r="H308">
            <v>673346.39</v>
          </cell>
        </row>
        <row r="309">
          <cell r="C309" t="str">
            <v>01.005.01.02.01</v>
          </cell>
          <cell r="D309" t="str">
            <v>Blocos compensadores 9x4x19cm</v>
          </cell>
          <cell r="E309">
            <v>17024.91</v>
          </cell>
          <cell r="F309" t="str">
            <v>m</v>
          </cell>
          <cell r="G309">
            <v>5.33</v>
          </cell>
          <cell r="H309">
            <v>90691.25</v>
          </cell>
        </row>
        <row r="310">
          <cell r="C310" t="str">
            <v>01.005.01.02.02</v>
          </cell>
          <cell r="D310" t="str">
            <v>Blocos compensadores 9x9x19cm</v>
          </cell>
          <cell r="E310">
            <v>21585.52</v>
          </cell>
          <cell r="F310" t="str">
            <v>m</v>
          </cell>
          <cell r="G310">
            <v>6.1</v>
          </cell>
          <cell r="H310">
            <v>131765.51999999999</v>
          </cell>
        </row>
        <row r="311">
          <cell r="C311" t="str">
            <v>01.005.01.02.03</v>
          </cell>
          <cell r="D311" t="str">
            <v>Blocos compensadores 11,5x4x19cm</v>
          </cell>
          <cell r="E311">
            <v>19754.28</v>
          </cell>
          <cell r="F311" t="str">
            <v>m</v>
          </cell>
          <cell r="G311">
            <v>5.31</v>
          </cell>
          <cell r="H311">
            <v>104974.45</v>
          </cell>
        </row>
        <row r="312">
          <cell r="C312" t="str">
            <v>01.005.01.02.04</v>
          </cell>
          <cell r="D312" t="str">
            <v>Blocos compensadores 11,5x9x19cm</v>
          </cell>
          <cell r="E312">
            <v>16372.33</v>
          </cell>
          <cell r="F312" t="str">
            <v>m</v>
          </cell>
          <cell r="G312">
            <v>6.03</v>
          </cell>
          <cell r="H312">
            <v>98670.63</v>
          </cell>
        </row>
        <row r="313">
          <cell r="C313" t="str">
            <v>01.005.01.02.05</v>
          </cell>
          <cell r="D313" t="str">
            <v>Blocos compensadores 14x4x19cm</v>
          </cell>
          <cell r="E313">
            <v>2481.0500000000002</v>
          </cell>
          <cell r="F313" t="str">
            <v>m</v>
          </cell>
          <cell r="G313">
            <v>5.57</v>
          </cell>
          <cell r="H313">
            <v>13828.9</v>
          </cell>
        </row>
        <row r="314">
          <cell r="C314" t="str">
            <v>01.005.01.02.06</v>
          </cell>
          <cell r="D314" t="str">
            <v>Blocos compensadores 14x9x19cm</v>
          </cell>
          <cell r="E314">
            <v>8694.59</v>
          </cell>
          <cell r="F314" t="str">
            <v>m</v>
          </cell>
          <cell r="G314">
            <v>6.51</v>
          </cell>
          <cell r="H314">
            <v>56619.4</v>
          </cell>
        </row>
        <row r="315">
          <cell r="C315" t="str">
            <v>01.005.01.02.07</v>
          </cell>
          <cell r="D315" t="str">
            <v>Blocos compensadores 19x4x19cm</v>
          </cell>
          <cell r="E315">
            <v>3570.38</v>
          </cell>
          <cell r="F315" t="str">
            <v>m</v>
          </cell>
          <cell r="G315">
            <v>6.25</v>
          </cell>
          <cell r="H315">
            <v>22325.07</v>
          </cell>
        </row>
        <row r="316">
          <cell r="C316" t="str">
            <v>01.005.01.02.08</v>
          </cell>
          <cell r="D316" t="str">
            <v>Blocos compensadores 19x9x19cm</v>
          </cell>
          <cell r="E316">
            <v>21889.96</v>
          </cell>
          <cell r="F316" t="str">
            <v>m</v>
          </cell>
          <cell r="G316">
            <v>7.06</v>
          </cell>
          <cell r="H316">
            <v>154471.17000000001</v>
          </cell>
        </row>
        <row r="317">
          <cell r="C317" t="str">
            <v>01.005.01.03</v>
          </cell>
          <cell r="D317" t="str">
            <v>Acessórios para Alvenaria (Mão de obra inclusa na alvenaria)</v>
          </cell>
          <cell r="H317">
            <v>261781.78</v>
          </cell>
        </row>
        <row r="318">
          <cell r="C318" t="str">
            <v>01.005.01.03.01</v>
          </cell>
          <cell r="D318" t="str">
            <v>Tela metalica malha 15x15mm fio 1,65mm, a cada 2 fiadas</v>
          </cell>
          <cell r="E318">
            <v>44298.84</v>
          </cell>
          <cell r="F318" t="str">
            <v>un</v>
          </cell>
          <cell r="G318">
            <v>1.21</v>
          </cell>
          <cell r="H318">
            <v>53601.599999999999</v>
          </cell>
        </row>
        <row r="319">
          <cell r="C319" t="str">
            <v>01.005.01.03.02</v>
          </cell>
          <cell r="D319" t="str">
            <v>Tela Metalica soldada Fapol malha 25x25mm fio 1,24mm, para amarração de alvenaria e estrutura na face externa da alvenaria de fachada</v>
          </cell>
          <cell r="E319">
            <v>1174.51</v>
          </cell>
          <cell r="F319" t="str">
            <v>m2</v>
          </cell>
          <cell r="G319">
            <v>8.93</v>
          </cell>
          <cell r="H319">
            <v>10490.72</v>
          </cell>
        </row>
        <row r="320">
          <cell r="C320" t="str">
            <v>01.005.01.03.03</v>
          </cell>
          <cell r="D320" t="str">
            <v>Finca pino ref: CCL 22 ( Hilti ) - para fixação de telas metálicas</v>
          </cell>
          <cell r="E320">
            <v>168757.68</v>
          </cell>
          <cell r="F320" t="str">
            <v>un</v>
          </cell>
          <cell r="G320">
            <v>0.41</v>
          </cell>
          <cell r="H320">
            <v>68684.38</v>
          </cell>
        </row>
        <row r="321">
          <cell r="C321" t="str">
            <v>01.005.01.03.04</v>
          </cell>
          <cell r="D321" t="str">
            <v>Chapiscofix - para aderência da alvenaria na estrutura</v>
          </cell>
          <cell r="E321">
            <v>6855.84</v>
          </cell>
          <cell r="F321" t="str">
            <v>m2</v>
          </cell>
          <cell r="G321">
            <v>2.04</v>
          </cell>
          <cell r="H321">
            <v>13964.66</v>
          </cell>
        </row>
        <row r="322">
          <cell r="C322" t="str">
            <v>01.005.01.03.05</v>
          </cell>
          <cell r="D322" t="str">
            <v>Tela pinteiro coleira branca 1" fio 0,71mm (para tubulações)</v>
          </cell>
          <cell r="E322">
            <v>10988.9</v>
          </cell>
          <cell r="F322" t="str">
            <v>m2</v>
          </cell>
          <cell r="G322">
            <v>2.33</v>
          </cell>
          <cell r="H322">
            <v>25626.11</v>
          </cell>
        </row>
        <row r="323">
          <cell r="C323" t="str">
            <v>01.005.01.03.06</v>
          </cell>
          <cell r="D323" t="str">
            <v>Fita Walsyva para fixação de espaletas</v>
          </cell>
          <cell r="E323">
            <v>1278.06</v>
          </cell>
          <cell r="F323" t="str">
            <v>m</v>
          </cell>
          <cell r="G323">
            <v>1.46</v>
          </cell>
          <cell r="H323">
            <v>1869.8</v>
          </cell>
        </row>
        <row r="324">
          <cell r="C324" t="str">
            <v>01.005.01.03.07</v>
          </cell>
          <cell r="D324" t="str">
            <v>Tela em poliester, para amarração de alvenaria e estrutura na face interna da alvenaria de fachada</v>
          </cell>
          <cell r="E324">
            <v>7124.97</v>
          </cell>
          <cell r="F324" t="str">
            <v>m2</v>
          </cell>
          <cell r="G324">
            <v>12.29</v>
          </cell>
          <cell r="H324">
            <v>87544.51</v>
          </cell>
        </row>
        <row r="325">
          <cell r="C325" t="str">
            <v>01.005.01.04</v>
          </cell>
          <cell r="D325" t="str">
            <v>Vergas e contravergas</v>
          </cell>
          <cell r="H325">
            <v>1335657.46</v>
          </cell>
        </row>
        <row r="326">
          <cell r="C326" t="str">
            <v>01.005.01.04.01</v>
          </cell>
          <cell r="D326" t="str">
            <v>Vergas e contravergas</v>
          </cell>
          <cell r="H326">
            <v>1335657.46</v>
          </cell>
        </row>
        <row r="327">
          <cell r="C327" t="str">
            <v>01.005.01.04.01.01</v>
          </cell>
          <cell r="D327" t="str">
            <v>Vergas e contravergas em bloco canaleta - esp=9 cm</v>
          </cell>
          <cell r="E327">
            <v>9560.94</v>
          </cell>
          <cell r="F327" t="str">
            <v>m</v>
          </cell>
          <cell r="G327">
            <v>19.82</v>
          </cell>
          <cell r="H327">
            <v>189530.82</v>
          </cell>
        </row>
        <row r="328">
          <cell r="C328" t="str">
            <v>01.005.01.04.01.02</v>
          </cell>
          <cell r="D328" t="str">
            <v>Vergas e contravergas em bloco canaleta - esp=11,5 cm</v>
          </cell>
          <cell r="E328">
            <v>18141.39</v>
          </cell>
          <cell r="F328" t="str">
            <v>m</v>
          </cell>
          <cell r="G328">
            <v>20.66</v>
          </cell>
          <cell r="H328">
            <v>374745.59999999998</v>
          </cell>
        </row>
        <row r="329">
          <cell r="C329" t="str">
            <v>01.005.01.04.01.03</v>
          </cell>
          <cell r="D329" t="str">
            <v>Vergas e contravergas em bloco canaleta - esp=14 cm</v>
          </cell>
          <cell r="E329">
            <v>1571.97</v>
          </cell>
          <cell r="F329" t="str">
            <v>m</v>
          </cell>
          <cell r="G329">
            <v>22.07</v>
          </cell>
          <cell r="H329">
            <v>34687.25</v>
          </cell>
        </row>
        <row r="330">
          <cell r="C330" t="str">
            <v>01.005.01.04.01.04</v>
          </cell>
          <cell r="D330" t="str">
            <v>Vergas e contravergas em bloco canaleta - esp=19 cm</v>
          </cell>
          <cell r="E330">
            <v>30743.74</v>
          </cell>
          <cell r="F330" t="str">
            <v>m</v>
          </cell>
          <cell r="G330">
            <v>23.96</v>
          </cell>
          <cell r="H330">
            <v>736693.8</v>
          </cell>
        </row>
        <row r="331">
          <cell r="C331" t="str">
            <v>01.005.01.05</v>
          </cell>
          <cell r="D331" t="str">
            <v>Marcação</v>
          </cell>
          <cell r="H331">
            <v>407706.4</v>
          </cell>
        </row>
        <row r="332">
          <cell r="C332" t="str">
            <v>01.005.01.05.01</v>
          </cell>
          <cell r="D332" t="str">
            <v>Marcação</v>
          </cell>
          <cell r="H332">
            <v>407706.4</v>
          </cell>
        </row>
        <row r="333">
          <cell r="C333" t="str">
            <v>01.005.01.05.01.01</v>
          </cell>
          <cell r="D333" t="str">
            <v>Marcação para blocos de 6,5cm</v>
          </cell>
          <cell r="E333">
            <v>11051.43</v>
          </cell>
          <cell r="F333" t="str">
            <v>m</v>
          </cell>
          <cell r="G333">
            <v>5.76</v>
          </cell>
          <cell r="H333">
            <v>63640.12</v>
          </cell>
        </row>
        <row r="334">
          <cell r="C334" t="str">
            <v>01.005.01.05.01.02</v>
          </cell>
          <cell r="D334" t="str">
            <v>Marcação para blocos de 9cm</v>
          </cell>
          <cell r="E334">
            <v>10948.47</v>
          </cell>
          <cell r="F334" t="str">
            <v>m</v>
          </cell>
          <cell r="G334">
            <v>6.03</v>
          </cell>
          <cell r="H334">
            <v>65975.570000000007</v>
          </cell>
        </row>
        <row r="335">
          <cell r="C335" t="str">
            <v>01.005.01.05.01.03</v>
          </cell>
          <cell r="D335" t="str">
            <v>Marcação para blocos de 11,5cm</v>
          </cell>
          <cell r="E335">
            <v>18670.36</v>
          </cell>
          <cell r="F335" t="str">
            <v>m</v>
          </cell>
          <cell r="G335">
            <v>6.3</v>
          </cell>
          <cell r="H335">
            <v>117682.02</v>
          </cell>
        </row>
        <row r="336">
          <cell r="C336" t="str">
            <v>01.005.01.05.01.04</v>
          </cell>
          <cell r="D336" t="str">
            <v>Marcação para blocos de 14cm</v>
          </cell>
          <cell r="E336">
            <v>4826.24</v>
          </cell>
          <cell r="F336" t="str">
            <v>m</v>
          </cell>
          <cell r="G336">
            <v>6.64</v>
          </cell>
          <cell r="H336">
            <v>32031.200000000001</v>
          </cell>
        </row>
        <row r="337">
          <cell r="C337" t="str">
            <v>01.005.01.05.01.05</v>
          </cell>
          <cell r="D337" t="str">
            <v>Marcação para blocos de 19cm</v>
          </cell>
          <cell r="E337">
            <v>17794.12</v>
          </cell>
          <cell r="F337" t="str">
            <v>m</v>
          </cell>
          <cell r="G337">
            <v>7.21</v>
          </cell>
          <cell r="H337">
            <v>128377.49</v>
          </cell>
        </row>
        <row r="338">
          <cell r="C338" t="str">
            <v>01.005.01.06</v>
          </cell>
          <cell r="D338" t="str">
            <v>Encunhamento com argamassa esp. 3cm</v>
          </cell>
          <cell r="H338">
            <v>117686.62</v>
          </cell>
        </row>
        <row r="339">
          <cell r="C339" t="str">
            <v>01.005.01.06.01</v>
          </cell>
          <cell r="D339" t="str">
            <v>Encunhamento com argamassa esp. 3cm</v>
          </cell>
          <cell r="H339">
            <v>117686.62</v>
          </cell>
        </row>
        <row r="340">
          <cell r="C340" t="str">
            <v>01.005.01.06.01.01</v>
          </cell>
          <cell r="D340" t="str">
            <v>Encunhamento com argamassa esp. 3cm-larg. 9 cm</v>
          </cell>
          <cell r="E340">
            <v>19769.43</v>
          </cell>
          <cell r="F340" t="str">
            <v>m</v>
          </cell>
          <cell r="G340">
            <v>1.65</v>
          </cell>
          <cell r="H340">
            <v>32641.96</v>
          </cell>
        </row>
        <row r="341">
          <cell r="C341" t="str">
            <v>01.005.01.06.01.02</v>
          </cell>
          <cell r="D341" t="str">
            <v>Encunhamento com argamassa esp. 3cm-larg. 11,5cm</v>
          </cell>
          <cell r="E341">
            <v>22863.360000000001</v>
          </cell>
          <cell r="F341" t="str">
            <v>m</v>
          </cell>
          <cell r="G341">
            <v>1.79</v>
          </cell>
          <cell r="H341">
            <v>40936.29</v>
          </cell>
        </row>
        <row r="342">
          <cell r="C342" t="str">
            <v>01.005.01.06.01.03</v>
          </cell>
          <cell r="D342" t="str">
            <v>Encunhamento com argamassa esp. 3cm-larg. 14 cm</v>
          </cell>
          <cell r="E342">
            <v>5256.22</v>
          </cell>
          <cell r="F342" t="str">
            <v>m</v>
          </cell>
          <cell r="G342">
            <v>1.93</v>
          </cell>
          <cell r="H342">
            <v>10143.549999999999</v>
          </cell>
        </row>
        <row r="343">
          <cell r="C343" t="str">
            <v>01.005.01.06.01.04</v>
          </cell>
          <cell r="D343" t="str">
            <v>Encunhamento com argamassa esp. 3cm-larg. 19cm</v>
          </cell>
          <cell r="E343">
            <v>15379.12</v>
          </cell>
          <cell r="F343" t="str">
            <v>m</v>
          </cell>
          <cell r="G343">
            <v>2.21</v>
          </cell>
          <cell r="H343">
            <v>33964.83</v>
          </cell>
        </row>
        <row r="344">
          <cell r="C344" t="str">
            <v>01.005.01.07</v>
          </cell>
          <cell r="D344" t="str">
            <v>Pilaretes e Cintas</v>
          </cell>
          <cell r="H344">
            <v>77866.02</v>
          </cell>
        </row>
        <row r="345">
          <cell r="C345" t="str">
            <v>01.005.01.07.01</v>
          </cell>
          <cell r="D345" t="str">
            <v>Pilaretes e Cintas</v>
          </cell>
          <cell r="H345">
            <v>77866.02</v>
          </cell>
        </row>
        <row r="346">
          <cell r="C346" t="str">
            <v>01.005.01.07.01.01</v>
          </cell>
          <cell r="D346" t="str">
            <v>Pilaretes duplos em blocos de concreto esp. 19cm nas muretas do terraço e atico</v>
          </cell>
          <cell r="E346">
            <v>1400.16</v>
          </cell>
          <cell r="F346" t="str">
            <v>m</v>
          </cell>
          <cell r="G346">
            <v>42.36</v>
          </cell>
          <cell r="H346">
            <v>59307.14</v>
          </cell>
        </row>
        <row r="347">
          <cell r="C347" t="str">
            <v>01.005.01.07.01.02</v>
          </cell>
          <cell r="D347" t="str">
            <v>Cintas em blocos canaletas esp.19cm para travamento da parede do ático</v>
          </cell>
          <cell r="E347">
            <v>774.5</v>
          </cell>
          <cell r="F347" t="str">
            <v>m</v>
          </cell>
          <cell r="G347">
            <v>23.96</v>
          </cell>
          <cell r="H347">
            <v>18558.88</v>
          </cell>
        </row>
        <row r="348">
          <cell r="C348" t="str">
            <v>01.005.01.08</v>
          </cell>
          <cell r="D348" t="str">
            <v>Enchimento com argamassa para nivelamento do rebaixo das alvenaria h=20cm</v>
          </cell>
          <cell r="H348">
            <v>116913.08</v>
          </cell>
        </row>
        <row r="349">
          <cell r="C349" t="str">
            <v>01.005.01.08.01</v>
          </cell>
          <cell r="D349" t="str">
            <v>Enchimento com argamassa para nivelamento do rebaixo das alvenaria h=20cm</v>
          </cell>
          <cell r="H349">
            <v>116913.08</v>
          </cell>
        </row>
        <row r="350">
          <cell r="C350" t="str">
            <v>01.005.01.08.01.01</v>
          </cell>
          <cell r="D350" t="str">
            <v>Espessura 5cm</v>
          </cell>
          <cell r="E350">
            <v>500.26</v>
          </cell>
          <cell r="F350" t="str">
            <v>m2</v>
          </cell>
          <cell r="G350">
            <v>19.760000000000002</v>
          </cell>
          <cell r="H350">
            <v>9887.39</v>
          </cell>
        </row>
        <row r="351">
          <cell r="C351" t="str">
            <v>01.005.01.08.01.02</v>
          </cell>
          <cell r="D351" t="str">
            <v>Espessura 2,5cm</v>
          </cell>
          <cell r="E351">
            <v>7590.34</v>
          </cell>
          <cell r="F351" t="str">
            <v>m2</v>
          </cell>
          <cell r="G351">
            <v>14.1</v>
          </cell>
          <cell r="H351">
            <v>107025.69</v>
          </cell>
        </row>
        <row r="352">
          <cell r="C352" t="str">
            <v>01.005.02</v>
          </cell>
          <cell r="D352" t="str">
            <v>Fechamento em drywall ou painel cimentício</v>
          </cell>
          <cell r="H352">
            <v>455769.32</v>
          </cell>
        </row>
        <row r="353">
          <cell r="C353" t="str">
            <v>01.005.02.01</v>
          </cell>
          <cell r="D353" t="str">
            <v>Fechamento em drywall ou painel cimentício</v>
          </cell>
          <cell r="H353">
            <v>455769.32</v>
          </cell>
        </row>
        <row r="354">
          <cell r="C354" t="str">
            <v>01.005.02.01.01</v>
          </cell>
          <cell r="D354" t="str">
            <v>Fechamento em drywall ou painel cimentício</v>
          </cell>
          <cell r="H354">
            <v>455769.32</v>
          </cell>
        </row>
        <row r="355">
          <cell r="C355" t="str">
            <v>01.005.02.01.01.01</v>
          </cell>
          <cell r="D355" t="str">
            <v>Fechamento de duto de pressurização no centro da escada de segurança em painel cimentício esp=15mm, inclusive fixação, seção do duto 0,54x1,35m (Det. R18 de 29/12/03)</v>
          </cell>
          <cell r="E355">
            <v>5332.46</v>
          </cell>
          <cell r="F355" t="str">
            <v>m2</v>
          </cell>
          <cell r="G355">
            <v>52.21</v>
          </cell>
          <cell r="H355">
            <v>278426.65999999997</v>
          </cell>
        </row>
        <row r="356">
          <cell r="C356" t="str">
            <v>01.005.02.01.01.02</v>
          </cell>
          <cell r="D356" t="str">
            <v>Parede em drywall com 1 placa simples de 1 lado e perfil 70mm (para fechamento de parede dupla de porta de correr)</v>
          </cell>
          <cell r="E356">
            <v>2736.82</v>
          </cell>
          <cell r="F356" t="str">
            <v>m2</v>
          </cell>
          <cell r="G356">
            <v>31.57</v>
          </cell>
          <cell r="H356">
            <v>86410.99</v>
          </cell>
        </row>
        <row r="357">
          <cell r="C357" t="str">
            <v>01.005.02.01.01.03</v>
          </cell>
          <cell r="D357" t="str">
            <v>Fechamento de shafts no Hall social e de serviço dos apartamentos com painéis Dry-wall</v>
          </cell>
          <cell r="E357">
            <v>2880</v>
          </cell>
          <cell r="F357" t="str">
            <v>m2</v>
          </cell>
          <cell r="G357">
            <v>31.57</v>
          </cell>
          <cell r="H357">
            <v>90931.68</v>
          </cell>
        </row>
        <row r="358">
          <cell r="C358" t="str">
            <v>01.005.03</v>
          </cell>
          <cell r="D358" t="str">
            <v>Divisórias</v>
          </cell>
          <cell r="H358">
            <v>94107.35</v>
          </cell>
        </row>
        <row r="359">
          <cell r="C359" t="str">
            <v>01.005.03.01</v>
          </cell>
          <cell r="D359" t="str">
            <v>Divisórias</v>
          </cell>
          <cell r="H359">
            <v>94107.35</v>
          </cell>
        </row>
        <row r="360">
          <cell r="C360" t="str">
            <v>01.005.03.01.01</v>
          </cell>
          <cell r="D360" t="str">
            <v>Divisórias</v>
          </cell>
          <cell r="H360">
            <v>94107.35</v>
          </cell>
        </row>
        <row r="361">
          <cell r="C361" t="str">
            <v>01.005.03.01.01.01</v>
          </cell>
          <cell r="D361" t="str">
            <v>Painel em laminado melamínico estrutural TS 10mm sistema Alcoplan - h=2,10 (B01 a B19, B21 a B25 e B69 ) 1ºSS (reaproveitamento do Stand de Vendas)</v>
          </cell>
          <cell r="E361">
            <v>418.74</v>
          </cell>
          <cell r="F361" t="str">
            <v>m2</v>
          </cell>
          <cell r="G361">
            <v>105.82</v>
          </cell>
          <cell r="H361">
            <v>44309.39</v>
          </cell>
        </row>
        <row r="362">
          <cell r="C362" t="str">
            <v>01.005.03.01.01.02</v>
          </cell>
          <cell r="D362" t="str">
            <v>Divisória Tapa-vista de mictório 40x80cm sistema Alcoplan (reaproveitamento do Stand de Vendas)</v>
          </cell>
          <cell r="E362">
            <v>3</v>
          </cell>
          <cell r="F362" t="str">
            <v>un</v>
          </cell>
          <cell r="G362">
            <v>60.4</v>
          </cell>
          <cell r="H362">
            <v>181.2</v>
          </cell>
        </row>
        <row r="363">
          <cell r="C363" t="str">
            <v>01.005.03.01.01.03</v>
          </cell>
          <cell r="D363" t="str">
            <v>Divisória em Marmore Travertino Navona 0,80x1,80m, esp. 3cm - lavabo tipo Mod. 2</v>
          </cell>
          <cell r="E363">
            <v>66.239999999999995</v>
          </cell>
          <cell r="F363" t="str">
            <v>m2</v>
          </cell>
          <cell r="G363">
            <v>573.75</v>
          </cell>
          <cell r="H363">
            <v>38005.199999999997</v>
          </cell>
        </row>
        <row r="364">
          <cell r="C364" t="str">
            <v>01.005.03.01.01.04</v>
          </cell>
          <cell r="D364" t="str">
            <v>Divisoria em mármore Travertino nacional Exportação no pav. Térreo h=2,10 (B26 e B34)</v>
          </cell>
          <cell r="E364">
            <v>44.74</v>
          </cell>
          <cell r="F364" t="str">
            <v>m2</v>
          </cell>
          <cell r="G364">
            <v>259.52999999999997</v>
          </cell>
          <cell r="H364">
            <v>11611.56</v>
          </cell>
        </row>
        <row r="365">
          <cell r="C365" t="str">
            <v>01.005.04</v>
          </cell>
          <cell r="D365" t="str">
            <v>Equipamentos (Locação, mobilização, desmobilização, montagem, desmontagem, operação e manutenção)</v>
          </cell>
          <cell r="H365">
            <v>2276000</v>
          </cell>
        </row>
        <row r="366">
          <cell r="C366" t="str">
            <v>01.005.04.01</v>
          </cell>
          <cell r="D366" t="str">
            <v>Elevador Alimak cremalheira 1200kg (9 un) e plataforma de descarga de paletes cap. 1300kg</v>
          </cell>
          <cell r="E366">
            <v>1</v>
          </cell>
          <cell r="F366" t="str">
            <v>vb</v>
          </cell>
          <cell r="G366">
            <v>2276000</v>
          </cell>
          <cell r="H366">
            <v>2276000</v>
          </cell>
        </row>
        <row r="367">
          <cell r="C367">
            <v>1006</v>
          </cell>
          <cell r="D367" t="str">
            <v>IMPERMEABILIZAÇÕES</v>
          </cell>
          <cell r="H367">
            <v>2517343.7400000002</v>
          </cell>
        </row>
        <row r="368">
          <cell r="C368" t="str">
            <v>01.006.01</v>
          </cell>
          <cell r="D368" t="str">
            <v>IMPERMEABILIZAÇÕES</v>
          </cell>
          <cell r="H368">
            <v>1045037.71</v>
          </cell>
        </row>
        <row r="369">
          <cell r="C369" t="str">
            <v>01.006.01.01</v>
          </cell>
          <cell r="D369" t="str">
            <v>Pisos úmidos / Casa de máquinas / Barrilete</v>
          </cell>
          <cell r="H369">
            <v>1045037.71</v>
          </cell>
        </row>
        <row r="370">
          <cell r="C370" t="str">
            <v>01.006.01.01.01</v>
          </cell>
          <cell r="D370" t="str">
            <v>Pisos úmidos / Casa de máquinas / Barrilete  - Sistema "B" Membrana asfáltica elastomérica - Membrana moldada no local, compota de 3 demãos de asfalto elastomérico estruturado com 1 véu de poliester ou lã de vidro</v>
          </cell>
          <cell r="H370">
            <v>1045037.71</v>
          </cell>
        </row>
        <row r="371">
          <cell r="C371" t="str">
            <v>01.006.01.01.01.01</v>
          </cell>
          <cell r="D371" t="str">
            <v>Regularização de superfície horizontal e vertical</v>
          </cell>
          <cell r="E371">
            <v>23403.119999999999</v>
          </cell>
          <cell r="F371" t="str">
            <v>m2</v>
          </cell>
          <cell r="G371">
            <v>9.0117001493817916</v>
          </cell>
          <cell r="H371">
            <v>210901.9</v>
          </cell>
        </row>
        <row r="372">
          <cell r="C372" t="str">
            <v>01.006.01.01.01.02</v>
          </cell>
          <cell r="D372" t="str">
            <v>Impermeabilização (primer, asfalto elastomérico e véu de poliester de vidro)</v>
          </cell>
          <cell r="E372">
            <v>23403.119999999999</v>
          </cell>
          <cell r="F372" t="str">
            <v>m2</v>
          </cell>
          <cell r="G372">
            <v>25.064895193461386</v>
          </cell>
          <cell r="H372">
            <v>586596.75</v>
          </cell>
        </row>
        <row r="373">
          <cell r="C373" t="str">
            <v>01.006.01.01.01.03</v>
          </cell>
          <cell r="D373" t="str">
            <v>Camada separadora (papel kraft)</v>
          </cell>
          <cell r="E373">
            <v>13907.38</v>
          </cell>
          <cell r="F373" t="str">
            <v>m2</v>
          </cell>
          <cell r="G373">
            <v>1.0336950597452577</v>
          </cell>
          <cell r="H373">
            <v>14375.99</v>
          </cell>
        </row>
        <row r="374">
          <cell r="C374" t="str">
            <v>01.006.01.01.01.04</v>
          </cell>
          <cell r="D374" t="str">
            <v>Proteção mecânica acabada horizontal</v>
          </cell>
          <cell r="E374">
            <v>13907.38</v>
          </cell>
          <cell r="F374" t="str">
            <v>m2</v>
          </cell>
          <cell r="G374">
            <v>9.7980151545438474</v>
          </cell>
          <cell r="H374">
            <v>136264.72</v>
          </cell>
        </row>
        <row r="375">
          <cell r="C375" t="str">
            <v>01.006.01.01.01.05</v>
          </cell>
          <cell r="D375" t="str">
            <v>Proteção mecânica acabada vertical com tela galvanizada, ou plástica fio 22 abertura 1"</v>
          </cell>
          <cell r="E375">
            <v>9495.7199999999993</v>
          </cell>
          <cell r="F375" t="str">
            <v>m2</v>
          </cell>
          <cell r="G375">
            <v>10.204424730299547</v>
          </cell>
          <cell r="H375">
            <v>96898.36</v>
          </cell>
        </row>
        <row r="376">
          <cell r="C376" t="str">
            <v>01.006.01.01.01.06</v>
          </cell>
          <cell r="D376" t="str">
            <v>Mastique de emulsão hidroasfáltica (incluso)</v>
          </cell>
          <cell r="E376">
            <v>19706.689999999999</v>
          </cell>
          <cell r="F376" t="str">
            <v>m</v>
          </cell>
        </row>
        <row r="377">
          <cell r="C377" t="str">
            <v>01.006.02</v>
          </cell>
          <cell r="D377" t="str">
            <v>Lajes expostas</v>
          </cell>
          <cell r="H377">
            <v>929426.09</v>
          </cell>
        </row>
        <row r="378">
          <cell r="C378" t="str">
            <v>01.006.02.01</v>
          </cell>
          <cell r="D378" t="str">
            <v>Lajes expostas</v>
          </cell>
          <cell r="H378">
            <v>82208.22</v>
          </cell>
        </row>
        <row r="379">
          <cell r="C379" t="str">
            <v>01.006.02.01.01</v>
          </cell>
          <cell r="D379" t="str">
            <v>Terraço descoberto - Sistema "A4" Manta asfáltica 4mm aderida com asfalto elastomérico - Manta asf. Pre´-fabricada (SBS 13%), esp. 4mm, tipo IV, conf. Norma (ABNT) NBR 9952/98, aderida com 2,0kg/m2 de asfalto quente e camada de reforço com 2 kg/m2 de asfa</v>
          </cell>
          <cell r="H379">
            <v>82208.22</v>
          </cell>
        </row>
        <row r="380">
          <cell r="C380" t="str">
            <v>01.006.02.01.01.01</v>
          </cell>
          <cell r="D380" t="str">
            <v>Regularização de superfície horizontal e vertical - esp.5cm</v>
          </cell>
          <cell r="E380">
            <v>1058.28</v>
          </cell>
          <cell r="F380" t="str">
            <v>m2</v>
          </cell>
          <cell r="G380">
            <v>13.95046679517708</v>
          </cell>
          <cell r="H380">
            <v>14763.5</v>
          </cell>
        </row>
        <row r="381">
          <cell r="C381" t="str">
            <v>01.006.02.01.01.02</v>
          </cell>
          <cell r="D381" t="str">
            <v>Impermeaabilização (primer, asfalto elastomérico e manta asfáltica SBS 13% 4mm tipo IV)</v>
          </cell>
          <cell r="E381">
            <v>1058.28</v>
          </cell>
          <cell r="F381" t="str">
            <v>m2</v>
          </cell>
          <cell r="G381">
            <v>41.983917299769438</v>
          </cell>
          <cell r="H381">
            <v>44430.74</v>
          </cell>
        </row>
        <row r="382">
          <cell r="C382" t="str">
            <v>01.006.02.01.01.03</v>
          </cell>
          <cell r="D382" t="str">
            <v>Camada separadora (papel kraft)</v>
          </cell>
          <cell r="E382">
            <v>901.83</v>
          </cell>
          <cell r="F382" t="str">
            <v>m2</v>
          </cell>
          <cell r="G382">
            <v>1.0336981471008948</v>
          </cell>
          <cell r="H382">
            <v>932.22</v>
          </cell>
        </row>
        <row r="383">
          <cell r="C383" t="str">
            <v>01.006.02.01.01.04</v>
          </cell>
          <cell r="D383" t="str">
            <v>Isolação térmica e acústica com polietireno de alta densidade espes. 25mm</v>
          </cell>
          <cell r="E383">
            <v>901.83</v>
          </cell>
          <cell r="F383" t="str">
            <v>m2</v>
          </cell>
          <cell r="G383">
            <v>12.916769235887029</v>
          </cell>
          <cell r="H383">
            <v>11648.73</v>
          </cell>
        </row>
        <row r="384">
          <cell r="C384" t="str">
            <v>01.006.02.01.01.05</v>
          </cell>
          <cell r="D384" t="str">
            <v>Proteção mecânica acabada horizontal</v>
          </cell>
          <cell r="E384">
            <v>901.83</v>
          </cell>
          <cell r="F384" t="str">
            <v>m2</v>
          </cell>
          <cell r="G384">
            <v>9.7980107115531734</v>
          </cell>
          <cell r="H384">
            <v>8836.14</v>
          </cell>
        </row>
        <row r="385">
          <cell r="C385" t="str">
            <v>01.006.02.01.01.06</v>
          </cell>
          <cell r="D385" t="str">
            <v>Proteção mecânica acabada vertical com tela galvanizada, ou plástica fio 22 abertura 1"</v>
          </cell>
          <cell r="E385">
            <v>156.49</v>
          </cell>
          <cell r="F385" t="str">
            <v>m2</v>
          </cell>
          <cell r="G385">
            <v>10.204422007796026</v>
          </cell>
          <cell r="H385">
            <v>1596.89</v>
          </cell>
        </row>
        <row r="386">
          <cell r="C386" t="str">
            <v>01.006.02.01.01.07</v>
          </cell>
          <cell r="D386" t="str">
            <v>Mastique de emulsão hidroasfáltica - incluso</v>
          </cell>
          <cell r="E386">
            <v>496.48</v>
          </cell>
          <cell r="F386" t="str">
            <v>m</v>
          </cell>
        </row>
        <row r="387">
          <cell r="C387" t="str">
            <v>01.006.02.02</v>
          </cell>
          <cell r="D387" t="str">
            <v>Terraço descoberto</v>
          </cell>
          <cell r="H387">
            <v>468921.37</v>
          </cell>
        </row>
        <row r="388">
          <cell r="C388" t="str">
            <v>01.006.02.02.01</v>
          </cell>
          <cell r="D388" t="str">
            <v>Terraço descoberto - Sistema "A3" Manta asfáltica 3mm aderida com asfalto elastomérico - Manta asf. Pre´-fabricada (SBS 13%), esp. 3mm, tipo III, conf. Norma (ABNT) NBR 9952/98, aderida com 2,0kg/m2 de asfalto quente e camada de reforço com 2 kg/m2 de asf</v>
          </cell>
          <cell r="H388">
            <v>468921.37</v>
          </cell>
        </row>
        <row r="389">
          <cell r="C389" t="str">
            <v>01.006.02.02.01.01</v>
          </cell>
          <cell r="D389" t="str">
            <v>Regularização de superfície horizontal e vertical - esp.5cm</v>
          </cell>
          <cell r="E389">
            <v>7260.95</v>
          </cell>
          <cell r="F389" t="str">
            <v>m2</v>
          </cell>
          <cell r="G389">
            <v>13.950465159517695</v>
          </cell>
          <cell r="H389">
            <v>101293.63</v>
          </cell>
        </row>
        <row r="390">
          <cell r="C390" t="str">
            <v>01.006.02.02.01.02</v>
          </cell>
          <cell r="D390" t="str">
            <v>Impermeaabilização (primer, asfalto elastomérico e manta asfáltica SBS 13% 3mm tipo III)</v>
          </cell>
          <cell r="E390">
            <v>7260.95</v>
          </cell>
          <cell r="F390" t="str">
            <v>m2</v>
          </cell>
          <cell r="G390">
            <v>39.934200070238738</v>
          </cell>
          <cell r="H390">
            <v>289960.23</v>
          </cell>
        </row>
        <row r="391">
          <cell r="C391" t="str">
            <v>01.006.02.02.01.03</v>
          </cell>
          <cell r="D391" t="str">
            <v>Camada separadora (papel kraft)</v>
          </cell>
          <cell r="E391">
            <v>5697.41</v>
          </cell>
          <cell r="F391" t="str">
            <v>m2</v>
          </cell>
          <cell r="G391">
            <v>1.0336942575661574</v>
          </cell>
          <cell r="H391">
            <v>5889.38</v>
          </cell>
        </row>
        <row r="392">
          <cell r="C392" t="str">
            <v>01.006.02.02.01.04</v>
          </cell>
          <cell r="D392" t="str">
            <v>Proteção mecânica acabada horizontal</v>
          </cell>
          <cell r="E392">
            <v>5697.41</v>
          </cell>
          <cell r="F392" t="str">
            <v>m2</v>
          </cell>
          <cell r="G392">
            <v>9.7980152385031083</v>
          </cell>
          <cell r="H392">
            <v>55823.31</v>
          </cell>
        </row>
        <row r="393">
          <cell r="C393" t="str">
            <v>01.006.02.02.01.05</v>
          </cell>
          <cell r="D393" t="str">
            <v>Proteção mecânica acabada vertical com tela galvanizada, ou plástica fio 22 abertura 1"</v>
          </cell>
          <cell r="E393">
            <v>1563.52</v>
          </cell>
          <cell r="F393" t="str">
            <v>m2</v>
          </cell>
          <cell r="G393">
            <v>10.20442335243553</v>
          </cell>
          <cell r="H393">
            <v>15954.82</v>
          </cell>
        </row>
        <row r="394">
          <cell r="C394" t="str">
            <v>01.006.02.02.01.06</v>
          </cell>
          <cell r="D394" t="str">
            <v>Mastique de emulsão hidroasfáltica - incluso</v>
          </cell>
          <cell r="E394">
            <v>5261.25</v>
          </cell>
          <cell r="F394" t="str">
            <v>m</v>
          </cell>
        </row>
        <row r="395">
          <cell r="C395" t="str">
            <v>01.006.02.03</v>
          </cell>
          <cell r="D395" t="str">
            <v>Laje de cobertura</v>
          </cell>
          <cell r="H395">
            <v>35971.35</v>
          </cell>
        </row>
        <row r="396">
          <cell r="C396" t="str">
            <v>01.006.02.03.01</v>
          </cell>
          <cell r="D396" t="str">
            <v>Laje de cobertura - Sistema "A4" Manta asfáltica 4mm aderida com asfalto elastomérico - Manta asf. Pre´-fabricada (SBS 13%), esp. 4mm, tipo IV, conf. Norma (ABNT) NBR 9952/98, aderida com 2,0kg/m2 de asfalto quente e camada de reforço com 2 kg/m2 de asfal</v>
          </cell>
          <cell r="H396">
            <v>35971.35</v>
          </cell>
        </row>
        <row r="397">
          <cell r="C397" t="str">
            <v>01.006.02.03.01.01</v>
          </cell>
          <cell r="D397" t="str">
            <v>Regularização de superfície horizontal e vertical - esp. 5cm</v>
          </cell>
          <cell r="E397">
            <v>539.58000000000004</v>
          </cell>
          <cell r="F397" t="str">
            <v>m2</v>
          </cell>
          <cell r="G397">
            <v>13.950461470032247</v>
          </cell>
          <cell r="H397">
            <v>7527.39</v>
          </cell>
        </row>
        <row r="398">
          <cell r="C398" t="str">
            <v>01.006.02.03.01.02</v>
          </cell>
          <cell r="D398" t="str">
            <v>Impermeaabilização (primer, asfalto elastomérico e manta asfáltica SBS 13% 4mm tipo IV)</v>
          </cell>
          <cell r="E398">
            <v>539.58000000000004</v>
          </cell>
          <cell r="F398" t="str">
            <v>m2</v>
          </cell>
          <cell r="G398">
            <v>41.983913414136921</v>
          </cell>
          <cell r="H398">
            <v>22653.68</v>
          </cell>
        </row>
        <row r="399">
          <cell r="C399" t="str">
            <v>01.006.02.03.01.03</v>
          </cell>
          <cell r="D399" t="str">
            <v>Camada separadora (papel kraft)</v>
          </cell>
          <cell r="E399">
            <v>453.02</v>
          </cell>
          <cell r="F399" t="str">
            <v>m2</v>
          </cell>
          <cell r="G399">
            <v>1.0336850470177916</v>
          </cell>
          <cell r="H399">
            <v>468.28</v>
          </cell>
        </row>
        <row r="400">
          <cell r="C400" t="str">
            <v>01.006.02.03.01.04</v>
          </cell>
          <cell r="D400" t="str">
            <v>Proteção mecânica acabada horizontal</v>
          </cell>
          <cell r="E400">
            <v>453.02</v>
          </cell>
          <cell r="F400" t="str">
            <v>m2</v>
          </cell>
          <cell r="G400">
            <v>9.7980221623769364</v>
          </cell>
          <cell r="H400">
            <v>4438.7</v>
          </cell>
        </row>
        <row r="401">
          <cell r="C401" t="str">
            <v>01.006.02.03.01.05</v>
          </cell>
          <cell r="D401" t="str">
            <v>Proteção mecânica acabada vertical com tela galvanizada, ou plástica fio 22 abertura 1"</v>
          </cell>
          <cell r="E401">
            <v>86.56</v>
          </cell>
          <cell r="F401" t="str">
            <v>m2</v>
          </cell>
          <cell r="G401">
            <v>10.204482439926062</v>
          </cell>
          <cell r="H401">
            <v>883.3</v>
          </cell>
        </row>
        <row r="402">
          <cell r="C402" t="str">
            <v>01.006.02.03.01.06</v>
          </cell>
          <cell r="D402" t="str">
            <v>Mastique de emulsão hidroasfáltica - incluso</v>
          </cell>
          <cell r="F402" t="str">
            <v>m</v>
          </cell>
        </row>
        <row r="403">
          <cell r="C403" t="str">
            <v>01.006.02.04</v>
          </cell>
          <cell r="D403" t="str">
            <v>Laje técnica (interna Mezanino e Cobertura)</v>
          </cell>
          <cell r="H403">
            <v>273425.95</v>
          </cell>
        </row>
        <row r="404">
          <cell r="C404" t="str">
            <v>01.006.02.04.01</v>
          </cell>
          <cell r="D404" t="str">
            <v xml:space="preserve">Laje técnica (interna Mezanino e Cobertura) com isolação térmica - Sistema "A4" Manta asfáltica 4mm aderida com asfalto elastomérico - Manta asf. Pre´-fabricada (SBS 13%), esp. 4mm, tipo IV, conf. Norma (ABNT) NBR 9952/98, aderida com 2,0kg/m2 de asfalto </v>
          </cell>
          <cell r="H404">
            <v>273425.95</v>
          </cell>
        </row>
        <row r="405">
          <cell r="C405" t="str">
            <v>01.006.02.04.01.01</v>
          </cell>
          <cell r="D405" t="str">
            <v>Regularização de superfície horizontal e vertical - esp. 5cm</v>
          </cell>
          <cell r="E405">
            <v>3498.31</v>
          </cell>
          <cell r="F405" t="str">
            <v>m2</v>
          </cell>
          <cell r="G405">
            <v>13.950464652932418</v>
          </cell>
          <cell r="H405">
            <v>48803.05</v>
          </cell>
        </row>
        <row r="406">
          <cell r="C406" t="str">
            <v>01.006.02.04.01.02</v>
          </cell>
          <cell r="D406" t="str">
            <v>Impermeaabilização (primer, asfalto elastomérico e manta asfáltica SBS 13% 4mm tipo IV)</v>
          </cell>
          <cell r="E406">
            <v>3498.31</v>
          </cell>
          <cell r="F406" t="str">
            <v>m2</v>
          </cell>
          <cell r="G406">
            <v>41.983920807475606</v>
          </cell>
          <cell r="H406">
            <v>146872.76999999999</v>
          </cell>
        </row>
        <row r="407">
          <cell r="C407" t="str">
            <v>01.006.02.04.01.03</v>
          </cell>
          <cell r="D407" t="str">
            <v>Camada separadora (papel kraft)</v>
          </cell>
          <cell r="E407">
            <v>3104.8</v>
          </cell>
          <cell r="F407" t="str">
            <v>m2</v>
          </cell>
          <cell r="G407">
            <v>1.0336962123164133</v>
          </cell>
          <cell r="H407">
            <v>3209.42</v>
          </cell>
        </row>
        <row r="408">
          <cell r="C408" t="str">
            <v>01.006.02.04.01.04</v>
          </cell>
          <cell r="D408" t="str">
            <v>Isolação térmica e acústica com polietireno de alta densidade espes. 25mm</v>
          </cell>
          <cell r="E408">
            <v>3104.8</v>
          </cell>
          <cell r="F408" t="str">
            <v>m2</v>
          </cell>
          <cell r="G408">
            <v>12.916770806493171</v>
          </cell>
          <cell r="H408">
            <v>40103.99</v>
          </cell>
        </row>
        <row r="409">
          <cell r="C409" t="str">
            <v>01.006.02.04.01.05</v>
          </cell>
          <cell r="D409" t="str">
            <v>Proteção mecânica acabada horizontal</v>
          </cell>
          <cell r="E409">
            <v>3104.8</v>
          </cell>
          <cell r="F409" t="str">
            <v>m2</v>
          </cell>
          <cell r="G409">
            <v>9.7980159752641072</v>
          </cell>
          <cell r="H409">
            <v>30420.880000000001</v>
          </cell>
        </row>
        <row r="410">
          <cell r="C410" t="str">
            <v>01.006.02.04.01.06</v>
          </cell>
          <cell r="D410" t="str">
            <v>Proteção mecânica acabada vertical com tela galvanizada, ou plástica fio 22 abertura 1"</v>
          </cell>
          <cell r="E410">
            <v>393.54</v>
          </cell>
          <cell r="F410" t="str">
            <v>m2</v>
          </cell>
          <cell r="G410">
            <v>10.204426487777608</v>
          </cell>
          <cell r="H410">
            <v>4015.85</v>
          </cell>
        </row>
        <row r="411">
          <cell r="C411" t="str">
            <v>01.006.02.04.01.07</v>
          </cell>
          <cell r="D411" t="str">
            <v>Mastique de emulsão hidroasfáltica - incluso</v>
          </cell>
          <cell r="E411">
            <v>1742.35</v>
          </cell>
          <cell r="F411" t="str">
            <v>m</v>
          </cell>
        </row>
        <row r="412">
          <cell r="C412" t="str">
            <v>01.006.02.05</v>
          </cell>
          <cell r="D412" t="str">
            <v>Laje com tráfego de pedestre (Deck Piscina, Quadra descoberta e Piso Recreação)</v>
          </cell>
          <cell r="H412">
            <v>68899.19</v>
          </cell>
        </row>
        <row r="413">
          <cell r="C413" t="str">
            <v>01.006.02.05.01</v>
          </cell>
          <cell r="D413" t="str">
            <v>Laje com tráfego de pedestre (Deck Piscina, Quadra descoberta e Piso Recreação) - Sistema "A4" Manta asfáltica 4mm aderida com asfalto elastomérico - Manta asf. Pre´-fabricada (SBS 13%), esp. 4mm, tipo IV, conf. Norma (ABNT) NBR 9952/98, aderida com 2,0kg</v>
          </cell>
          <cell r="H413">
            <v>68899.19</v>
          </cell>
        </row>
        <row r="414">
          <cell r="C414" t="str">
            <v>01.006.02.05.01.01</v>
          </cell>
          <cell r="D414" t="str">
            <v>Regularização de superfície horizontal e vertical</v>
          </cell>
          <cell r="E414">
            <v>1032.58</v>
          </cell>
          <cell r="F414" t="str">
            <v>m2</v>
          </cell>
          <cell r="G414">
            <v>13.950463886575374</v>
          </cell>
          <cell r="H414">
            <v>14404.97</v>
          </cell>
        </row>
        <row r="415">
          <cell r="C415" t="str">
            <v>01.006.02.05.01.02</v>
          </cell>
          <cell r="D415" t="str">
            <v>Impermeabilização (primer, asfalto elastomérico e manta asfáltica SBS 13% 4mm tipo IV)</v>
          </cell>
          <cell r="E415">
            <v>1032.58</v>
          </cell>
          <cell r="F415" t="str">
            <v>m2</v>
          </cell>
          <cell r="G415">
            <v>41.983923763776176</v>
          </cell>
          <cell r="H415">
            <v>43351.76</v>
          </cell>
        </row>
        <row r="416">
          <cell r="C416" t="str">
            <v>01.006.02.05.01.03</v>
          </cell>
          <cell r="D416" t="str">
            <v>Camada separadora (papel kraft)</v>
          </cell>
          <cell r="E416">
            <v>965.4</v>
          </cell>
          <cell r="F416" t="str">
            <v>m2</v>
          </cell>
          <cell r="G416">
            <v>1.0336958773565361</v>
          </cell>
          <cell r="H416">
            <v>997.93</v>
          </cell>
        </row>
        <row r="417">
          <cell r="C417" t="str">
            <v>01.006.02.05.01.04</v>
          </cell>
          <cell r="D417" t="str">
            <v>Proteção mecânica acabada horizontal</v>
          </cell>
          <cell r="E417">
            <v>965.4</v>
          </cell>
          <cell r="F417" t="str">
            <v>m2</v>
          </cell>
          <cell r="G417">
            <v>9.7980111870727153</v>
          </cell>
          <cell r="H417">
            <v>9459</v>
          </cell>
        </row>
        <row r="418">
          <cell r="C418" t="str">
            <v>01.006.02.05.01.05</v>
          </cell>
          <cell r="D418" t="str">
            <v>Proteção mecânica acabada vertical com tela galvanizada, ou plástica fio 22 abertura 1"</v>
          </cell>
          <cell r="E418">
            <v>67.180000000000007</v>
          </cell>
          <cell r="F418" t="str">
            <v>m2</v>
          </cell>
          <cell r="G418">
            <v>10.204376302470973</v>
          </cell>
          <cell r="H418">
            <v>685.53</v>
          </cell>
        </row>
        <row r="419">
          <cell r="C419" t="str">
            <v>01.006.02.05.01.06</v>
          </cell>
          <cell r="D419" t="str">
            <v>Mastique de emulsão hidroasfáltica - incluso</v>
          </cell>
          <cell r="E419">
            <v>56</v>
          </cell>
          <cell r="F419" t="str">
            <v>m</v>
          </cell>
        </row>
        <row r="420">
          <cell r="C420" t="str">
            <v>01.006.03</v>
          </cell>
          <cell r="D420" t="str">
            <v>Reservatório Superior</v>
          </cell>
          <cell r="H420">
            <v>44839.41</v>
          </cell>
        </row>
        <row r="421">
          <cell r="C421" t="str">
            <v>01.006.03.01</v>
          </cell>
          <cell r="D421" t="str">
            <v>Reservatório Superior</v>
          </cell>
          <cell r="H421">
            <v>44839.41</v>
          </cell>
        </row>
        <row r="422">
          <cell r="C422" t="str">
            <v>01.006.03.01.01</v>
          </cell>
          <cell r="D422" t="str">
            <v>Reservatório Superior - Sistema "A4" Manta asfáltica 4mm aderida com asfalto elastomérico - Manta asf. Pre´-fabricada (SBS 13%), esp. 4mm, tipo IV, conf. Norma (ABNT) NBR 9952/98, aderida com 2,0kg/m2 de asfalto quente e camada de reforço com 2 kg/m2 de a</v>
          </cell>
          <cell r="H422">
            <v>44839.41</v>
          </cell>
        </row>
        <row r="423">
          <cell r="C423" t="str">
            <v>01.006.03.01.01.01</v>
          </cell>
          <cell r="D423" t="str">
            <v>Preparação de superfície - Limpeza, apicoamento e grouteamento dos locais necessários</v>
          </cell>
          <cell r="E423">
            <v>1071.44</v>
          </cell>
          <cell r="F423" t="str">
            <v>m2</v>
          </cell>
          <cell r="G423">
            <v>6.7411054282087655</v>
          </cell>
          <cell r="H423">
            <v>7222.69</v>
          </cell>
        </row>
        <row r="424">
          <cell r="C424" t="str">
            <v>01.006.03.01.01.02</v>
          </cell>
          <cell r="D424" t="str">
            <v>Regularização de superfície horizontal e vertical</v>
          </cell>
          <cell r="E424">
            <v>1071.44</v>
          </cell>
          <cell r="F424" t="str">
            <v>m2</v>
          </cell>
          <cell r="G424">
            <v>9.0117038751586644</v>
          </cell>
          <cell r="H424">
            <v>9655.5</v>
          </cell>
        </row>
        <row r="425">
          <cell r="C425" t="str">
            <v>01.006.03.01.01.03</v>
          </cell>
          <cell r="D425" t="str">
            <v>Impermeaabilização (primer, asfalto elastomérico e manta asfáltica SBS 13% 4mm tipo IV)</v>
          </cell>
          <cell r="E425">
            <v>359.64</v>
          </cell>
          <cell r="F425" t="str">
            <v>m2</v>
          </cell>
          <cell r="G425">
            <v>41.983928372817267</v>
          </cell>
          <cell r="H425">
            <v>15099.1</v>
          </cell>
        </row>
        <row r="426">
          <cell r="C426" t="str">
            <v>01.006.03.01.01.04</v>
          </cell>
          <cell r="D426" t="str">
            <v>Tratamento de teto com primer</v>
          </cell>
          <cell r="E426">
            <v>359.64</v>
          </cell>
          <cell r="F426" t="str">
            <v>m2</v>
          </cell>
          <cell r="G426">
            <v>5.7692414636859084</v>
          </cell>
          <cell r="H426">
            <v>2074.85</v>
          </cell>
        </row>
        <row r="427">
          <cell r="C427" t="str">
            <v>01.006.03.01.01.05</v>
          </cell>
          <cell r="D427" t="str">
            <v>Proteção mecânica geral horizontal</v>
          </cell>
          <cell r="E427">
            <v>359.64</v>
          </cell>
          <cell r="F427" t="str">
            <v>m2</v>
          </cell>
          <cell r="G427">
            <v>9.7980202424646876</v>
          </cell>
          <cell r="H427">
            <v>3523.76</v>
          </cell>
        </row>
        <row r="428">
          <cell r="C428" t="str">
            <v>01.006.03.01.01.06</v>
          </cell>
          <cell r="D428" t="str">
            <v>Proteção mecânica geral vertical com tela plástica fixada com buchas face superior</v>
          </cell>
          <cell r="E428">
            <v>711.8</v>
          </cell>
          <cell r="F428" t="str">
            <v>m2</v>
          </cell>
          <cell r="G428">
            <v>10.204425400393371</v>
          </cell>
          <cell r="H428">
            <v>7263.51</v>
          </cell>
        </row>
        <row r="429">
          <cell r="C429" t="str">
            <v>01.006.03.01.01.07</v>
          </cell>
          <cell r="D429" t="str">
            <v>Mastique de emulsão hidroasfáltica - incluso</v>
          </cell>
          <cell r="E429">
            <v>298</v>
          </cell>
          <cell r="F429" t="str">
            <v>m</v>
          </cell>
        </row>
        <row r="430">
          <cell r="C430" t="str">
            <v>01.006.04</v>
          </cell>
          <cell r="D430" t="str">
            <v>Reservatório Inferior</v>
          </cell>
          <cell r="H430">
            <v>129955.43</v>
          </cell>
        </row>
        <row r="431">
          <cell r="C431" t="str">
            <v>01.006.04.01</v>
          </cell>
          <cell r="D431" t="str">
            <v>Reservatório Inferior</v>
          </cell>
          <cell r="H431">
            <v>129955.43</v>
          </cell>
        </row>
        <row r="432">
          <cell r="C432" t="str">
            <v>01.006.04.01.01</v>
          </cell>
          <cell r="D432" t="str">
            <v>Reservatório Inferior - Sistema "A4" Manta asfáltica 4mm aderida com asfalto elastomérico - Manta asf. Pre´-fabricada (SBS 13%), esp. 4mm, tipo IV, conf. Norma (ABNT) NBR 9952/98, aderida com 2,0kg/m2 de asfalto quente e camada de reforço com 2 kg/m2 de a</v>
          </cell>
          <cell r="H432">
            <v>129955.43</v>
          </cell>
        </row>
        <row r="433">
          <cell r="C433" t="str">
            <v>01.006.04.01.01.01</v>
          </cell>
          <cell r="D433" t="str">
            <v>Preparação de superfície - Limpeza, apicoamento e grouteamento dos locais necessários</v>
          </cell>
          <cell r="E433">
            <v>2037.63</v>
          </cell>
          <cell r="F433" t="str">
            <v>m2</v>
          </cell>
          <cell r="G433">
            <v>7.5097490712249035</v>
          </cell>
          <cell r="H433">
            <v>15302.09</v>
          </cell>
        </row>
        <row r="434">
          <cell r="C434" t="str">
            <v>01.006.04.01.01.02</v>
          </cell>
          <cell r="D434" t="str">
            <v>Regularização de superfície horizontal e vertical</v>
          </cell>
          <cell r="E434">
            <v>2037.63</v>
          </cell>
          <cell r="F434" t="str">
            <v>m2</v>
          </cell>
          <cell r="G434">
            <v>9.0116998670023492</v>
          </cell>
          <cell r="H434">
            <v>18362.509999999998</v>
          </cell>
        </row>
        <row r="435">
          <cell r="C435" t="str">
            <v>01.006.04.01.01.03</v>
          </cell>
          <cell r="D435" t="str">
            <v>Impermeaabilização (primer, asfalto elastomérico e manta asfáltica SBS 13% 4mm tipo IV)</v>
          </cell>
          <cell r="E435">
            <v>2037.63</v>
          </cell>
          <cell r="F435" t="str">
            <v>m2</v>
          </cell>
          <cell r="G435">
            <v>41.983917590534098</v>
          </cell>
          <cell r="H435">
            <v>85547.69</v>
          </cell>
        </row>
        <row r="436">
          <cell r="C436" t="str">
            <v>01.006.04.01.01.04</v>
          </cell>
          <cell r="D436" t="str">
            <v>Tratamento de teto com solução asfáltica</v>
          </cell>
          <cell r="E436">
            <v>690.11</v>
          </cell>
          <cell r="F436" t="str">
            <v>m2</v>
          </cell>
          <cell r="G436">
            <v>5.769254176870354</v>
          </cell>
          <cell r="H436">
            <v>3981.42</v>
          </cell>
        </row>
        <row r="437">
          <cell r="C437" t="str">
            <v>01.006.04.01.01.05</v>
          </cell>
          <cell r="D437" t="str">
            <v>Proteção mecânica de fundo</v>
          </cell>
          <cell r="E437">
            <v>690.11</v>
          </cell>
          <cell r="F437" t="str">
            <v>m2</v>
          </cell>
          <cell r="G437">
            <v>9.7980177073220212</v>
          </cell>
          <cell r="H437">
            <v>6761.71</v>
          </cell>
        </row>
        <row r="438">
          <cell r="C438" t="str">
            <v>01.006.04.01.01.06</v>
          </cell>
          <cell r="D438" t="str">
            <v>Mastique de emulsão hidroasfáltica - incluso</v>
          </cell>
          <cell r="E438">
            <v>336</v>
          </cell>
          <cell r="F438" t="str">
            <v>m</v>
          </cell>
        </row>
        <row r="439">
          <cell r="C439" t="str">
            <v>01.006.05</v>
          </cell>
          <cell r="D439" t="str">
            <v>Piscina</v>
          </cell>
          <cell r="H439">
            <v>25666.2</v>
          </cell>
        </row>
        <row r="440">
          <cell r="C440" t="str">
            <v>01.006.05.01</v>
          </cell>
          <cell r="D440" t="str">
            <v>Piscina</v>
          </cell>
          <cell r="H440">
            <v>25666.2</v>
          </cell>
        </row>
        <row r="441">
          <cell r="C441" t="str">
            <v>01.006.05.01.01</v>
          </cell>
          <cell r="D441" t="str">
            <v xml:space="preserve">Piscina - Sistema "A4+A4" Manta asfáltica dupla 4mm + 4mm aderida com asfalto elastomérico - Manta asf. Pre´-fabricada (SBS 13%), esp. 4mm, tipo IV, conf. Norma (ABNT) NBR 9952/98, aderida com 2,0kg/m2 de asfalto quente e camada de reforço com 2 kg/m2 de </v>
          </cell>
          <cell r="H441">
            <v>25666.2</v>
          </cell>
        </row>
        <row r="442">
          <cell r="C442" t="str">
            <v>01.006.05.01.01.01</v>
          </cell>
          <cell r="D442" t="str">
            <v>Regularização de superfície horizontal e vertical</v>
          </cell>
          <cell r="E442">
            <v>238.4</v>
          </cell>
          <cell r="F442" t="str">
            <v>m2</v>
          </cell>
          <cell r="G442">
            <v>13.950461409395972</v>
          </cell>
          <cell r="H442">
            <v>3325.79</v>
          </cell>
        </row>
        <row r="443">
          <cell r="C443" t="str">
            <v>01.006.05.01.01.02</v>
          </cell>
          <cell r="D443" t="str">
            <v>Impermeabilização (primer, asfalto elastomérico e manta asfáltica dupla SBS 13% 4mm +4mm tipo IV)</v>
          </cell>
          <cell r="E443">
            <v>238.4</v>
          </cell>
          <cell r="F443" t="str">
            <v>m2</v>
          </cell>
          <cell r="G443">
            <v>83.084354026845645</v>
          </cell>
          <cell r="H443">
            <v>19807.310000000001</v>
          </cell>
        </row>
        <row r="444">
          <cell r="C444" t="str">
            <v>01.006.05.01.01.03</v>
          </cell>
          <cell r="D444" t="str">
            <v>Camada separadora (papel kraft)</v>
          </cell>
          <cell r="E444">
            <v>160</v>
          </cell>
          <cell r="F444" t="str">
            <v>m2</v>
          </cell>
          <cell r="G444">
            <v>1.0336874999999999</v>
          </cell>
          <cell r="H444">
            <v>165.39</v>
          </cell>
        </row>
        <row r="445">
          <cell r="C445" t="str">
            <v>01.006.05.01.01.04</v>
          </cell>
          <cell r="D445" t="str">
            <v>Proteção mecânica acabada horizontal</v>
          </cell>
          <cell r="E445">
            <v>160</v>
          </cell>
          <cell r="F445" t="str">
            <v>m2</v>
          </cell>
          <cell r="G445">
            <v>9.798</v>
          </cell>
          <cell r="H445">
            <v>1567.68</v>
          </cell>
        </row>
        <row r="446">
          <cell r="C446" t="str">
            <v>01.006.05.01.01.05</v>
          </cell>
          <cell r="D446" t="str">
            <v>Proteção mecânica acabada vertical com tela galvanizada, ou plástica fio 22 abertura 1"</v>
          </cell>
          <cell r="E446">
            <v>78.400000000000006</v>
          </cell>
          <cell r="F446" t="str">
            <v>m2</v>
          </cell>
          <cell r="G446">
            <v>10.204464285714284</v>
          </cell>
          <cell r="H446">
            <v>800.03</v>
          </cell>
        </row>
        <row r="447">
          <cell r="C447" t="str">
            <v>01.006.05.01.01.06</v>
          </cell>
          <cell r="D447" t="str">
            <v>Mastique de emulsão hidroasfáltica - incluso</v>
          </cell>
          <cell r="E447">
            <v>56</v>
          </cell>
          <cell r="F447" t="str">
            <v>m</v>
          </cell>
        </row>
        <row r="448">
          <cell r="C448" t="str">
            <v>01.006.06</v>
          </cell>
          <cell r="D448" t="str">
            <v>Pisos úmidos sobre terra (Subsolo)</v>
          </cell>
          <cell r="H448">
            <v>7728.59</v>
          </cell>
        </row>
        <row r="449">
          <cell r="C449" t="str">
            <v>01.006.06.01</v>
          </cell>
          <cell r="D449" t="str">
            <v>Pisos úmidos sobre terra (Subsolo)</v>
          </cell>
          <cell r="H449">
            <v>7728.59</v>
          </cell>
        </row>
        <row r="450">
          <cell r="C450" t="str">
            <v>01.006.06.01.01</v>
          </cell>
          <cell r="D450" t="str">
            <v>Pisos úmidos sobre terra (Subsolo) - Sistema "B" Membrana asfáltica elastomérica - Membrana moldada no local, composta de 3 demãos de asfalto elastomérico estruturado com 1 véu de poliester ou lã de vidro</v>
          </cell>
          <cell r="H450">
            <v>7728.59</v>
          </cell>
        </row>
        <row r="451">
          <cell r="C451" t="str">
            <v>01.006.06.01.01.01</v>
          </cell>
          <cell r="D451" t="str">
            <v>Regularização de superfície horizontal e vertical</v>
          </cell>
          <cell r="E451">
            <v>119.93</v>
          </cell>
          <cell r="F451" t="str">
            <v>m2</v>
          </cell>
          <cell r="G451">
            <v>9.0116734761944457</v>
          </cell>
          <cell r="H451">
            <v>1080.77</v>
          </cell>
        </row>
        <row r="452">
          <cell r="C452" t="str">
            <v>01.006.06.01.01.02</v>
          </cell>
          <cell r="D452" t="str">
            <v>Preparo de superfície com argamassa impermeável - Duas demãos de argamassa impermeável com aditivos hidrófugos minerais intercaladas de chapisco</v>
          </cell>
          <cell r="E452">
            <v>119.93</v>
          </cell>
          <cell r="F452" t="str">
            <v>m2</v>
          </cell>
          <cell r="G452">
            <v>19.675560743767196</v>
          </cell>
          <cell r="H452">
            <v>2359.69</v>
          </cell>
        </row>
        <row r="453">
          <cell r="C453" t="str">
            <v>01.006.06.01.01.03</v>
          </cell>
          <cell r="D453" t="str">
            <v>Impermeabilização (primer, asfalto elastomérico e véu de poliester de vidro)</v>
          </cell>
          <cell r="E453">
            <v>119.93</v>
          </cell>
          <cell r="F453" t="str">
            <v>m2</v>
          </cell>
          <cell r="G453">
            <v>25.064871174851998</v>
          </cell>
          <cell r="H453">
            <v>3006.03</v>
          </cell>
        </row>
        <row r="454">
          <cell r="C454" t="str">
            <v>01.006.06.01.01.04</v>
          </cell>
          <cell r="D454" t="str">
            <v>Camada separadora (papel kraft)</v>
          </cell>
          <cell r="E454">
            <v>93.07</v>
          </cell>
          <cell r="F454" t="str">
            <v>m2</v>
          </cell>
          <cell r="G454">
            <v>1.0337380466315675</v>
          </cell>
          <cell r="H454">
            <v>96.21</v>
          </cell>
        </row>
        <row r="455">
          <cell r="C455" t="str">
            <v>01.006.06.01.01.05</v>
          </cell>
          <cell r="D455" t="str">
            <v>Proteção mecânica acabada horizontal</v>
          </cell>
          <cell r="E455">
            <v>93.07</v>
          </cell>
          <cell r="F455" t="str">
            <v>m2</v>
          </cell>
          <cell r="G455">
            <v>9.7980015042441178</v>
          </cell>
          <cell r="H455">
            <v>911.9</v>
          </cell>
        </row>
        <row r="456">
          <cell r="C456" t="str">
            <v>01.006.06.01.01.06</v>
          </cell>
          <cell r="D456" t="str">
            <v>Proteção mecânica acabada vertical com tela galvanizada, ou plástica fio 22 abertura 1"</v>
          </cell>
          <cell r="E456">
            <v>26.85</v>
          </cell>
          <cell r="F456" t="str">
            <v>m2</v>
          </cell>
          <cell r="G456">
            <v>10.204469273743017</v>
          </cell>
          <cell r="H456">
            <v>273.99</v>
          </cell>
        </row>
        <row r="457">
          <cell r="C457" t="str">
            <v>01.006.06.01.01.07</v>
          </cell>
          <cell r="D457" t="str">
            <v>Mastique de emulsão hidroasfáltica - incluso</v>
          </cell>
          <cell r="E457">
            <v>89.52</v>
          </cell>
          <cell r="F457" t="str">
            <v>m</v>
          </cell>
        </row>
        <row r="458">
          <cell r="C458" t="str">
            <v>01.006.07</v>
          </cell>
          <cell r="D458" t="str">
            <v xml:space="preserve">Poço de Elevador Face Interna </v>
          </cell>
          <cell r="H458">
            <v>6334.26</v>
          </cell>
        </row>
        <row r="459">
          <cell r="C459" t="str">
            <v>01.006.07.01</v>
          </cell>
          <cell r="D459" t="str">
            <v xml:space="preserve">Poço de Elevador Face Interna </v>
          </cell>
          <cell r="H459">
            <v>6334.26</v>
          </cell>
        </row>
        <row r="460">
          <cell r="C460" t="str">
            <v>01.006.07.01.01</v>
          </cell>
          <cell r="D460" t="str">
            <v>Poço de Elevador Face terna - Sistema "A3" Manta asfáltica 3mm aderida com asfalto elastomérico - Manta asf. Pre´-fabricada (SBS 13%), esp. 3mm, tipo III, conf. Norma (ABNT) NBR 9952/98, aderida com 2,0kg/m2 de asfalto quente e camada de reforço com 2 kg/</v>
          </cell>
          <cell r="H460">
            <v>6334.26</v>
          </cell>
        </row>
        <row r="461">
          <cell r="C461" t="str">
            <v>01.006.07.01.01.01</v>
          </cell>
          <cell r="D461" t="str">
            <v>Preparação de superfície - Limpeza e acerto de superfície</v>
          </cell>
          <cell r="E461">
            <v>295.64999999999998</v>
          </cell>
          <cell r="F461" t="str">
            <v>m2</v>
          </cell>
          <cell r="G461">
            <v>9.0117030272281422</v>
          </cell>
          <cell r="H461">
            <v>2664.31</v>
          </cell>
        </row>
        <row r="462">
          <cell r="C462" t="str">
            <v>01.006.07.01.01.02</v>
          </cell>
          <cell r="D462" t="str">
            <v>Impermeabilização com argamassa polimérica (4 kg/m2) estruturada com tela de pliester</v>
          </cell>
          <cell r="E462">
            <v>295.64999999999998</v>
          </cell>
          <cell r="F462" t="str">
            <v>m2</v>
          </cell>
          <cell r="G462">
            <v>12.413191273465246</v>
          </cell>
          <cell r="H462">
            <v>3669.96</v>
          </cell>
        </row>
        <row r="463">
          <cell r="C463" t="str">
            <v>01.006.08</v>
          </cell>
          <cell r="D463" t="str">
            <v>Cornijas (EXCLUSO)</v>
          </cell>
        </row>
        <row r="464">
          <cell r="C464" t="str">
            <v>01.006.09</v>
          </cell>
          <cell r="D464" t="str">
            <v>Piso Térreo Pilotis</v>
          </cell>
          <cell r="H464">
            <v>93689.75</v>
          </cell>
        </row>
        <row r="465">
          <cell r="C465" t="str">
            <v>01.006.09.01</v>
          </cell>
          <cell r="D465" t="str">
            <v>Piso Térreo Pilotis</v>
          </cell>
          <cell r="H465">
            <v>93689.75</v>
          </cell>
        </row>
        <row r="466">
          <cell r="C466" t="str">
            <v>01.006.09.01.01</v>
          </cell>
          <cell r="D466" t="str">
            <v>Piso Térreo Pilotis - Sistema "A4" Manta asfáltica 4mm aderida com asfalto elastomérico - Manta asf. Pre´-fabricada (SBS 13%), esp. 4mm, tipo IV, conf. Norma (ABNT) NBR 9952/98, aderida com 2,0kg/m2 de asfalto quente e camada de reforço com 2 kg/m2 de asf</v>
          </cell>
          <cell r="H466">
            <v>93689.75</v>
          </cell>
        </row>
        <row r="467">
          <cell r="C467" t="str">
            <v>01.006.09.01.01.01</v>
          </cell>
          <cell r="D467" t="str">
            <v>Regularização de superfície horizontal e vertical</v>
          </cell>
          <cell r="E467">
            <v>1405.58</v>
          </cell>
          <cell r="F467" t="str">
            <v>m2</v>
          </cell>
          <cell r="G467">
            <v>13.950461731100331</v>
          </cell>
          <cell r="H467">
            <v>19608.490000000002</v>
          </cell>
        </row>
        <row r="468">
          <cell r="C468" t="str">
            <v>01.006.09.01.01.02</v>
          </cell>
          <cell r="D468" t="str">
            <v>Impermeaabilização (primer, asfalto elastomérico e manta asfáltica SBS 13% 4mm tipo IV)</v>
          </cell>
          <cell r="E468">
            <v>1405.58</v>
          </cell>
          <cell r="F468" t="str">
            <v>m2</v>
          </cell>
          <cell r="G468">
            <v>41.983921228247418</v>
          </cell>
          <cell r="H468">
            <v>59011.76</v>
          </cell>
        </row>
        <row r="469">
          <cell r="C469" t="str">
            <v>01.006.09.01.01.03</v>
          </cell>
          <cell r="D469" t="str">
            <v>Camada separadora (papel kraft)</v>
          </cell>
          <cell r="E469">
            <v>1157.94</v>
          </cell>
          <cell r="F469" t="str">
            <v>m2</v>
          </cell>
          <cell r="G469">
            <v>1.0336977736324853</v>
          </cell>
          <cell r="H469">
            <v>1196.96</v>
          </cell>
        </row>
        <row r="470">
          <cell r="C470" t="str">
            <v>01.006.09.01.01.04</v>
          </cell>
          <cell r="D470" t="str">
            <v>Proteção mecânica acabada horizontal</v>
          </cell>
          <cell r="E470">
            <v>1157.94</v>
          </cell>
          <cell r="F470" t="str">
            <v>m2</v>
          </cell>
          <cell r="G470">
            <v>9.7980206228301991</v>
          </cell>
          <cell r="H470">
            <v>11345.52</v>
          </cell>
        </row>
        <row r="471">
          <cell r="C471" t="str">
            <v>01.006.09.01.01.05</v>
          </cell>
          <cell r="D471" t="str">
            <v>Proteção mecânica acabada vertical com tela galvanizada, ou plástica fio 22 abertura 1"</v>
          </cell>
          <cell r="E471">
            <v>247.64</v>
          </cell>
          <cell r="F471" t="str">
            <v>m2</v>
          </cell>
          <cell r="G471">
            <v>10.204409626877727</v>
          </cell>
          <cell r="H471">
            <v>2527.02</v>
          </cell>
        </row>
        <row r="472">
          <cell r="C472" t="str">
            <v>01.006.09.01.01.06</v>
          </cell>
          <cell r="D472" t="str">
            <v>Mastique de emulsão hidroasfáltica - incluso</v>
          </cell>
          <cell r="E472">
            <v>489.81</v>
          </cell>
          <cell r="F472" t="str">
            <v>m</v>
          </cell>
        </row>
        <row r="473">
          <cell r="C473" t="str">
            <v>01.006.10</v>
          </cell>
          <cell r="D473" t="str">
            <v>Jardineiras</v>
          </cell>
          <cell r="H473">
            <v>3597.5</v>
          </cell>
        </row>
        <row r="474">
          <cell r="C474" t="str">
            <v>01.006.10.01</v>
          </cell>
          <cell r="D474" t="str">
            <v>Jardineiras</v>
          </cell>
          <cell r="H474">
            <v>3597.5</v>
          </cell>
        </row>
        <row r="475">
          <cell r="C475" t="str">
            <v>01.006.10.01.01</v>
          </cell>
          <cell r="D475" t="str">
            <v>Jardineiras</v>
          </cell>
          <cell r="H475">
            <v>3597.5</v>
          </cell>
        </row>
        <row r="476">
          <cell r="C476" t="str">
            <v>01.006.10.01.01.01</v>
          </cell>
          <cell r="D476" t="str">
            <v>Regularização de superfície horizontal e vertical</v>
          </cell>
          <cell r="E476">
            <v>49.3</v>
          </cell>
          <cell r="F476" t="str">
            <v>m2</v>
          </cell>
          <cell r="G476">
            <v>13.950507099391482</v>
          </cell>
          <cell r="H476">
            <v>687.76</v>
          </cell>
        </row>
        <row r="477">
          <cell r="C477" t="str">
            <v>01.006.10.01.01.02</v>
          </cell>
          <cell r="D477" t="str">
            <v>Impermeabilização (primer, asfalto elastomérico e manta asfáltica SBS 13% 4mm tipo IV)</v>
          </cell>
          <cell r="E477">
            <v>49.3</v>
          </cell>
          <cell r="F477" t="str">
            <v>m2</v>
          </cell>
          <cell r="G477">
            <v>41.983975659229209</v>
          </cell>
          <cell r="H477">
            <v>2069.81</v>
          </cell>
        </row>
        <row r="478">
          <cell r="C478" t="str">
            <v>01.006.10.01.01.03</v>
          </cell>
          <cell r="D478" t="str">
            <v>Camada separadora (papel kraft)</v>
          </cell>
          <cell r="E478">
            <v>15.51</v>
          </cell>
          <cell r="F478" t="str">
            <v>m2</v>
          </cell>
          <cell r="G478">
            <v>1.0335267569310123</v>
          </cell>
          <cell r="H478">
            <v>16.03</v>
          </cell>
        </row>
        <row r="479">
          <cell r="C479" t="str">
            <v>01.006.10.01.01.04</v>
          </cell>
          <cell r="D479" t="str">
            <v>Proteção mecânica acabada horizontal</v>
          </cell>
          <cell r="E479">
            <v>15.51</v>
          </cell>
          <cell r="F479" t="str">
            <v>m2</v>
          </cell>
          <cell r="G479">
            <v>9.7981947130883302</v>
          </cell>
          <cell r="H479">
            <v>151.97</v>
          </cell>
        </row>
        <row r="480">
          <cell r="C480" t="str">
            <v>01.006.10.01.01.05</v>
          </cell>
          <cell r="D480" t="str">
            <v>Proteção mecânica acabada vertical com tela galvanizada, ou plástica fio 22 abertura 1"</v>
          </cell>
          <cell r="E480">
            <v>33.79</v>
          </cell>
          <cell r="F480" t="str">
            <v>m2</v>
          </cell>
          <cell r="G480">
            <v>10.204498372299497</v>
          </cell>
          <cell r="H480">
            <v>344.81</v>
          </cell>
        </row>
        <row r="481">
          <cell r="C481" t="str">
            <v>01.006.10.01.01.06</v>
          </cell>
          <cell r="D481" t="str">
            <v>Mastique de emulsão hidroasfáltica - incluso</v>
          </cell>
          <cell r="E481">
            <v>37.78</v>
          </cell>
          <cell r="F481" t="str">
            <v>m</v>
          </cell>
        </row>
        <row r="482">
          <cell r="C482" t="str">
            <v>01.006.10.01.01.07</v>
          </cell>
          <cell r="D482" t="str">
            <v>Pintura anti-raiz - Solução de alcatrão</v>
          </cell>
          <cell r="E482">
            <v>49.302</v>
          </cell>
          <cell r="F482" t="str">
            <v>m2</v>
          </cell>
          <cell r="G482">
            <v>6.6350249482779606</v>
          </cell>
          <cell r="H482">
            <v>327.12</v>
          </cell>
        </row>
        <row r="483">
          <cell r="C483" t="str">
            <v>01.006.11</v>
          </cell>
          <cell r="D483" t="str">
            <v>Box de Lavagem 1º Subsolo</v>
          </cell>
          <cell r="H483">
            <v>12351.1</v>
          </cell>
        </row>
        <row r="484">
          <cell r="C484" t="str">
            <v>01.006.11.01</v>
          </cell>
          <cell r="D484" t="str">
            <v>Box de Lavagem 1º Subsolo</v>
          </cell>
          <cell r="H484">
            <v>12351.1</v>
          </cell>
        </row>
        <row r="485">
          <cell r="C485" t="str">
            <v>01.006.11.01.01</v>
          </cell>
          <cell r="D485" t="str">
            <v>Chapisco para regularização da superfície vertical</v>
          </cell>
          <cell r="E485">
            <v>54</v>
          </cell>
          <cell r="F485" t="str">
            <v>m2</v>
          </cell>
          <cell r="G485">
            <v>4.809814814814815</v>
          </cell>
          <cell r="H485">
            <v>259.73</v>
          </cell>
        </row>
        <row r="486">
          <cell r="C486" t="str">
            <v>01.006.11.01.02</v>
          </cell>
          <cell r="D486" t="str">
            <v>Regularização das superfícies</v>
          </cell>
          <cell r="E486">
            <v>270</v>
          </cell>
          <cell r="F486" t="str">
            <v>m2</v>
          </cell>
          <cell r="G486">
            <v>9.011703703703704</v>
          </cell>
          <cell r="H486">
            <v>2433.16</v>
          </cell>
        </row>
        <row r="487">
          <cell r="C487" t="str">
            <v>01.006.11.01.03</v>
          </cell>
          <cell r="D487" t="str">
            <v>Impermeabilização com primer de base asfáltica, membrana asfáltica moldada nolocal composta de 4 kg de asfalto elastomérico + 1 véu de poliester</v>
          </cell>
          <cell r="E487">
            <v>270</v>
          </cell>
          <cell r="F487" t="str">
            <v>m2</v>
          </cell>
          <cell r="G487">
            <v>25.064888888888891</v>
          </cell>
          <cell r="H487">
            <v>6767.52</v>
          </cell>
        </row>
        <row r="488">
          <cell r="C488" t="str">
            <v>01.006.11.01.04</v>
          </cell>
          <cell r="D488" t="str">
            <v>Camada separadora (papel kraft betuminado duplo)</v>
          </cell>
          <cell r="E488">
            <v>216</v>
          </cell>
          <cell r="F488" t="str">
            <v>m2</v>
          </cell>
          <cell r="G488">
            <v>1.0337037037037038</v>
          </cell>
          <cell r="H488">
            <v>223.28</v>
          </cell>
        </row>
        <row r="489">
          <cell r="C489" t="str">
            <v>01.006.11.01.05</v>
          </cell>
          <cell r="D489" t="str">
            <v>Proteção mecânica horizontal com argamassa traço 1:4, esp. 3cm, acabamento vassourado</v>
          </cell>
          <cell r="E489">
            <v>216</v>
          </cell>
          <cell r="F489" t="str">
            <v>m2</v>
          </cell>
          <cell r="G489">
            <v>9.798009259259258</v>
          </cell>
          <cell r="H489">
            <v>2116.37</v>
          </cell>
        </row>
        <row r="490">
          <cell r="C490" t="str">
            <v>01.006.11.01.06</v>
          </cell>
          <cell r="D490" t="str">
            <v>Proteção mecânica vertical com tela plástica</v>
          </cell>
          <cell r="E490">
            <v>54</v>
          </cell>
          <cell r="F490" t="str">
            <v>m2</v>
          </cell>
          <cell r="G490">
            <v>10.204444444444444</v>
          </cell>
          <cell r="H490">
            <v>551.04</v>
          </cell>
        </row>
        <row r="491">
          <cell r="C491" t="str">
            <v>01.006.12</v>
          </cell>
          <cell r="D491" t="str">
            <v>Piso em taco de madeira</v>
          </cell>
          <cell r="H491">
            <v>218717.71</v>
          </cell>
        </row>
        <row r="492">
          <cell r="C492" t="str">
            <v>01.006.12.01</v>
          </cell>
          <cell r="D492" t="str">
            <v>Piso em taco de madeira</v>
          </cell>
          <cell r="H492">
            <v>218717.71</v>
          </cell>
        </row>
        <row r="493">
          <cell r="C493" t="str">
            <v>01.006.12.01.01</v>
          </cell>
          <cell r="D493" t="str">
            <v>Cristalização</v>
          </cell>
          <cell r="E493">
            <v>19804.66</v>
          </cell>
          <cell r="F493" t="str">
            <v>m2</v>
          </cell>
          <cell r="G493">
            <v>11.043749804338978</v>
          </cell>
          <cell r="H493">
            <v>218717.71</v>
          </cell>
        </row>
        <row r="494">
          <cell r="C494">
            <v>1007</v>
          </cell>
          <cell r="D494" t="str">
            <v>ESQUADRIAS</v>
          </cell>
          <cell r="H494">
            <v>9798219.7899999991</v>
          </cell>
        </row>
        <row r="495">
          <cell r="C495" t="str">
            <v>01.007.01</v>
          </cell>
          <cell r="D495" t="str">
            <v>Esquadrias de Madeira</v>
          </cell>
          <cell r="H495">
            <v>2290261.2599999998</v>
          </cell>
        </row>
        <row r="496">
          <cell r="C496" t="str">
            <v>01.007.01.01</v>
          </cell>
          <cell r="D496" t="str">
            <v>Porta semi-oca moldurada tipo Sincol ref. 247 em madeira Itauba, acabamento para pintura, com borracha de vedação</v>
          </cell>
          <cell r="H496">
            <v>214434</v>
          </cell>
        </row>
        <row r="497">
          <cell r="C497" t="str">
            <v>01.007.01.01.01</v>
          </cell>
          <cell r="D497" t="str">
            <v>Porta semi-oca moldurada tipo Sincol ref. 247 em madeira Itauba, acabamento para pintura, com borracha de vedação</v>
          </cell>
          <cell r="H497">
            <v>214434</v>
          </cell>
        </row>
        <row r="498">
          <cell r="C498" t="str">
            <v>01.007.01.01.01.01</v>
          </cell>
          <cell r="D498" t="str">
            <v>M08 - 1,64x2,10x0,14m - conf. Det. H05 - com guarnição  larg. 8cm canelada dos 2 lados, sóculos superiores 8x8cm com círculo, sóculos inferiores em mármore</v>
          </cell>
          <cell r="E498">
            <v>216</v>
          </cell>
          <cell r="F498" t="str">
            <v>un</v>
          </cell>
          <cell r="G498">
            <v>992.75</v>
          </cell>
          <cell r="H498">
            <v>214434</v>
          </cell>
        </row>
        <row r="499">
          <cell r="C499" t="str">
            <v>01.007.01.02</v>
          </cell>
          <cell r="D499" t="str">
            <v>Porta semi-oca moldurada de 2 lados tipo Sincol ref. 261, acabamento para pintura, com borracha de vedação</v>
          </cell>
          <cell r="H499">
            <v>13721.61</v>
          </cell>
        </row>
        <row r="500">
          <cell r="C500" t="str">
            <v>01.007.01.02.01</v>
          </cell>
          <cell r="D500" t="str">
            <v>Porta semi-oca moldurada de 2 lados tipo Sincol ref. 261, acabamento para pintura, com borracha de vedação</v>
          </cell>
          <cell r="H500">
            <v>13721.61</v>
          </cell>
        </row>
        <row r="501">
          <cell r="C501" t="str">
            <v>01.007.01.02.01.01</v>
          </cell>
          <cell r="D501" t="str">
            <v>M01 - 0,62x2,10m conf. Det. H01 - com guarnição larg. 7cm lisa dos 2 lados</v>
          </cell>
          <cell r="E501">
            <v>2</v>
          </cell>
          <cell r="F501" t="str">
            <v>un</v>
          </cell>
          <cell r="G501">
            <v>326.70999999999998</v>
          </cell>
          <cell r="H501">
            <v>653.41</v>
          </cell>
        </row>
        <row r="502">
          <cell r="C502" t="str">
            <v>01.007.01.02.01.02</v>
          </cell>
          <cell r="D502" t="str">
            <v>M03 - 0,72x2,10m conf. Det. H02 - com guarnição larg. 7cm lisa dos 2 lados</v>
          </cell>
          <cell r="E502">
            <v>22</v>
          </cell>
          <cell r="F502" t="str">
            <v>un</v>
          </cell>
          <cell r="G502">
            <v>326.70999999999998</v>
          </cell>
          <cell r="H502">
            <v>7187.51</v>
          </cell>
        </row>
        <row r="503">
          <cell r="C503" t="str">
            <v>01.007.01.02.01.03</v>
          </cell>
          <cell r="D503" t="str">
            <v>M06 - 0,82x2,10m conf. Det. H03 - com guarnição larg. 7cm lisa dos 2 lados</v>
          </cell>
          <cell r="E503">
            <v>14</v>
          </cell>
          <cell r="F503" t="str">
            <v>un</v>
          </cell>
          <cell r="G503">
            <v>326.70999999999998</v>
          </cell>
          <cell r="H503">
            <v>4573.87</v>
          </cell>
        </row>
        <row r="504">
          <cell r="C504" t="str">
            <v>01.007.01.02.01.04</v>
          </cell>
          <cell r="D504" t="str">
            <v>M15 - 0,70x2,10m conf. Det. H13 - com guarnição larg. 7cm lisa dos 2 lados</v>
          </cell>
          <cell r="E504">
            <v>4</v>
          </cell>
          <cell r="F504" t="str">
            <v>un</v>
          </cell>
          <cell r="G504">
            <v>326.70999999999998</v>
          </cell>
          <cell r="H504">
            <v>1306.82</v>
          </cell>
        </row>
        <row r="505">
          <cell r="C505" t="str">
            <v>01.007.01.03</v>
          </cell>
          <cell r="D505" t="str">
            <v>Porta semi-oca moldurada de 2 lados tipo Sincol ref. 269, acabamento para pintura, com borracha de vedação</v>
          </cell>
          <cell r="H505">
            <v>947960.73</v>
          </cell>
        </row>
        <row r="506">
          <cell r="C506" t="str">
            <v>01.007.01.03.01</v>
          </cell>
          <cell r="D506" t="str">
            <v>Porta semi-oca moldurada de 2 lados tipo Sincol ref. 269, acabamento para pintura, com borracha de vedação</v>
          </cell>
          <cell r="H506">
            <v>947960.73</v>
          </cell>
        </row>
        <row r="507">
          <cell r="C507" t="str">
            <v>01.007.01.03.01.01</v>
          </cell>
          <cell r="D507" t="str">
            <v>M2 - 0,62x2,10m conf. Det.H01 - com guarnição larg. 8cm lisa dos 2 lados canelada de 1 lado e lisa do outro lado</v>
          </cell>
          <cell r="E507">
            <v>159</v>
          </cell>
          <cell r="F507" t="str">
            <v>un</v>
          </cell>
          <cell r="G507">
            <v>298.73</v>
          </cell>
          <cell r="H507">
            <v>47497.67</v>
          </cell>
        </row>
        <row r="508">
          <cell r="C508" t="str">
            <v>01.007.01.03.01.02</v>
          </cell>
          <cell r="D508" t="str">
            <v>M04 -  0,72x2,10m conf. Det.H02 - com guarnição larg. 8cm canelada dos 2 lados, sóculo superior 8x8cm com círculo e sóculo inferior em mármore</v>
          </cell>
          <cell r="E508">
            <v>217</v>
          </cell>
          <cell r="F508" t="str">
            <v>un</v>
          </cell>
          <cell r="G508">
            <v>322.19</v>
          </cell>
          <cell r="H508">
            <v>69915.77</v>
          </cell>
        </row>
        <row r="509">
          <cell r="C509" t="str">
            <v>01.007.01.03.01.03</v>
          </cell>
          <cell r="D509" t="str">
            <v>M04 -  0,72x2,10m conf. Det.H02 - com guarnição larg. 8cm lisa dos 2 lados</v>
          </cell>
          <cell r="E509">
            <v>1211</v>
          </cell>
          <cell r="F509" t="str">
            <v>un</v>
          </cell>
          <cell r="G509">
            <v>298.73</v>
          </cell>
          <cell r="H509">
            <v>361759</v>
          </cell>
        </row>
        <row r="510">
          <cell r="C510" t="str">
            <v>01.007.01.03.01.04</v>
          </cell>
          <cell r="D510" t="str">
            <v>M11 - 0,82x2,10m conf. Det. H08 - com guarnição larg. 8cm canelada dos 2 lados, sóculos superiores 8x8cm com círculo, sóculos inferiores em madeira com caneladura h=16cm de 1 lado e sóculos inferiores em mármore de outro</v>
          </cell>
          <cell r="E510">
            <v>304</v>
          </cell>
          <cell r="F510" t="str">
            <v>un</v>
          </cell>
          <cell r="G510">
            <v>324.89999999999998</v>
          </cell>
          <cell r="H510">
            <v>98769.600000000006</v>
          </cell>
        </row>
        <row r="511">
          <cell r="C511" t="str">
            <v>01.007.01.03.01.05</v>
          </cell>
          <cell r="D511" t="str">
            <v>M11 - 0,82x2,10m conf. Det. H08 - com guarnição larg. 8cm canelada dos 2 lados, sóculos superiores 8x8cm com círculo, sóculos inferiores em madeira com caneladura h=16cm</v>
          </cell>
          <cell r="E511">
            <v>102</v>
          </cell>
          <cell r="F511" t="str">
            <v>un</v>
          </cell>
          <cell r="G511">
            <v>327.61</v>
          </cell>
          <cell r="H511">
            <v>33415.97</v>
          </cell>
        </row>
        <row r="512">
          <cell r="C512" t="str">
            <v>01.007.01.03.01.07</v>
          </cell>
          <cell r="D512" t="str">
            <v>M11 - 0,82x2,10m conf. Det. H08 - com guarnição  liso</v>
          </cell>
          <cell r="E512">
            <v>92</v>
          </cell>
          <cell r="F512" t="str">
            <v>un</v>
          </cell>
          <cell r="G512">
            <v>298.73</v>
          </cell>
          <cell r="H512">
            <v>27482.93</v>
          </cell>
        </row>
        <row r="513">
          <cell r="C513" t="str">
            <v>01.007.01.03.01.08</v>
          </cell>
          <cell r="D513" t="str">
            <v>M12 - 1,44x2,10m  conf. Det.H08 - com guarnição larg. 8cm canelada dos 2 lados, sóculos superiores 8x8cm com círculo, sóculos inferiores em madeira com caneladura h=16cm</v>
          </cell>
          <cell r="E513">
            <v>2</v>
          </cell>
          <cell r="F513" t="str">
            <v>un</v>
          </cell>
          <cell r="G513">
            <v>499.99</v>
          </cell>
          <cell r="H513">
            <v>999.97</v>
          </cell>
        </row>
        <row r="514">
          <cell r="C514" t="str">
            <v>01.007.01.03.01.09</v>
          </cell>
          <cell r="D514" t="str">
            <v>M05 - 0,82x2,10m conf. Det.H03 - com guarnição larg. 8cm canelada dos 2 lados, sóculos superiores 8x8cm com círculo, sóculos inferiores em madeira com caneladura h=16cm de 1 lado e sóculos inferiores em mármore de outro</v>
          </cell>
          <cell r="E514">
            <v>186</v>
          </cell>
          <cell r="F514" t="str">
            <v>un</v>
          </cell>
          <cell r="G514">
            <v>327.61</v>
          </cell>
          <cell r="H514">
            <v>60935</v>
          </cell>
        </row>
        <row r="515">
          <cell r="C515" t="str">
            <v>01.007.01.03.01.10</v>
          </cell>
          <cell r="D515" t="str">
            <v>M05 - 0,82x2,10m conf. Det.H03 - com guarnição larg. 8cm lisa dos 2 lados</v>
          </cell>
          <cell r="E515">
            <v>154</v>
          </cell>
          <cell r="F515" t="str">
            <v>un</v>
          </cell>
          <cell r="G515">
            <v>298.73</v>
          </cell>
          <cell r="H515">
            <v>46004.04</v>
          </cell>
        </row>
        <row r="516">
          <cell r="C516" t="str">
            <v>01.007.01.03.01.11</v>
          </cell>
          <cell r="D516" t="str">
            <v>M05 - 0,82x2,10m conf. Det.H03 - com guarnição larg. 8cm lisa de 1 lado e larg. 8cm canelada do outro lado, sóculos superiores 8x8cm com círculo, sóculos inferiores em madeira com caneladura h=16cm</v>
          </cell>
          <cell r="E516">
            <v>4</v>
          </cell>
          <cell r="F516" t="str">
            <v>un</v>
          </cell>
          <cell r="G516">
            <v>313.17</v>
          </cell>
          <cell r="H516">
            <v>1252.67</v>
          </cell>
        </row>
        <row r="517">
          <cell r="C517" t="str">
            <v>01.007.01.03.01.12</v>
          </cell>
          <cell r="D517" t="str">
            <v>M07 - 1,64x2,10m conf. Det.H04 (de correr)  - com guarnição larg. 8cm canelada dos 2 lados, sóculos superiores 8x8cm com círculo, sóculos inferiores em madeira com caneladura h=16cm</v>
          </cell>
          <cell r="E517">
            <v>163</v>
          </cell>
          <cell r="F517" t="str">
            <v>un</v>
          </cell>
          <cell r="G517">
            <v>699.44</v>
          </cell>
          <cell r="H517">
            <v>114008.31</v>
          </cell>
        </row>
        <row r="518">
          <cell r="C518" t="str">
            <v>01.007.01.03.01.13</v>
          </cell>
          <cell r="D518" t="str">
            <v>M09 - 1,44x2,10m conf. Det. H06 - com guarnição larg. 8cm canelada dos 2 lados, sóculos superiores 8x8cm com círculo, sóculos inferiores em madeira com caneladura h=16cm</v>
          </cell>
          <cell r="E518">
            <v>35</v>
          </cell>
          <cell r="F518" t="str">
            <v>un</v>
          </cell>
          <cell r="G518">
            <v>500.89</v>
          </cell>
          <cell r="H518">
            <v>17531.060000000001</v>
          </cell>
        </row>
        <row r="519">
          <cell r="C519" t="str">
            <v>01.007.01.03.01.14</v>
          </cell>
          <cell r="D519" t="str">
            <v>M08 - 1,64x2,10m conf. Det.H05 - com guarnição larg. 8cm canelada dos 2 lados, sóculos superiores 8x8cm com círculo, sóculos inferiores em madeira com caneladura h=16cm</v>
          </cell>
          <cell r="E519">
            <v>2</v>
          </cell>
          <cell r="F519" t="str">
            <v>un</v>
          </cell>
          <cell r="G519">
            <v>500.89</v>
          </cell>
          <cell r="H519">
            <v>1001.78</v>
          </cell>
        </row>
        <row r="520">
          <cell r="C520" t="str">
            <v>01.007.01.03.01.15</v>
          </cell>
          <cell r="D520" t="str">
            <v>M13 - 1,64x2,10m conf. Det.H08 - com guarnição larg. 8cm canelada dos 2 lados, sóculos superiores 8x8cm com círculo, sóculos inferiores em madeira com caneladura h=16cm</v>
          </cell>
          <cell r="E520">
            <v>24</v>
          </cell>
          <cell r="F520" t="str">
            <v>un</v>
          </cell>
          <cell r="G520">
            <v>500.89</v>
          </cell>
          <cell r="H520">
            <v>12021.3</v>
          </cell>
        </row>
        <row r="521">
          <cell r="C521" t="str">
            <v>01.007.01.03.01.16</v>
          </cell>
          <cell r="D521" t="str">
            <v>M06 - 0,82x2,10m conf. Det.H03 - com guarnição larg. 8cm canelada dos 2 lados, sóculos superiores 8x8cm com círculo, sóculos inferiores em madeira com caneladura h=16cm</v>
          </cell>
          <cell r="E521">
            <v>169</v>
          </cell>
          <cell r="F521" t="str">
            <v>un</v>
          </cell>
          <cell r="G521">
            <v>327.61</v>
          </cell>
          <cell r="H521">
            <v>55365.67</v>
          </cell>
        </row>
        <row r="522">
          <cell r="C522" t="str">
            <v>01.007.01.04</v>
          </cell>
          <cell r="D522" t="str">
            <v>Porta semi-oca tipo Sincol ref. 123, acabamento para pintura</v>
          </cell>
          <cell r="H522">
            <v>377001.33</v>
          </cell>
        </row>
        <row r="523">
          <cell r="C523" t="str">
            <v>01.007.01.04.01</v>
          </cell>
          <cell r="D523" t="str">
            <v>Porta semi-oca tipo Sincol ref. 123, acabamento para pintura</v>
          </cell>
          <cell r="H523">
            <v>377001.33</v>
          </cell>
        </row>
        <row r="524">
          <cell r="C524" t="str">
            <v>01.007.01.04.01.01</v>
          </cell>
          <cell r="D524" t="str">
            <v>M01 - 0,62x2,10m conf. Det. H01 - com guarnição larg. 5cm lisa dos 2 lados</v>
          </cell>
          <cell r="E524">
            <v>686</v>
          </cell>
          <cell r="F524" t="str">
            <v>un</v>
          </cell>
          <cell r="G524">
            <v>253.6</v>
          </cell>
          <cell r="H524">
            <v>173971.32</v>
          </cell>
        </row>
        <row r="525">
          <cell r="C525" t="str">
            <v>01.007.01.04.01.02</v>
          </cell>
          <cell r="D525" t="str">
            <v>M01 - 0,62x2,10m conf. Det. H01 - com guarnição larg. 5cm lisa  de 1 lado e  guarnição larg. 8cm canelada do outro lado, sóculos superiores 8x8cm com círculo, sóculos inferiores em madeira com caneladura h=16cm</v>
          </cell>
          <cell r="E525">
            <v>24</v>
          </cell>
          <cell r="F525" t="str">
            <v>un</v>
          </cell>
          <cell r="G525">
            <v>273.45999999999998</v>
          </cell>
          <cell r="H525">
            <v>6562.98</v>
          </cell>
        </row>
        <row r="526">
          <cell r="C526" t="str">
            <v>01.007.01.04.01.03</v>
          </cell>
          <cell r="D526" t="str">
            <v>M03 - 0,72x2,10m conf. Det.H02 - com guarnição larg. 7cm lisa dos 2 lados</v>
          </cell>
          <cell r="E526">
            <v>32</v>
          </cell>
          <cell r="F526" t="str">
            <v>un</v>
          </cell>
          <cell r="G526">
            <v>284.29000000000002</v>
          </cell>
          <cell r="H526">
            <v>9097.2000000000007</v>
          </cell>
        </row>
        <row r="527">
          <cell r="C527" t="str">
            <v>01.007.01.04.01.04</v>
          </cell>
          <cell r="D527" t="str">
            <v>M06 - 0,82x2,10m conf. Det.H03 - com guarnição larg. 5cm lisa dos 2 lados</v>
          </cell>
          <cell r="E527">
            <v>711</v>
          </cell>
          <cell r="F527" t="str">
            <v>un</v>
          </cell>
          <cell r="G527">
            <v>263.52999999999997</v>
          </cell>
          <cell r="H527">
            <v>187369.83</v>
          </cell>
        </row>
        <row r="528">
          <cell r="C528" t="str">
            <v>01.007.01.05</v>
          </cell>
          <cell r="D528" t="str">
            <v>Porta semi-oca tipo Sincol ref. 269 de 1 lado e ref. 123 do outro lado, acabamento para pintura</v>
          </cell>
          <cell r="H528">
            <v>53637.38</v>
          </cell>
        </row>
        <row r="529">
          <cell r="C529" t="str">
            <v>01.007.01.05.01</v>
          </cell>
          <cell r="D529" t="str">
            <v>Porta semi-oca tipo Sincol ref. 269 de 1 lado e ref. 123 do outro lado, acabamento para pintura</v>
          </cell>
          <cell r="H529">
            <v>53637.38</v>
          </cell>
        </row>
        <row r="530">
          <cell r="C530" t="str">
            <v>01.007.01.05.01.01</v>
          </cell>
          <cell r="D530" t="str">
            <v>M11 - 0,82x2,10m conf. Det. H08 - com guarnição larg.5 cm lisa de 1 lado e guarnição larg. 8cm canelada do outro lado, sóculos superiores 8x8cm com círculo, sóculos inferiores em madeira com caneladura h=16cm</v>
          </cell>
          <cell r="E530">
            <v>184</v>
          </cell>
          <cell r="F530" t="str">
            <v>un</v>
          </cell>
          <cell r="G530">
            <v>291.51</v>
          </cell>
          <cell r="H530">
            <v>53637.38</v>
          </cell>
        </row>
        <row r="531">
          <cell r="C531" t="str">
            <v>01.007.01.06</v>
          </cell>
          <cell r="D531" t="str">
            <v>Porta em madeira maciça, com veneziana tipo Sincol ref. 311, acabamento para pintura</v>
          </cell>
          <cell r="H531">
            <v>164803.72</v>
          </cell>
        </row>
        <row r="532">
          <cell r="C532" t="str">
            <v>01.007.01.06.01</v>
          </cell>
          <cell r="D532" t="str">
            <v>Porta em madeira maciça, com veneziana tipo Sincol ref. 311, acabamento para pintura</v>
          </cell>
          <cell r="H532">
            <v>164803.72</v>
          </cell>
        </row>
        <row r="533">
          <cell r="C533" t="str">
            <v>01.007.01.06.01.01</v>
          </cell>
          <cell r="D533" t="str">
            <v>M14- 0,72x2,10m  conf. Det.H13 - com guarnição larg. 5cm lisa dos 2 lados</v>
          </cell>
          <cell r="E533">
            <v>404</v>
          </cell>
          <cell r="F533" t="str">
            <v>un</v>
          </cell>
          <cell r="G533">
            <v>407.93</v>
          </cell>
          <cell r="H533">
            <v>164803.72</v>
          </cell>
        </row>
        <row r="534">
          <cell r="C534" t="str">
            <v>01.007.01.07</v>
          </cell>
          <cell r="D534" t="str">
            <v>Porta de madeira com enchimento maciço, esp= 35mm, borracha de vedação, trava retrátil na parte inferior da porta e moldurada dos 2 lados tipo Sincol ref. 269, acabamento para pintura</v>
          </cell>
          <cell r="H534">
            <v>439346.93</v>
          </cell>
        </row>
        <row r="535">
          <cell r="C535" t="str">
            <v>01.007.01.07.01</v>
          </cell>
          <cell r="D535" t="str">
            <v>Porta de madeira com enchimento maciço, esp= 35mm, borracha de vedação, trava retrátil na parte inferior da porta e moldurada dos 2 lados tipo Sincol ref. 269, acabamento para pintura</v>
          </cell>
          <cell r="H535">
            <v>439346.93</v>
          </cell>
        </row>
        <row r="536">
          <cell r="C536" t="str">
            <v>01.007.01.07.01.01</v>
          </cell>
          <cell r="D536" t="str">
            <v>M05 - 0,82x2,10 m conf. Det.H03 (acustica)  - com guarnição larg. 8cm canelada dos 2 lados, sóculos superiores 8x8cm com círculo, sóculos inferiores em madeira com caneladura h=16cm</v>
          </cell>
          <cell r="E536">
            <v>99</v>
          </cell>
          <cell r="F536" t="str">
            <v>un</v>
          </cell>
          <cell r="G536">
            <v>405.22</v>
          </cell>
          <cell r="H536">
            <v>40117.03</v>
          </cell>
        </row>
        <row r="537">
          <cell r="C537" t="str">
            <v>01.007.01.07.01.02</v>
          </cell>
          <cell r="D537" t="str">
            <v>M05 - 0,82x2,10 m conf. Det.H03 (acustica)  - com guarnição larg. 8cm lisa dos 2 lados canelada de 1 lado e lisa do outro lado</v>
          </cell>
          <cell r="E537">
            <v>936</v>
          </cell>
          <cell r="F537" t="str">
            <v>un</v>
          </cell>
          <cell r="G537">
            <v>405.22</v>
          </cell>
          <cell r="H537">
            <v>379288.26</v>
          </cell>
        </row>
        <row r="538">
          <cell r="C538" t="str">
            <v>01.007.01.07.01.03</v>
          </cell>
          <cell r="D538" t="str">
            <v>M05 - 0,82x2,10m conf. Det.H03 - com guarnição larg. 8cm canelada dos 2 lados, sóculos superiores 8x8cm com círculo, sóculos inferiores em madeira com caneladura h=16cm de 1 lado e sóculos inferiores em mármore de outro</v>
          </cell>
          <cell r="E538">
            <v>46</v>
          </cell>
          <cell r="F538" t="str">
            <v>un</v>
          </cell>
          <cell r="G538">
            <v>405.22</v>
          </cell>
          <cell r="H538">
            <v>18640.240000000002</v>
          </cell>
        </row>
        <row r="539">
          <cell r="C539" t="str">
            <v>01.007.01.07.01.04</v>
          </cell>
          <cell r="D539" t="str">
            <v>M09 - 1,40x2,10m conf. Det.H06 (acustica)  - com guarnição canelada larg. 7cm lisa de 1 lado e lisa guarnição larg. 8cm canelada do outro lado, sóculos superiores 8x8cm com círculo, sóculos inferiores em madeira com caneladura h=16cm</v>
          </cell>
          <cell r="E539">
            <v>2</v>
          </cell>
          <cell r="F539" t="str">
            <v>un</v>
          </cell>
          <cell r="G539">
            <v>650.70000000000005</v>
          </cell>
          <cell r="H539">
            <v>1301.4100000000001</v>
          </cell>
        </row>
        <row r="540">
          <cell r="C540" t="str">
            <v>01.007.01.08</v>
          </cell>
          <cell r="D540" t="str">
            <v>Porta de correr tipo Sincol ref. 269, com enchimento, esp= 35mm, moldura dos 2 lados, acabamento para pintura, trilho, roldanas e pino guia</v>
          </cell>
          <cell r="H540">
            <v>62312.21</v>
          </cell>
        </row>
        <row r="541">
          <cell r="C541" t="str">
            <v>01.007.01.08.01</v>
          </cell>
          <cell r="D541" t="str">
            <v>Porta de correr tipo Sincol ref. 269, com enchimento, esp= 35mm, moldura dos 2 lados, acabamento para pintura, trilho, roldanas e pino guia</v>
          </cell>
          <cell r="H541">
            <v>62312.21</v>
          </cell>
        </row>
        <row r="542">
          <cell r="C542" t="str">
            <v>01.007.01.08.01.01</v>
          </cell>
          <cell r="D542" t="str">
            <v>M07 - 1,60x2,10m conf. Det.H04 (acustica)  - com guarnição larg. 8cm canelada dos 2 lados, sóculos superiores 8x8cm com círculo, sóculos inferiores em madeira com caneladura h=16cm e mármore para a galeria</v>
          </cell>
          <cell r="E542">
            <v>82</v>
          </cell>
          <cell r="F542" t="str">
            <v>un</v>
          </cell>
          <cell r="G542">
            <v>759.91</v>
          </cell>
          <cell r="H542">
            <v>62312.21</v>
          </cell>
        </row>
        <row r="543">
          <cell r="C543" t="str">
            <v>01.007.01.09</v>
          </cell>
          <cell r="D543" t="str">
            <v>Porta em madeira embuia clara</v>
          </cell>
          <cell r="H543">
            <v>5073.76</v>
          </cell>
        </row>
        <row r="544">
          <cell r="C544" t="str">
            <v>01.007.01.09.01</v>
          </cell>
          <cell r="D544" t="str">
            <v>Porta em madeira embuia clara (reaproveitamento do Stand de Vendas)</v>
          </cell>
          <cell r="H544">
            <v>5073.76</v>
          </cell>
        </row>
        <row r="545">
          <cell r="C545" t="str">
            <v>01.007.01.09.01.01</v>
          </cell>
          <cell r="D545" t="str">
            <v>CX-2 - 1,70x3,45m - Porta pivotante em madeira embuia clara, com folheado em machetaria</v>
          </cell>
          <cell r="E545">
            <v>3</v>
          </cell>
          <cell r="F545" t="str">
            <v>un</v>
          </cell>
          <cell r="G545">
            <v>807.5</v>
          </cell>
          <cell r="H545">
            <v>2422.5</v>
          </cell>
        </row>
        <row r="546">
          <cell r="C546" t="str">
            <v>01.007.01.09.01.02</v>
          </cell>
          <cell r="D546" t="str">
            <v>CX-3 - 1,70x3,45m - Porta pivotante em madeira embuia clara, com folheado em machetaria</v>
          </cell>
          <cell r="E546">
            <v>1</v>
          </cell>
          <cell r="F546" t="str">
            <v>un</v>
          </cell>
          <cell r="G546">
            <v>807.5</v>
          </cell>
          <cell r="H546">
            <v>807.5</v>
          </cell>
        </row>
        <row r="547">
          <cell r="C547" t="str">
            <v>01.007.01.09.01.03</v>
          </cell>
          <cell r="D547" t="str">
            <v>CX-4- 0,80x2,35m - Porta em madeira embuia clara com batente larg. 15cm, guarnição 10cm</v>
          </cell>
          <cell r="E547">
            <v>2</v>
          </cell>
          <cell r="F547" t="str">
            <v>un</v>
          </cell>
          <cell r="G547">
            <v>372.78</v>
          </cell>
          <cell r="H547">
            <v>745.56</v>
          </cell>
        </row>
        <row r="548">
          <cell r="C548" t="str">
            <v>01.007.01.09.01.04</v>
          </cell>
          <cell r="D548" t="str">
            <v>CX-5- 0,70x2,35m - Porta em madeira embuia clara com batente larg. 15cm, guarnição 10cm</v>
          </cell>
          <cell r="E548">
            <v>2</v>
          </cell>
          <cell r="F548" t="str">
            <v>un</v>
          </cell>
          <cell r="G548">
            <v>353.02</v>
          </cell>
          <cell r="H548">
            <v>706.04</v>
          </cell>
        </row>
        <row r="549">
          <cell r="C549" t="str">
            <v>01.007.01.09.01.05</v>
          </cell>
          <cell r="D549" t="str">
            <v>CX-6- 0,90x2,35m - Porta em madeira embuia clara com batente larg. 15cm, guarnição 10cm</v>
          </cell>
          <cell r="E549">
            <v>1</v>
          </cell>
          <cell r="F549" t="str">
            <v>un</v>
          </cell>
          <cell r="G549">
            <v>392.16</v>
          </cell>
          <cell r="H549">
            <v>392.16</v>
          </cell>
        </row>
        <row r="550">
          <cell r="C550" t="str">
            <v>01.007.01.10</v>
          </cell>
          <cell r="D550" t="str">
            <v>Portas para box sanitários (para divisórias em granito), revestidas com laminado melaminico TS 10mm nas duas faces</v>
          </cell>
          <cell r="H550">
            <v>8180</v>
          </cell>
        </row>
        <row r="551">
          <cell r="C551" t="str">
            <v>01.007.01.10.01</v>
          </cell>
          <cell r="D551" t="str">
            <v>Portas para box sanitários (para divisórias em granito), revestidas com laminado melaminico TS 10mm nas duas faces</v>
          </cell>
          <cell r="H551">
            <v>8180</v>
          </cell>
        </row>
        <row r="552">
          <cell r="C552" t="str">
            <v>01.007.01.10.01.01</v>
          </cell>
          <cell r="D552" t="str">
            <v xml:space="preserve"> - M10 - 0,60x1,90m  - conf. Det, H07 em laminado melamínico tipo TS 10mm na cor Ovo L108, com batente em alumínio e ferragens Neocom com pintura eletrostática branca</v>
          </cell>
          <cell r="E552">
            <v>20</v>
          </cell>
          <cell r="F552" t="str">
            <v>un</v>
          </cell>
          <cell r="G552">
            <v>409</v>
          </cell>
          <cell r="H552">
            <v>8180</v>
          </cell>
        </row>
        <row r="553">
          <cell r="C553" t="str">
            <v>01.007.01.11</v>
          </cell>
          <cell r="D553" t="str">
            <v>Portas de madeira para Areas Sociais</v>
          </cell>
          <cell r="H553">
            <v>3789.6</v>
          </cell>
        </row>
        <row r="554">
          <cell r="C554" t="str">
            <v>01.007.01.11.01</v>
          </cell>
          <cell r="D554" t="str">
            <v>M16 - 0,90x2,10m - conf. Def, H17</v>
          </cell>
          <cell r="E554">
            <v>10</v>
          </cell>
          <cell r="F554" t="str">
            <v>un</v>
          </cell>
          <cell r="G554">
            <v>291.50799999999998</v>
          </cell>
          <cell r="H554">
            <v>2915.08</v>
          </cell>
        </row>
        <row r="555">
          <cell r="C555" t="str">
            <v>01.007.01.11.02</v>
          </cell>
          <cell r="D555" t="str">
            <v>M17 - 0,90x2,10m - conf. Def, H17</v>
          </cell>
          <cell r="E555">
            <v>1</v>
          </cell>
          <cell r="F555" t="str">
            <v>un</v>
          </cell>
          <cell r="G555">
            <v>291.51</v>
          </cell>
          <cell r="H555">
            <v>291.51</v>
          </cell>
        </row>
        <row r="556">
          <cell r="C556" t="str">
            <v>01.007.01.11.03</v>
          </cell>
          <cell r="D556" t="str">
            <v>M18 - 0,90x2,10m - conf. Def, H17</v>
          </cell>
          <cell r="E556">
            <v>2</v>
          </cell>
          <cell r="F556" t="str">
            <v>un</v>
          </cell>
          <cell r="G556">
            <v>291.51</v>
          </cell>
          <cell r="H556">
            <v>583.02</v>
          </cell>
        </row>
        <row r="557">
          <cell r="C557" t="str">
            <v>01.007.02</v>
          </cell>
          <cell r="D557" t="str">
            <v>Esquadrias de ferro</v>
          </cell>
          <cell r="H557">
            <v>670429.92000000004</v>
          </cell>
        </row>
        <row r="558">
          <cell r="C558" t="str">
            <v>01.007.02.01</v>
          </cell>
          <cell r="D558" t="str">
            <v>Esquadrias de ferro</v>
          </cell>
          <cell r="H558">
            <v>670429.92000000004</v>
          </cell>
        </row>
        <row r="559">
          <cell r="C559" t="str">
            <v>01.007.02.01.01</v>
          </cell>
          <cell r="D559" t="str">
            <v>Esquadrias de ferro</v>
          </cell>
          <cell r="H559">
            <v>670429.92000000004</v>
          </cell>
        </row>
        <row r="560">
          <cell r="C560" t="str">
            <v>01.007.02.01.01.01</v>
          </cell>
          <cell r="D560" t="str">
            <v xml:space="preserve">F2 - Porta veneziana 0,80 x 2,10 m </v>
          </cell>
          <cell r="E560">
            <v>239</v>
          </cell>
          <cell r="F560" t="str">
            <v>un</v>
          </cell>
          <cell r="G560">
            <v>580.91071129707109</v>
          </cell>
          <cell r="H560">
            <v>138837.66</v>
          </cell>
        </row>
        <row r="561">
          <cell r="C561" t="str">
            <v>01.007.02.01.01.02</v>
          </cell>
          <cell r="D561" t="str">
            <v xml:space="preserve">F1 - Porta em chapa de aço 0,80x2,10m </v>
          </cell>
          <cell r="E561">
            <v>28</v>
          </cell>
          <cell r="F561" t="str">
            <v>un</v>
          </cell>
          <cell r="G561">
            <v>425.3907142857143</v>
          </cell>
          <cell r="H561">
            <v>11910.94</v>
          </cell>
        </row>
        <row r="562">
          <cell r="C562" t="str">
            <v>01.007.02.01.01.04</v>
          </cell>
          <cell r="D562" t="str">
            <v>F4 - Porta em chapa de aço  2 folhas de abrir - 1,60 x 2,10 m</v>
          </cell>
          <cell r="E562">
            <v>11</v>
          </cell>
          <cell r="F562" t="str">
            <v>un</v>
          </cell>
          <cell r="G562">
            <v>1365.0136363636364</v>
          </cell>
          <cell r="H562">
            <v>15015.15</v>
          </cell>
        </row>
        <row r="563">
          <cell r="C563" t="str">
            <v>01.007.02.01.01.05</v>
          </cell>
          <cell r="D563" t="str">
            <v>F5 - Porta em chapa de aço  2 folhas de abrir - 1,20 x 2,10 m</v>
          </cell>
          <cell r="E563">
            <v>1</v>
          </cell>
          <cell r="F563" t="str">
            <v>un</v>
          </cell>
          <cell r="G563">
            <v>1075.9100000000001</v>
          </cell>
          <cell r="H563">
            <v>1075.9100000000001</v>
          </cell>
        </row>
        <row r="564">
          <cell r="C564" t="str">
            <v>01.007.02.01.01.06</v>
          </cell>
          <cell r="D564" t="str">
            <v>Alçapão em chapa galvanizada 0,40x0,40m</v>
          </cell>
          <cell r="E564">
            <v>432</v>
          </cell>
          <cell r="F564" t="str">
            <v>un</v>
          </cell>
          <cell r="G564">
            <v>110.15949074074075</v>
          </cell>
          <cell r="H564">
            <v>47588.9</v>
          </cell>
        </row>
        <row r="565">
          <cell r="C565" t="str">
            <v>01.007.02.01.01.07</v>
          </cell>
          <cell r="D565" t="str">
            <v>Alçapão em chapa galvanizada 0,80x0,80m (Salão de Festas)</v>
          </cell>
          <cell r="E565">
            <v>2</v>
          </cell>
          <cell r="F565" t="str">
            <v>un</v>
          </cell>
          <cell r="G565">
            <v>164.48500000000001</v>
          </cell>
          <cell r="H565">
            <v>328.97</v>
          </cell>
        </row>
        <row r="566">
          <cell r="C566" t="str">
            <v>01.007.02.01.01.08</v>
          </cell>
          <cell r="D566" t="str">
            <v xml:space="preserve"> F7 - Corrimão contínuo tubular de aço pintado, diâmetro 2" </v>
          </cell>
          <cell r="E566">
            <v>3199.33</v>
          </cell>
          <cell r="F566" t="str">
            <v>m</v>
          </cell>
          <cell r="G566">
            <v>45.128998884141367</v>
          </cell>
          <cell r="H566">
            <v>144382.56</v>
          </cell>
        </row>
        <row r="567">
          <cell r="C567" t="str">
            <v>01.007.02.01.01.09</v>
          </cell>
          <cell r="D567" t="str">
            <v>Corrimão contínuo tubular de aço pintado, diâmetro 2 " - fixação em piso (junto a parte central das escadas de emergência)</v>
          </cell>
          <cell r="E567">
            <v>1308.5899999999999</v>
          </cell>
          <cell r="F567" t="str">
            <v>m</v>
          </cell>
          <cell r="G567">
            <v>77.528996859214885</v>
          </cell>
          <cell r="H567">
            <v>101453.67</v>
          </cell>
        </row>
        <row r="568">
          <cell r="C568" t="str">
            <v>01.007.02.01.01.10</v>
          </cell>
          <cell r="D568" t="str">
            <v>F6 - Grelha para águas pluviais com requadro de cantoneira em aço galvanizado, larg. 30cm - Rampas</v>
          </cell>
          <cell r="E568">
            <v>56.9</v>
          </cell>
          <cell r="F568" t="str">
            <v>m</v>
          </cell>
          <cell r="G568">
            <v>240.30087873462216</v>
          </cell>
          <cell r="H568">
            <v>13673.12</v>
          </cell>
        </row>
        <row r="569">
          <cell r="C569" t="str">
            <v>01.007.02.01.01.11</v>
          </cell>
          <cell r="D569" t="str">
            <v>Grelha para águas pluviais com requadro de cantoneira em aço galvanizado, larg. 15cm</v>
          </cell>
          <cell r="E569">
            <v>5.6</v>
          </cell>
          <cell r="F569" t="str">
            <v>m</v>
          </cell>
          <cell r="G569">
            <v>122.175</v>
          </cell>
          <cell r="H569">
            <v>684.18</v>
          </cell>
        </row>
        <row r="570">
          <cell r="C570" t="str">
            <v>01.007.02.01.01.12</v>
          </cell>
          <cell r="D570" t="str">
            <v>Grelha para borda de piscina com requadro de cantoneira em aço inox, larg. 15cm</v>
          </cell>
          <cell r="E570">
            <v>57.2</v>
          </cell>
          <cell r="F570" t="str">
            <v>m</v>
          </cell>
          <cell r="G570">
            <v>560.67587412587409</v>
          </cell>
          <cell r="H570">
            <v>32070.66</v>
          </cell>
        </row>
        <row r="571">
          <cell r="C571" t="str">
            <v>01.007.02.01.01.13</v>
          </cell>
          <cell r="D571" t="str">
            <v>Portão de ferro galvanizado 1folha de abrir tipo basculante, mesmo modelo do gradil , medindo 3,05x3,10m</v>
          </cell>
          <cell r="E571">
            <v>18</v>
          </cell>
          <cell r="F571" t="str">
            <v>un</v>
          </cell>
          <cell r="G571">
            <v>4335.1172222222222</v>
          </cell>
          <cell r="H571">
            <v>78032.11</v>
          </cell>
        </row>
        <row r="572">
          <cell r="C572" t="str">
            <v>01.007.02.01.01.14</v>
          </cell>
          <cell r="D572" t="str">
            <v>Automatização de portão de ferro galvanizado tipo basculante medindo 3,05x3,10m</v>
          </cell>
          <cell r="E572">
            <v>18</v>
          </cell>
          <cell r="F572" t="str">
            <v>un</v>
          </cell>
          <cell r="G572">
            <v>690</v>
          </cell>
          <cell r="H572">
            <v>12420</v>
          </cell>
        </row>
        <row r="573">
          <cell r="C573" t="str">
            <v>01.007.02.01.01.17</v>
          </cell>
          <cell r="D573" t="str">
            <v>F9 - Escada marinheiro 0,74x4,70m</v>
          </cell>
          <cell r="E573">
            <v>9</v>
          </cell>
          <cell r="F573" t="str">
            <v>un</v>
          </cell>
          <cell r="G573">
            <v>1179.4122222222222</v>
          </cell>
          <cell r="H573">
            <v>10614.71</v>
          </cell>
        </row>
        <row r="574">
          <cell r="C574" t="str">
            <v>01.007.02.01.01.18</v>
          </cell>
          <cell r="D574" t="str">
            <v>F10 - Portinhola para reservatórios 0,90x0,60m</v>
          </cell>
          <cell r="E574">
            <v>18</v>
          </cell>
          <cell r="F574" t="str">
            <v>un</v>
          </cell>
          <cell r="G574">
            <v>280.19777777777779</v>
          </cell>
          <cell r="H574">
            <v>5043.5600000000004</v>
          </cell>
        </row>
        <row r="575">
          <cell r="C575" t="str">
            <v>01.007.02.01.01.19</v>
          </cell>
          <cell r="D575" t="str">
            <v>F11 - Grelha para tomada de ar no pavimento térreo, 0,50x2,50m (det. Q11)</v>
          </cell>
          <cell r="E575">
            <v>9</v>
          </cell>
          <cell r="F575" t="str">
            <v>un</v>
          </cell>
          <cell r="G575">
            <v>619.79777777777781</v>
          </cell>
          <cell r="H575">
            <v>5578.18</v>
          </cell>
        </row>
        <row r="576">
          <cell r="C576" t="str">
            <v>01.007.02.01.01.20</v>
          </cell>
          <cell r="D576" t="str">
            <v>F12 - Tampão de acesso a cobertura 0,91x0,91m</v>
          </cell>
          <cell r="E576">
            <v>18</v>
          </cell>
          <cell r="F576" t="str">
            <v>un</v>
          </cell>
          <cell r="G576">
            <v>230.94611111111109</v>
          </cell>
          <cell r="H576">
            <v>4157.03</v>
          </cell>
        </row>
        <row r="577">
          <cell r="C577" t="str">
            <v>01.007.02.01.01.22</v>
          </cell>
          <cell r="D577" t="str">
            <v>F14 - Escada marinheiro 0,70x1,60m</v>
          </cell>
          <cell r="E577">
            <v>26</v>
          </cell>
          <cell r="F577" t="str">
            <v>un</v>
          </cell>
          <cell r="G577">
            <v>367.23500000000001</v>
          </cell>
          <cell r="H577">
            <v>9548.11</v>
          </cell>
        </row>
        <row r="578">
          <cell r="C578" t="str">
            <v>01.007.02.01.01.23</v>
          </cell>
          <cell r="D578" t="str">
            <v>Portinhola veneziana de ferro para medidores de gás, 3,50x2,10m</v>
          </cell>
          <cell r="E578">
            <v>9</v>
          </cell>
          <cell r="F578" t="str">
            <v>un</v>
          </cell>
          <cell r="G578">
            <v>1802.0211111111112</v>
          </cell>
          <cell r="H578">
            <v>16218.19</v>
          </cell>
        </row>
        <row r="579">
          <cell r="C579" t="str">
            <v>01.007.02.01.01.24</v>
          </cell>
          <cell r="D579" t="str">
            <v>Portinhola veneziana de ferro para medidores de gás, 1,00x2,10m</v>
          </cell>
          <cell r="E579">
            <v>9</v>
          </cell>
          <cell r="F579" t="str">
            <v>un</v>
          </cell>
          <cell r="G579">
            <v>754.43555555555554</v>
          </cell>
          <cell r="H579">
            <v>6789.92</v>
          </cell>
        </row>
        <row r="580">
          <cell r="C580" t="str">
            <v>01.007.02.01.01.25</v>
          </cell>
          <cell r="D580" t="str">
            <v>Grelha piso tomada ar no mezanino 0,60x4,63m</v>
          </cell>
          <cell r="E580">
            <v>2</v>
          </cell>
          <cell r="F580" t="str">
            <v>un</v>
          </cell>
          <cell r="G580">
            <v>1332.2449999999999</v>
          </cell>
          <cell r="H580">
            <v>2664.49</v>
          </cell>
        </row>
        <row r="581">
          <cell r="C581" t="str">
            <v>01.007.02.01.01.26</v>
          </cell>
          <cell r="D581" t="str">
            <v>Grelha piso tomada ar no mezanino 0,57x4,35m</v>
          </cell>
          <cell r="E581">
            <v>2</v>
          </cell>
          <cell r="F581" t="str">
            <v>un</v>
          </cell>
          <cell r="G581">
            <v>1257.405</v>
          </cell>
          <cell r="H581">
            <v>2514.81</v>
          </cell>
        </row>
        <row r="582">
          <cell r="C582" t="str">
            <v>01.007.02.01.01.27</v>
          </cell>
          <cell r="D582" t="str">
            <v>Grelha piso tomada ar no mezanino 0,83x4,68m</v>
          </cell>
          <cell r="E582">
            <v>4</v>
          </cell>
          <cell r="F582" t="str">
            <v>un</v>
          </cell>
          <cell r="G582">
            <v>1722.6975</v>
          </cell>
          <cell r="H582">
            <v>6890.79</v>
          </cell>
        </row>
        <row r="583">
          <cell r="C583" t="str">
            <v>01.007.02.01.01.28</v>
          </cell>
          <cell r="D583" t="str">
            <v>Grelha piso tomada ar no mezanino 0,57x2,20m</v>
          </cell>
          <cell r="E583">
            <v>4</v>
          </cell>
          <cell r="F583" t="str">
            <v>un</v>
          </cell>
          <cell r="G583">
            <v>734.07</v>
          </cell>
          <cell r="H583">
            <v>2936.28</v>
          </cell>
        </row>
        <row r="584">
          <cell r="C584" t="str">
            <v>01.007.02.01.01.29</v>
          </cell>
          <cell r="D584" t="str">
            <v>Porta em tela metálica - Alimentador /Telefonia/ Lógica - 1,80x2,10m</v>
          </cell>
          <cell r="E584">
            <v>4</v>
          </cell>
          <cell r="F584" t="str">
            <v>un</v>
          </cell>
          <cell r="G584">
            <v>1365.16</v>
          </cell>
        </row>
        <row r="585">
          <cell r="C585" t="str">
            <v>01.007.02.01.01.30</v>
          </cell>
          <cell r="D585" t="str">
            <v>Porta em tela metálica - Alimentador /Telefonia/ Lógica - 0,40x2,10m</v>
          </cell>
          <cell r="E585">
            <v>7</v>
          </cell>
          <cell r="F585" t="str">
            <v>un</v>
          </cell>
          <cell r="G585">
            <v>308.45</v>
          </cell>
        </row>
        <row r="586">
          <cell r="C586" t="str">
            <v>01.007.03</v>
          </cell>
          <cell r="D586" t="str">
            <v>Porta corta fogo</v>
          </cell>
          <cell r="H586">
            <v>161848.34</v>
          </cell>
        </row>
        <row r="587">
          <cell r="C587" t="str">
            <v>01.007.03.01</v>
          </cell>
          <cell r="D587" t="str">
            <v>Porta corta fogo</v>
          </cell>
          <cell r="H587">
            <v>161848.34</v>
          </cell>
        </row>
        <row r="588">
          <cell r="C588" t="str">
            <v>01.007.03.01.01</v>
          </cell>
          <cell r="D588" t="str">
            <v>Porta corta fogo</v>
          </cell>
          <cell r="H588">
            <v>161848.34</v>
          </cell>
        </row>
        <row r="589">
          <cell r="C589" t="str">
            <v>01.007.03.01.01.01</v>
          </cell>
          <cell r="D589" t="str">
            <v>PCF1 - Porta Corta Fogo P90 - (0,80x2,10 m), para receber pintura, guarnecida com mola junto às dobradiças e fechadura com ferragem tipo alavanca</v>
          </cell>
          <cell r="E589">
            <v>292</v>
          </cell>
          <cell r="F589" t="str">
            <v>un</v>
          </cell>
          <cell r="G589">
            <v>344.21568493150681</v>
          </cell>
          <cell r="H589">
            <v>100510.98</v>
          </cell>
        </row>
        <row r="590">
          <cell r="C590" t="str">
            <v>01.007.03.01.01.02</v>
          </cell>
          <cell r="D590" t="str">
            <v>PCF1 - Porta Corta Fogo P90 - (0,80x2,10 m), para receber pintura, guarnecida com mola junto às dobradiças e barra anti-pânico (pavimento térreo)</v>
          </cell>
          <cell r="E590">
            <v>27</v>
          </cell>
          <cell r="F590" t="str">
            <v>un</v>
          </cell>
          <cell r="G590">
            <v>1331.2155555555555</v>
          </cell>
          <cell r="H590">
            <v>35942.82</v>
          </cell>
        </row>
        <row r="591">
          <cell r="C591" t="str">
            <v>01.007.03.01.01.03</v>
          </cell>
          <cell r="D591" t="str">
            <v>PCF2 - Porta Corta Fogo P90 - (1,60x2,10 m), para receber pintura, guarnecida com mola junto às dobradiças e fechadura com ferragem tipo alavanca</v>
          </cell>
          <cell r="E591">
            <v>32</v>
          </cell>
          <cell r="F591" t="str">
            <v>un</v>
          </cell>
          <cell r="G591">
            <v>634.86343750000003</v>
          </cell>
          <cell r="H591">
            <v>20315.63</v>
          </cell>
        </row>
        <row r="592">
          <cell r="C592" t="str">
            <v>01.007.03.01.01.04</v>
          </cell>
          <cell r="D592" t="str">
            <v>PCF3 - Porta Corta Fogo P90 - (1,20x2,10 m), para receber pintura, guarnecida com mola junto às dobradiças e fechadura com ferragem tipo alavanca</v>
          </cell>
          <cell r="E592">
            <v>8</v>
          </cell>
          <cell r="F592" t="str">
            <v>un</v>
          </cell>
          <cell r="G592">
            <v>634.86374999999998</v>
          </cell>
          <cell r="H592">
            <v>5078.91</v>
          </cell>
        </row>
        <row r="593">
          <cell r="C593" t="str">
            <v>01.007.04</v>
          </cell>
          <cell r="D593" t="str">
            <v>Esquadria de alumínio</v>
          </cell>
          <cell r="H593">
            <v>4967292.7</v>
          </cell>
        </row>
        <row r="594">
          <cell r="C594" t="str">
            <v>01.007.04.01</v>
          </cell>
          <cell r="D594" t="str">
            <v>Esquadrias de alumínio anodizado bronze médio para o Pavimento Térreo das Torres</v>
          </cell>
          <cell r="H594">
            <v>775148.06</v>
          </cell>
        </row>
        <row r="595">
          <cell r="C595" t="str">
            <v>01.007.04.01.01</v>
          </cell>
          <cell r="D595" t="str">
            <v>Esquadrias de alumínio anodizado bronze médio para o Pavimento Térreo das Torres</v>
          </cell>
          <cell r="H595">
            <v>775148.06</v>
          </cell>
        </row>
        <row r="596">
          <cell r="C596" t="str">
            <v>01.007.04.01.01.01</v>
          </cell>
          <cell r="D596" t="str">
            <v>AL4 - 13,00x5,69 m - para Blocos A, B,C e F</v>
          </cell>
          <cell r="E596">
            <v>4</v>
          </cell>
          <cell r="F596" t="str">
            <v>un</v>
          </cell>
          <cell r="G596">
            <v>29839.987499999999</v>
          </cell>
          <cell r="H596">
            <v>119359.95</v>
          </cell>
        </row>
        <row r="597">
          <cell r="C597" t="str">
            <v>01.007.04.01.01.02</v>
          </cell>
          <cell r="D597" t="str">
            <v>AL5 - 3,16x5,69 m - para Bloco I</v>
          </cell>
          <cell r="E597">
            <v>5</v>
          </cell>
          <cell r="F597" t="str">
            <v>un</v>
          </cell>
          <cell r="G597">
            <v>8747.9880000000012</v>
          </cell>
          <cell r="H597">
            <v>43739.94</v>
          </cell>
        </row>
        <row r="598">
          <cell r="C598" t="str">
            <v>01.007.04.01.01.03</v>
          </cell>
          <cell r="D598" t="str">
            <v>AL5 - 3,97x5,69 m - para Blocos D, G</v>
          </cell>
          <cell r="E598">
            <v>2</v>
          </cell>
          <cell r="F598" t="str">
            <v>un</v>
          </cell>
          <cell r="G598">
            <v>7867.81</v>
          </cell>
          <cell r="H598">
            <v>15735.62</v>
          </cell>
        </row>
        <row r="599">
          <cell r="C599" t="str">
            <v>01.007.04.01.01.04</v>
          </cell>
          <cell r="D599" t="str">
            <v>AL5 - 2,92x5,69 m - para Blocos A, B,C e F</v>
          </cell>
          <cell r="E599">
            <v>4</v>
          </cell>
          <cell r="F599" t="str">
            <v>un</v>
          </cell>
          <cell r="G599">
            <v>5845.8774999999996</v>
          </cell>
          <cell r="H599">
            <v>23383.51</v>
          </cell>
        </row>
        <row r="600">
          <cell r="C600" t="str">
            <v>01.007.04.01.01.05</v>
          </cell>
          <cell r="D600" t="str">
            <v>AL5 - 3,02x5,69 m - para Blocos E, H</v>
          </cell>
          <cell r="E600">
            <v>2</v>
          </cell>
          <cell r="F600" t="str">
            <v>un</v>
          </cell>
          <cell r="G600">
            <v>8663.5049999999992</v>
          </cell>
          <cell r="H600">
            <v>17327.009999999998</v>
          </cell>
        </row>
        <row r="601">
          <cell r="C601" t="str">
            <v>01.007.04.01.01.06</v>
          </cell>
          <cell r="D601" t="str">
            <v>AL6 - 3,97x5,69m - para Blocos D, G</v>
          </cell>
          <cell r="E601">
            <v>2</v>
          </cell>
          <cell r="F601" t="str">
            <v>un</v>
          </cell>
          <cell r="G601">
            <v>9279.27</v>
          </cell>
          <cell r="H601">
            <v>18558.54</v>
          </cell>
        </row>
        <row r="602">
          <cell r="C602" t="str">
            <v>01.007.04.01.01.07</v>
          </cell>
          <cell r="D602" t="str">
            <v>AL6 - 4,48x5,69m - para Blocos A, B,C e F</v>
          </cell>
          <cell r="E602">
            <v>4</v>
          </cell>
          <cell r="F602" t="str">
            <v>un</v>
          </cell>
          <cell r="G602">
            <v>9587.8349999999991</v>
          </cell>
          <cell r="H602">
            <v>38351.339999999997</v>
          </cell>
        </row>
        <row r="603">
          <cell r="C603" t="str">
            <v>01.007.04.01.01.08</v>
          </cell>
          <cell r="D603" t="str">
            <v>AL7 - 0,98x2,58m - para Blocos A, B,C, E, F, H, I</v>
          </cell>
          <cell r="E603">
            <v>7</v>
          </cell>
          <cell r="F603" t="str">
            <v>un</v>
          </cell>
          <cell r="G603">
            <v>1744.0485714285714</v>
          </cell>
          <cell r="H603">
            <v>12208.34</v>
          </cell>
        </row>
        <row r="604">
          <cell r="C604" t="str">
            <v>01.007.04.01.01.09</v>
          </cell>
          <cell r="D604" t="str">
            <v>AL7 - 1,20x2,58m  - para Blocos D, G</v>
          </cell>
          <cell r="E604">
            <v>2</v>
          </cell>
          <cell r="F604" t="str">
            <v>un</v>
          </cell>
          <cell r="G604">
            <v>1850.84</v>
          </cell>
          <cell r="H604">
            <v>3701.68</v>
          </cell>
        </row>
        <row r="605">
          <cell r="C605" t="str">
            <v>01.007.04.01.01.10</v>
          </cell>
          <cell r="D605" t="str">
            <v>AL8 - 1,60x5,69m - para todos os Blocos</v>
          </cell>
          <cell r="E605">
            <v>60</v>
          </cell>
          <cell r="F605" t="str">
            <v>un</v>
          </cell>
          <cell r="G605">
            <v>3680.1801666666665</v>
          </cell>
          <cell r="H605">
            <v>220810.81</v>
          </cell>
        </row>
        <row r="606">
          <cell r="C606" t="str">
            <v>01.007.04.01.01.11</v>
          </cell>
          <cell r="D606" t="str">
            <v>AL9 - 1,60 x 2,10m - para todos os Blocos</v>
          </cell>
          <cell r="E606">
            <v>9</v>
          </cell>
          <cell r="F606" t="str">
            <v>un</v>
          </cell>
          <cell r="G606">
            <v>6226.862222222222</v>
          </cell>
          <cell r="H606">
            <v>56041.760000000002</v>
          </cell>
        </row>
        <row r="607">
          <cell r="C607" t="str">
            <v>01.007.04.01.01.12</v>
          </cell>
          <cell r="D607" t="str">
            <v>AL10 - 1,29x2,86m - para Blocos D, G,  I</v>
          </cell>
          <cell r="E607">
            <v>3</v>
          </cell>
          <cell r="F607" t="str">
            <v>un</v>
          </cell>
          <cell r="G607">
            <v>2021.5966666666666</v>
          </cell>
          <cell r="H607">
            <v>6064.79</v>
          </cell>
        </row>
        <row r="608">
          <cell r="C608" t="str">
            <v>01.007.04.01.01.13</v>
          </cell>
          <cell r="D608" t="str">
            <v>AL10 - 1,21x2,86m - para Blocos A, B,C e F</v>
          </cell>
          <cell r="E608">
            <v>4</v>
          </cell>
          <cell r="F608" t="str">
            <v>un</v>
          </cell>
          <cell r="G608">
            <v>1986.2525000000001</v>
          </cell>
          <cell r="H608">
            <v>7945.01</v>
          </cell>
        </row>
        <row r="609">
          <cell r="C609" t="str">
            <v>01.007.04.01.01.14</v>
          </cell>
          <cell r="D609" t="str">
            <v>AL10 - 1,245x2,86m - para Blocos E e H</v>
          </cell>
          <cell r="E609">
            <v>2</v>
          </cell>
          <cell r="F609" t="str">
            <v>un</v>
          </cell>
          <cell r="G609">
            <v>2001.7149999999999</v>
          </cell>
          <cell r="H609">
            <v>4003.43</v>
          </cell>
        </row>
        <row r="610">
          <cell r="C610" t="str">
            <v>01.007.04.01.01.15</v>
          </cell>
          <cell r="D610" t="str">
            <v>AL11 - 14,89x5,69m - para Bloco D</v>
          </cell>
          <cell r="E610">
            <v>1</v>
          </cell>
          <cell r="F610" t="str">
            <v>un</v>
          </cell>
          <cell r="G610">
            <v>32504.87</v>
          </cell>
          <cell r="H610">
            <v>32504.87</v>
          </cell>
        </row>
        <row r="611">
          <cell r="C611" t="str">
            <v>01.007.04.01.01.16</v>
          </cell>
          <cell r="D611" t="str">
            <v>AL12 - 14,90x5,69m - para Bloco G</v>
          </cell>
          <cell r="E611">
            <v>1</v>
          </cell>
          <cell r="F611" t="str">
            <v>un</v>
          </cell>
          <cell r="G611">
            <v>32511.439999999999</v>
          </cell>
          <cell r="H611">
            <v>32511.439999999999</v>
          </cell>
        </row>
        <row r="612">
          <cell r="C612" t="str">
            <v>01.007.04.01.01.17</v>
          </cell>
          <cell r="D612" t="str">
            <v>AL13 - 2,83x5,69m - para Blocos E, H</v>
          </cell>
          <cell r="E612">
            <v>2</v>
          </cell>
          <cell r="F612" t="str">
            <v>un</v>
          </cell>
          <cell r="G612">
            <v>8547.1200000000008</v>
          </cell>
          <cell r="H612">
            <v>17094.240000000002</v>
          </cell>
        </row>
        <row r="613">
          <cell r="C613" t="str">
            <v>01.007.04.01.01.18</v>
          </cell>
          <cell r="D613" t="str">
            <v>AL14 - 1,91x5,69m - para Blocos E, H</v>
          </cell>
          <cell r="E613">
            <v>2</v>
          </cell>
          <cell r="F613" t="str">
            <v>un</v>
          </cell>
          <cell r="G613">
            <v>5253.55</v>
          </cell>
          <cell r="H613">
            <v>10507.1</v>
          </cell>
        </row>
        <row r="614">
          <cell r="C614" t="str">
            <v>01.007.04.01.01.19</v>
          </cell>
          <cell r="D614" t="str">
            <v>AL15 - 3,31x5,69m - para Blocos E, H</v>
          </cell>
          <cell r="E614">
            <v>2</v>
          </cell>
          <cell r="F614" t="str">
            <v>un</v>
          </cell>
          <cell r="G614">
            <v>7512.69</v>
          </cell>
          <cell r="H614">
            <v>15025.38</v>
          </cell>
        </row>
        <row r="615">
          <cell r="C615" t="str">
            <v>01.007.04.01.01.20</v>
          </cell>
          <cell r="D615" t="str">
            <v>AL16 - 6,24x5,69m - para Blocos E, H</v>
          </cell>
          <cell r="E615">
            <v>2</v>
          </cell>
          <cell r="F615" t="str">
            <v>un</v>
          </cell>
          <cell r="G615">
            <v>13449.96</v>
          </cell>
          <cell r="H615">
            <v>26899.919999999998</v>
          </cell>
        </row>
        <row r="616">
          <cell r="C616" t="str">
            <v>01.007.04.01.01.21</v>
          </cell>
          <cell r="D616" t="str">
            <v>AL17 - 0,69x5,69m - para Blocos E, H</v>
          </cell>
          <cell r="E616">
            <v>2</v>
          </cell>
          <cell r="F616" t="str">
            <v>un</v>
          </cell>
          <cell r="G616">
            <v>3123.4749999999999</v>
          </cell>
          <cell r="H616">
            <v>6246.95</v>
          </cell>
        </row>
        <row r="617">
          <cell r="C617" t="str">
            <v>01.007.04.01.01.22</v>
          </cell>
          <cell r="D617" t="str">
            <v>AL18 - 3,155x5,69m - para Bloco I</v>
          </cell>
          <cell r="E617">
            <v>1</v>
          </cell>
          <cell r="F617" t="str">
            <v>un</v>
          </cell>
          <cell r="G617">
            <v>10161.370000000001</v>
          </cell>
          <cell r="H617">
            <v>10161.370000000001</v>
          </cell>
        </row>
        <row r="618">
          <cell r="C618" t="str">
            <v>01.007.04.01.01.23</v>
          </cell>
          <cell r="D618" t="str">
            <v>AL19  - 14,47x5,69m - para Bloco I</v>
          </cell>
          <cell r="E618">
            <v>1</v>
          </cell>
          <cell r="F618" t="str">
            <v>un</v>
          </cell>
          <cell r="G618">
            <v>33643.360000000001</v>
          </cell>
          <cell r="H618">
            <v>33643.360000000001</v>
          </cell>
        </row>
        <row r="619">
          <cell r="C619" t="str">
            <v>01.007.04.01.01.24</v>
          </cell>
          <cell r="D619" t="str">
            <v>AL20 - 1,05x5,69m - para Bloco I</v>
          </cell>
          <cell r="E619">
            <v>1</v>
          </cell>
          <cell r="F619" t="str">
            <v>un</v>
          </cell>
          <cell r="G619">
            <v>3321.69</v>
          </cell>
          <cell r="H619">
            <v>3321.69</v>
          </cell>
        </row>
        <row r="620">
          <cell r="C620" t="str">
            <v>01.007.04.02</v>
          </cell>
          <cell r="D620" t="str">
            <v>Esquadrias de alumínio anodizado bronze médio para o Pavimento Térreo -Mezanino de todos os Blocos,  com venezianas e vidro colado em estrutura  de aço e aluminio</v>
          </cell>
          <cell r="H620">
            <v>28444.05</v>
          </cell>
        </row>
        <row r="621">
          <cell r="C621" t="str">
            <v>01.007.04.02.01</v>
          </cell>
          <cell r="D621" t="str">
            <v>Esquadrias de alumínio anodizado bronze médio para o Pavimento Térreo -Mezanino de todos os Blocos,  com venezianas e vidro colado em estrutura  de aço e aluminio</v>
          </cell>
          <cell r="H621">
            <v>28444.05</v>
          </cell>
        </row>
        <row r="622">
          <cell r="C622" t="str">
            <v>01.007.04.02.01.01</v>
          </cell>
          <cell r="D622" t="str">
            <v>AL50 - 1,523x5,63m</v>
          </cell>
          <cell r="E622">
            <v>23</v>
          </cell>
          <cell r="F622" t="str">
            <v>un</v>
          </cell>
          <cell r="G622">
            <v>1236.6978260869564</v>
          </cell>
          <cell r="H622">
            <v>28444.05</v>
          </cell>
        </row>
        <row r="623">
          <cell r="C623" t="str">
            <v>01.007.04.03</v>
          </cell>
          <cell r="D623" t="str">
            <v>Esquadrias de alumínio com pintura eletrostática branca para Pavimentos Tipos,Duplex e Ático das Torres</v>
          </cell>
          <cell r="H623">
            <v>3664526.66</v>
          </cell>
        </row>
        <row r="624">
          <cell r="C624" t="str">
            <v>01.007.04.03.01</v>
          </cell>
          <cell r="D624" t="str">
            <v>Esquadrias de alumínio com pintura eletrostática branca para Pavimentos Tipos,Duplex e Ático das Torres</v>
          </cell>
          <cell r="H624">
            <v>3664526.66</v>
          </cell>
        </row>
        <row r="625">
          <cell r="C625" t="str">
            <v>01.007.04.03.01.01</v>
          </cell>
          <cell r="D625" t="str">
            <v>AL22 - 2,50x1,35m</v>
          </cell>
          <cell r="E625">
            <v>49</v>
          </cell>
          <cell r="F625" t="str">
            <v>un</v>
          </cell>
          <cell r="G625">
            <v>1805.7808163265306</v>
          </cell>
          <cell r="H625">
            <v>88483.26</v>
          </cell>
        </row>
        <row r="626">
          <cell r="C626" t="str">
            <v>01.007.04.03.01.02</v>
          </cell>
          <cell r="D626" t="str">
            <v xml:space="preserve">AL22 - 2,50x1,35m -  para vidro esp.8mm </v>
          </cell>
          <cell r="E626">
            <v>53</v>
          </cell>
          <cell r="F626" t="str">
            <v>un</v>
          </cell>
          <cell r="G626">
            <v>1805.7809433962263</v>
          </cell>
          <cell r="H626">
            <v>95706.39</v>
          </cell>
        </row>
        <row r="627">
          <cell r="C627" t="str">
            <v>01.007.04.03.01.03</v>
          </cell>
          <cell r="D627" t="str">
            <v>AL23 - 2,50x1,35m</v>
          </cell>
          <cell r="E627">
            <v>27</v>
          </cell>
          <cell r="F627" t="str">
            <v>un</v>
          </cell>
          <cell r="G627">
            <v>859.28851851851857</v>
          </cell>
          <cell r="H627">
            <v>23200.79</v>
          </cell>
        </row>
        <row r="628">
          <cell r="C628" t="str">
            <v>01.007.04.03.01.04</v>
          </cell>
          <cell r="D628" t="str">
            <v xml:space="preserve">AL23 - 2,50x1,35m -  para vidro esp.8mm </v>
          </cell>
          <cell r="E628">
            <v>77</v>
          </cell>
          <cell r="F628" t="str">
            <v>un</v>
          </cell>
          <cell r="G628">
            <v>859.28857142857146</v>
          </cell>
          <cell r="H628">
            <v>66165.22</v>
          </cell>
        </row>
        <row r="629">
          <cell r="C629" t="str">
            <v>01.007.04.03.01.05</v>
          </cell>
          <cell r="D629" t="str">
            <v>AL24 - 1,60x1,35m</v>
          </cell>
          <cell r="E629">
            <v>429</v>
          </cell>
          <cell r="F629" t="str">
            <v>un</v>
          </cell>
          <cell r="G629">
            <v>700.31424242424237</v>
          </cell>
          <cell r="H629">
            <v>300434.81</v>
          </cell>
        </row>
        <row r="630">
          <cell r="C630" t="str">
            <v>01.007.04.03.01.06</v>
          </cell>
          <cell r="D630" t="str">
            <v>AL25 - 0,80x1,35m</v>
          </cell>
          <cell r="E630">
            <v>150</v>
          </cell>
          <cell r="F630" t="str">
            <v>un</v>
          </cell>
          <cell r="G630">
            <v>389.64446666666663</v>
          </cell>
          <cell r="H630">
            <v>58446.67</v>
          </cell>
        </row>
        <row r="631">
          <cell r="C631" t="str">
            <v>01.007.04.03.01.07</v>
          </cell>
          <cell r="D631" t="str">
            <v xml:space="preserve">AL25- 0,80x1,35m - para vidro esp.8mm </v>
          </cell>
          <cell r="E631">
            <v>2</v>
          </cell>
          <cell r="F631" t="str">
            <v>un</v>
          </cell>
          <cell r="G631">
            <v>389.64499999999998</v>
          </cell>
          <cell r="H631">
            <v>779.29</v>
          </cell>
        </row>
        <row r="632">
          <cell r="C632" t="str">
            <v>01.007.04.03.01.08</v>
          </cell>
          <cell r="D632" t="str">
            <v>AL26  - 1,60x1,35m</v>
          </cell>
          <cell r="E632">
            <v>372</v>
          </cell>
          <cell r="F632" t="str">
            <v>un</v>
          </cell>
          <cell r="G632">
            <v>700.3142473118279</v>
          </cell>
          <cell r="H632">
            <v>260516.9</v>
          </cell>
        </row>
        <row r="633">
          <cell r="C633" t="str">
            <v>01.007.04.03.01.09</v>
          </cell>
          <cell r="D633" t="str">
            <v xml:space="preserve">AL26  - 1,60x1,35m -para vidro esp.6 e 8mm </v>
          </cell>
          <cell r="E633">
            <v>142</v>
          </cell>
          <cell r="F633" t="str">
            <v>un</v>
          </cell>
          <cell r="G633">
            <v>700.31422535211266</v>
          </cell>
          <cell r="H633">
            <v>99444.62</v>
          </cell>
        </row>
        <row r="634">
          <cell r="C634" t="str">
            <v>01.007.04.03.01.10</v>
          </cell>
          <cell r="D634" t="str">
            <v xml:space="preserve">AL27 - 0,80x1,35m - para vidro esp.8mm </v>
          </cell>
          <cell r="E634">
            <v>261</v>
          </cell>
          <cell r="F634" t="str">
            <v>un</v>
          </cell>
          <cell r="G634">
            <v>839.62095785440613</v>
          </cell>
          <cell r="H634">
            <v>219141.07</v>
          </cell>
        </row>
        <row r="635">
          <cell r="C635" t="str">
            <v>01.007.04.03.01.11</v>
          </cell>
          <cell r="D635" t="str">
            <v>AL29- 1,60x1,35m</v>
          </cell>
          <cell r="E635">
            <v>727</v>
          </cell>
          <cell r="F635" t="str">
            <v>un</v>
          </cell>
          <cell r="G635">
            <v>1282.8362861072901</v>
          </cell>
          <cell r="H635">
            <v>932621.98</v>
          </cell>
        </row>
        <row r="636">
          <cell r="C636" t="str">
            <v>01.007.04.03.01.12</v>
          </cell>
          <cell r="D636" t="str">
            <v xml:space="preserve">AL29 - 1,60x1,35m - para vidro esp.8mm </v>
          </cell>
          <cell r="E636">
            <v>101</v>
          </cell>
          <cell r="F636" t="str">
            <v>un</v>
          </cell>
          <cell r="G636">
            <v>1282.8363366336634</v>
          </cell>
          <cell r="H636">
            <v>129566.47</v>
          </cell>
        </row>
        <row r="637">
          <cell r="C637" t="str">
            <v>01.007.04.03.01.13</v>
          </cell>
          <cell r="D637" t="str">
            <v xml:space="preserve">AL30 - 5,41x2,45m- para vidro esp.6mm </v>
          </cell>
          <cell r="E637">
            <v>23</v>
          </cell>
          <cell r="F637" t="str">
            <v>un</v>
          </cell>
          <cell r="G637">
            <v>2826.0717391304347</v>
          </cell>
          <cell r="H637">
            <v>64999.65</v>
          </cell>
        </row>
        <row r="638">
          <cell r="C638" t="str">
            <v>01.007.04.03.01.14</v>
          </cell>
          <cell r="D638" t="str">
            <v xml:space="preserve">AL30  - 5,41x2,45m -  para vidro esp.8mm </v>
          </cell>
          <cell r="E638">
            <v>69</v>
          </cell>
          <cell r="F638" t="str">
            <v>un</v>
          </cell>
          <cell r="G638">
            <v>2826.0717391304352</v>
          </cell>
          <cell r="H638">
            <v>194998.95</v>
          </cell>
        </row>
        <row r="639">
          <cell r="C639" t="str">
            <v>01.007.04.03.01.15</v>
          </cell>
          <cell r="D639" t="str">
            <v>AL31 - 0,80x1,35m</v>
          </cell>
          <cell r="E639">
            <v>442</v>
          </cell>
          <cell r="F639" t="str">
            <v>un</v>
          </cell>
          <cell r="G639">
            <v>389.64447963800905</v>
          </cell>
          <cell r="H639">
            <v>172222.86</v>
          </cell>
        </row>
        <row r="640">
          <cell r="C640" t="str">
            <v>01.007.04.03.01.16</v>
          </cell>
          <cell r="D640" t="str">
            <v xml:space="preserve">AL33 - 7,26x2,45m -para vidro esp.6mm </v>
          </cell>
          <cell r="E640">
            <v>27</v>
          </cell>
          <cell r="F640" t="str">
            <v>un</v>
          </cell>
          <cell r="G640">
            <v>2480.2288888888888</v>
          </cell>
          <cell r="H640">
            <v>66966.179999999993</v>
          </cell>
        </row>
        <row r="641">
          <cell r="C641" t="str">
            <v>01.007.04.03.01.17</v>
          </cell>
          <cell r="D641" t="str">
            <v xml:space="preserve">AL33 - 7,26x2,45m - para vidro esp.8mm </v>
          </cell>
          <cell r="E641">
            <v>23</v>
          </cell>
          <cell r="F641" t="str">
            <v>un</v>
          </cell>
          <cell r="G641">
            <v>2480.2291304347823</v>
          </cell>
          <cell r="H641">
            <v>57045.27</v>
          </cell>
        </row>
        <row r="642">
          <cell r="C642" t="str">
            <v>01.007.04.03.01.18</v>
          </cell>
          <cell r="D642" t="str">
            <v xml:space="preserve">AL34 - 3,00x2,45m -para vidro esp.6mm </v>
          </cell>
          <cell r="E642">
            <v>43</v>
          </cell>
          <cell r="F642" t="str">
            <v>un</v>
          </cell>
          <cell r="G642">
            <v>2288.7653488372093</v>
          </cell>
          <cell r="H642">
            <v>98416.91</v>
          </cell>
        </row>
        <row r="643">
          <cell r="C643" t="str">
            <v>01.007.04.03.01.19</v>
          </cell>
          <cell r="D643" t="str">
            <v xml:space="preserve">AL34  - 3,00x2,45m -para vidro esp.8mm </v>
          </cell>
          <cell r="E643">
            <v>27</v>
          </cell>
          <cell r="F643" t="str">
            <v>un</v>
          </cell>
          <cell r="G643">
            <v>2288.7651851851851</v>
          </cell>
          <cell r="H643">
            <v>61796.66</v>
          </cell>
        </row>
        <row r="644">
          <cell r="C644" t="str">
            <v>01.007.04.03.01.20</v>
          </cell>
          <cell r="D644" t="str">
            <v>AL35 - 2,70x2,45m</v>
          </cell>
          <cell r="E644">
            <v>92</v>
          </cell>
          <cell r="F644" t="str">
            <v>un</v>
          </cell>
          <cell r="G644">
            <v>2222.4107608695654</v>
          </cell>
          <cell r="H644">
            <v>204461.79</v>
          </cell>
        </row>
        <row r="645">
          <cell r="C645" t="str">
            <v>01.007.04.03.01.21</v>
          </cell>
          <cell r="D645" t="str">
            <v>AL36 - 1,30x2,45m</v>
          </cell>
          <cell r="E645">
            <v>46</v>
          </cell>
          <cell r="F645" t="str">
            <v>un</v>
          </cell>
          <cell r="G645">
            <v>948.0895652173914</v>
          </cell>
          <cell r="H645">
            <v>43612.12</v>
          </cell>
        </row>
        <row r="646">
          <cell r="C646" t="str">
            <v>01.007.04.03.01.22</v>
          </cell>
          <cell r="D646" t="str">
            <v xml:space="preserve">AL37 - 1,60x1,35m -para vidro esp.6mm </v>
          </cell>
          <cell r="E646">
            <v>160</v>
          </cell>
          <cell r="F646" t="str">
            <v>un</v>
          </cell>
          <cell r="G646">
            <v>677.07612499999993</v>
          </cell>
          <cell r="H646">
            <v>108332.18</v>
          </cell>
        </row>
        <row r="647">
          <cell r="C647" t="str">
            <v>01.007.04.03.01.23</v>
          </cell>
          <cell r="D647" t="str">
            <v xml:space="preserve">AL37 - 1,60x1,35m - para vidro esp.8mm </v>
          </cell>
          <cell r="E647">
            <v>28</v>
          </cell>
          <cell r="F647" t="str">
            <v>un</v>
          </cell>
          <cell r="G647">
            <v>677.07607142857148</v>
          </cell>
          <cell r="H647">
            <v>18958.13</v>
          </cell>
        </row>
        <row r="648">
          <cell r="C648" t="str">
            <v>01.007.04.03.01.24</v>
          </cell>
          <cell r="D648" t="str">
            <v>AL38 - 1,05x2,46m</v>
          </cell>
          <cell r="E648">
            <v>23</v>
          </cell>
          <cell r="F648" t="str">
            <v>un</v>
          </cell>
          <cell r="G648">
            <v>693.28913043478258</v>
          </cell>
          <cell r="H648">
            <v>15945.65</v>
          </cell>
        </row>
        <row r="649">
          <cell r="C649" t="str">
            <v>01.007.04.03.01.25</v>
          </cell>
          <cell r="D649" t="str">
            <v xml:space="preserve">AL39 - 3,73x2,45m -para vidro esp.6mm </v>
          </cell>
          <cell r="E649">
            <v>23</v>
          </cell>
          <cell r="F649" t="str">
            <v>un</v>
          </cell>
          <cell r="G649">
            <v>2450.1960869565219</v>
          </cell>
          <cell r="H649">
            <v>56354.51</v>
          </cell>
        </row>
        <row r="650">
          <cell r="C650" t="str">
            <v>01.007.04.03.01.26</v>
          </cell>
          <cell r="D650" t="str">
            <v xml:space="preserve">AL40 - 2,88x2,45m -para vidro esp.6mm </v>
          </cell>
          <cell r="E650">
            <v>40</v>
          </cell>
          <cell r="F650" t="str">
            <v>un</v>
          </cell>
          <cell r="G650">
            <v>2260.1</v>
          </cell>
          <cell r="H650">
            <v>90404</v>
          </cell>
        </row>
        <row r="651">
          <cell r="C651" t="str">
            <v>01.007.04.03.01.27</v>
          </cell>
          <cell r="D651" t="str">
            <v xml:space="preserve">AL41 - 3,00x1,35m -para vidro esp.6mm </v>
          </cell>
          <cell r="E651">
            <v>4</v>
          </cell>
          <cell r="F651" t="str">
            <v>un</v>
          </cell>
          <cell r="G651">
            <v>1212.55</v>
          </cell>
          <cell r="H651">
            <v>4850.2</v>
          </cell>
        </row>
        <row r="652">
          <cell r="C652" t="str">
            <v>01.007.04.03.01.28</v>
          </cell>
          <cell r="D652" t="str">
            <v xml:space="preserve">AL42 - 0,80x0,91m -para vidro esp.6mm </v>
          </cell>
          <cell r="E652">
            <v>4</v>
          </cell>
          <cell r="F652" t="str">
            <v>un</v>
          </cell>
          <cell r="G652">
            <v>319.3075</v>
          </cell>
          <cell r="H652">
            <v>1277.23</v>
          </cell>
        </row>
        <row r="653">
          <cell r="C653" t="str">
            <v>01.007.04.03.01.29</v>
          </cell>
          <cell r="D653" t="str">
            <v xml:space="preserve">AL43 - 1,60x2,45m -para vidro esp.6mm </v>
          </cell>
          <cell r="E653">
            <v>13</v>
          </cell>
          <cell r="F653" t="str">
            <v>un</v>
          </cell>
          <cell r="G653">
            <v>1248.5123076923078</v>
          </cell>
          <cell r="H653">
            <v>16230.66</v>
          </cell>
        </row>
        <row r="654">
          <cell r="C654" t="str">
            <v>01.007.04.03.01.30</v>
          </cell>
          <cell r="D654" t="str">
            <v xml:space="preserve">AL43  - 1,60x2,45m - para vidro esp.8mm </v>
          </cell>
          <cell r="E654">
            <v>3</v>
          </cell>
          <cell r="F654" t="str">
            <v>un</v>
          </cell>
          <cell r="G654">
            <v>1248.5133333333333</v>
          </cell>
          <cell r="H654">
            <v>3745.54</v>
          </cell>
        </row>
        <row r="655">
          <cell r="C655" t="str">
            <v>01.007.04.03.01.31</v>
          </cell>
          <cell r="D655" t="str">
            <v xml:space="preserve">AL44 - 7,55x1,35m -para vidro esp.6mm </v>
          </cell>
          <cell r="E655">
            <v>1</v>
          </cell>
          <cell r="F655" t="str">
            <v>un</v>
          </cell>
          <cell r="G655">
            <v>1370.27</v>
          </cell>
          <cell r="H655">
            <v>1370.27</v>
          </cell>
        </row>
        <row r="656">
          <cell r="C656" t="str">
            <v>01.007.04.03.01.32</v>
          </cell>
          <cell r="D656" t="str">
            <v xml:space="preserve">AL44  - 7,55x1,35m - para vidro esp.8mm </v>
          </cell>
          <cell r="E656">
            <v>1</v>
          </cell>
          <cell r="F656" t="str">
            <v>un</v>
          </cell>
          <cell r="G656">
            <v>1370.27</v>
          </cell>
          <cell r="H656">
            <v>1370.27</v>
          </cell>
        </row>
        <row r="657">
          <cell r="C657" t="str">
            <v>01.007.04.03.01.33</v>
          </cell>
          <cell r="D657" t="str">
            <v>AL45-0,72x1,35m</v>
          </cell>
          <cell r="E657">
            <v>2</v>
          </cell>
          <cell r="F657" t="str">
            <v>un</v>
          </cell>
          <cell r="G657">
            <v>366.92</v>
          </cell>
          <cell r="H657">
            <v>733.84</v>
          </cell>
        </row>
        <row r="658">
          <cell r="C658" t="str">
            <v>01.007.04.03.01.33a</v>
          </cell>
          <cell r="D658" t="str">
            <v>AL46 - 1,60x0,91m</v>
          </cell>
          <cell r="E658">
            <v>6</v>
          </cell>
          <cell r="F658" t="str">
            <v>un</v>
          </cell>
          <cell r="G658">
            <v>579.89499999999998</v>
          </cell>
          <cell r="H658">
            <v>3479.37</v>
          </cell>
        </row>
        <row r="659">
          <cell r="C659" t="str">
            <v>01.007.04.03.01.34</v>
          </cell>
          <cell r="D659" t="str">
            <v>AL47 - 1,60x0,91m</v>
          </cell>
          <cell r="E659">
            <v>2</v>
          </cell>
          <cell r="F659" t="str">
            <v>un</v>
          </cell>
          <cell r="G659">
            <v>528.04499999999996</v>
          </cell>
          <cell r="H659">
            <v>1056.0899999999999</v>
          </cell>
        </row>
        <row r="660">
          <cell r="C660" t="str">
            <v>01.007.04.03.01.35</v>
          </cell>
          <cell r="D660" t="str">
            <v>AL48 - 1,60 x 1,00 m</v>
          </cell>
          <cell r="E660">
            <v>38</v>
          </cell>
          <cell r="F660" t="str">
            <v>un</v>
          </cell>
          <cell r="G660">
            <v>1218.6739473684211</v>
          </cell>
          <cell r="H660">
            <v>46309.61</v>
          </cell>
        </row>
        <row r="661">
          <cell r="C661" t="str">
            <v>01.007.04.03.01.36</v>
          </cell>
          <cell r="D661" t="str">
            <v>AL49 - 0,80x1,35m</v>
          </cell>
          <cell r="E661">
            <v>92</v>
          </cell>
          <cell r="F661" t="str">
            <v>un</v>
          </cell>
          <cell r="G661">
            <v>435.34108695652174</v>
          </cell>
          <cell r="H661">
            <v>40051.379999999997</v>
          </cell>
        </row>
        <row r="662">
          <cell r="C662" t="str">
            <v>01.007.04.03.01.37</v>
          </cell>
          <cell r="D662" t="str">
            <v>AL52 - 0,80x0,10m</v>
          </cell>
          <cell r="E662">
            <v>92</v>
          </cell>
          <cell r="F662" t="str">
            <v>un</v>
          </cell>
          <cell r="G662">
            <v>163.36804347826089</v>
          </cell>
          <cell r="H662">
            <v>15029.86</v>
          </cell>
        </row>
        <row r="663">
          <cell r="C663" t="str">
            <v>01.007.04.04</v>
          </cell>
          <cell r="D663" t="str">
            <v>Esquadrias de alumínio com pintura eletrostática branca para terraços</v>
          </cell>
          <cell r="H663">
            <v>229718.47</v>
          </cell>
        </row>
        <row r="664">
          <cell r="C664" t="str">
            <v>01.007.04.04.01</v>
          </cell>
          <cell r="D664" t="str">
            <v>Esquadrias de alumínio com pintura eletrostática branca para terraços</v>
          </cell>
          <cell r="H664">
            <v>229718.47</v>
          </cell>
        </row>
        <row r="665">
          <cell r="C665" t="str">
            <v>01.007.04.04.01.01</v>
          </cell>
          <cell r="D665" t="str">
            <v>AL-GC - Guarda corpo em perfil tubular de alumínio pintura cor branca (ml)</v>
          </cell>
          <cell r="E665">
            <v>3426.38</v>
          </cell>
          <cell r="F665" t="str">
            <v>m</v>
          </cell>
          <cell r="G665">
            <v>67.044072753168066</v>
          </cell>
          <cell r="H665">
            <v>229718.47</v>
          </cell>
        </row>
        <row r="666">
          <cell r="C666" t="str">
            <v>01.007.04.05</v>
          </cell>
          <cell r="D666" t="str">
            <v xml:space="preserve">Esquadrias de alumínio com pintura eletrostática branca para Hall dos Elevadores e áreas de Serviços dos Subsolos  </v>
          </cell>
          <cell r="H666">
            <v>72597.56</v>
          </cell>
        </row>
        <row r="667">
          <cell r="C667" t="str">
            <v>01.007.04.05.01</v>
          </cell>
          <cell r="D667" t="str">
            <v xml:space="preserve">Esquadrias de alumínio com pintura eletrostática branca para Hall dos Elevadores e áreas de Serviços dos Subsolos  </v>
          </cell>
          <cell r="H667">
            <v>72597.56</v>
          </cell>
        </row>
        <row r="668">
          <cell r="C668" t="str">
            <v>01.007.04.05.01.01</v>
          </cell>
          <cell r="D668" t="str">
            <v>AL1 - 1,20x1,00m - subsolos</v>
          </cell>
          <cell r="E668">
            <v>21</v>
          </cell>
          <cell r="F668" t="str">
            <v>un</v>
          </cell>
          <cell r="G668">
            <v>507.59</v>
          </cell>
          <cell r="H668">
            <v>10659.47</v>
          </cell>
        </row>
        <row r="669">
          <cell r="C669" t="str">
            <v>01.007.04.05.01.02</v>
          </cell>
          <cell r="D669" t="str">
            <v>AL2 - 0,60x1,00m</v>
          </cell>
          <cell r="E669">
            <v>19</v>
          </cell>
          <cell r="F669" t="str">
            <v>un</v>
          </cell>
          <cell r="G669">
            <v>304.13</v>
          </cell>
          <cell r="H669">
            <v>5778.55</v>
          </cell>
        </row>
        <row r="670">
          <cell r="C670" t="str">
            <v>01.007.04.05.01.03</v>
          </cell>
          <cell r="D670" t="str">
            <v>AL3 - 1,20x1,30m</v>
          </cell>
          <cell r="E670">
            <v>18</v>
          </cell>
          <cell r="F670" t="str">
            <v>un</v>
          </cell>
          <cell r="G670">
            <v>595.21</v>
          </cell>
          <cell r="H670">
            <v>10713.86</v>
          </cell>
        </row>
        <row r="671">
          <cell r="C671" t="str">
            <v>01.007.04.05.01.04</v>
          </cell>
          <cell r="D671" t="str">
            <v>V04 - (1,50 + 4,15 + 1,50) x 2,50 m, com 1 porta de abrir (Edif. A, B e C)</v>
          </cell>
          <cell r="E671">
            <v>8</v>
          </cell>
          <cell r="F671" t="str">
            <v>un</v>
          </cell>
          <cell r="G671">
            <v>2553.5700000000002</v>
          </cell>
          <cell r="H671">
            <v>20428.599999999999</v>
          </cell>
        </row>
        <row r="672">
          <cell r="C672" t="str">
            <v>01.007.04.05.01.05</v>
          </cell>
          <cell r="D672" t="str">
            <v>V04 - (1,50 + 4,15 + 1,50) x 2,50 m, com 1 porta dupla de (Edif. D e G)</v>
          </cell>
          <cell r="E672">
            <v>4</v>
          </cell>
          <cell r="F672" t="str">
            <v>un</v>
          </cell>
          <cell r="G672">
            <v>2553.5700000000002</v>
          </cell>
          <cell r="H672">
            <v>10214.299999999999</v>
          </cell>
        </row>
        <row r="673">
          <cell r="C673" t="str">
            <v>01.007.04.05.01.06</v>
          </cell>
          <cell r="D673" t="str">
            <v>V04 - (1,50 + 4,15 + 1,50) x 2,50 m, com 1 porta dupla de (Edif. E e H)</v>
          </cell>
          <cell r="E673">
            <v>4</v>
          </cell>
          <cell r="F673" t="str">
            <v>un</v>
          </cell>
          <cell r="G673">
            <v>2553.5700000000002</v>
          </cell>
          <cell r="H673">
            <v>10214.299999999999</v>
          </cell>
        </row>
        <row r="674">
          <cell r="C674" t="str">
            <v>01.007.04.05.01.07</v>
          </cell>
          <cell r="D674" t="str">
            <v>V04 - (1,50 + 3,725 + 1,50) x 2,50 m, com 1 porta dupla de (Edif. I)</v>
          </cell>
          <cell r="E674">
            <v>2</v>
          </cell>
          <cell r="F674" t="str">
            <v>un</v>
          </cell>
          <cell r="G674">
            <v>2294.25</v>
          </cell>
          <cell r="H674">
            <v>4588.5</v>
          </cell>
        </row>
        <row r="675">
          <cell r="C675" t="str">
            <v>01.007.04.06</v>
          </cell>
          <cell r="D675" t="str">
            <v>Para Subsolos / Administração / Clube / Portarias</v>
          </cell>
          <cell r="H675">
            <v>172444.37</v>
          </cell>
        </row>
        <row r="676">
          <cell r="C676" t="str">
            <v>01.007.04.06.01</v>
          </cell>
          <cell r="D676" t="str">
            <v>Para Subsolos / Administração / Clube / Portarias</v>
          </cell>
          <cell r="H676">
            <v>172444.37</v>
          </cell>
        </row>
        <row r="677">
          <cell r="C677" t="str">
            <v>01.007.04.06.01.01</v>
          </cell>
          <cell r="D677" t="str">
            <v>V-01 - Acesso Quadra Clube e sala de ginastica 2,00x2,10m - porta dupla de abrir com vidro</v>
          </cell>
          <cell r="E677">
            <v>3</v>
          </cell>
          <cell r="F677" t="str">
            <v>un</v>
          </cell>
          <cell r="G677">
            <v>1394.85</v>
          </cell>
          <cell r="H677">
            <v>4184.5600000000004</v>
          </cell>
        </row>
        <row r="678">
          <cell r="C678" t="str">
            <v>01.007.04.06.01.02</v>
          </cell>
          <cell r="D678" t="str">
            <v>V-02 - Circulação piscina - 0,90x2,10m - Porta simples de vidro de abrir</v>
          </cell>
          <cell r="E678">
            <v>2</v>
          </cell>
          <cell r="F678" t="str">
            <v>un</v>
          </cell>
          <cell r="G678">
            <v>1098.44</v>
          </cell>
          <cell r="H678">
            <v>2196.88</v>
          </cell>
        </row>
        <row r="679">
          <cell r="C679" t="str">
            <v>01.007.04.06.01.03</v>
          </cell>
          <cell r="D679" t="str">
            <v>V-05 - Acesso da piscina 1,450x2,10m - porta dupla de abrir com vidro</v>
          </cell>
          <cell r="E679">
            <v>1</v>
          </cell>
          <cell r="F679" t="str">
            <v>un</v>
          </cell>
          <cell r="G679">
            <v>1769.71</v>
          </cell>
          <cell r="H679">
            <v>1769.71</v>
          </cell>
        </row>
        <row r="680">
          <cell r="C680" t="str">
            <v>01.007.04.06.01.04</v>
          </cell>
          <cell r="D680" t="str">
            <v>AL AC17 - Hall Administração 0,60x1,20m - maximar</v>
          </cell>
          <cell r="E680">
            <v>1</v>
          </cell>
          <cell r="F680" t="str">
            <v>un</v>
          </cell>
          <cell r="G680">
            <v>343.65</v>
          </cell>
          <cell r="H680">
            <v>343.65</v>
          </cell>
        </row>
        <row r="681">
          <cell r="C681" t="str">
            <v>01.007.04.06.01.05</v>
          </cell>
          <cell r="D681" t="str">
            <v>AL AC18 - Dormitório Zelador 1,40x1,20m - correr com persianas embutidas</v>
          </cell>
          <cell r="E681">
            <v>3</v>
          </cell>
          <cell r="F681" t="str">
            <v>un</v>
          </cell>
          <cell r="G681">
            <v>704.48</v>
          </cell>
          <cell r="H681">
            <v>2113.4299999999998</v>
          </cell>
        </row>
        <row r="682">
          <cell r="C682" t="str">
            <v>01.007.04.06.01.06</v>
          </cell>
          <cell r="D682" t="str">
            <v>AL AC19 - Estar Zelador, Escritório Administração 1,40x1,20m - maximar. (para vidro laminado 6mm)</v>
          </cell>
          <cell r="E682">
            <v>4</v>
          </cell>
          <cell r="F682" t="str">
            <v>un</v>
          </cell>
          <cell r="G682">
            <v>590.34</v>
          </cell>
          <cell r="H682">
            <v>2361.37</v>
          </cell>
        </row>
        <row r="683">
          <cell r="C683" t="str">
            <v>01.007.04.06.01.07</v>
          </cell>
          <cell r="D683" t="str">
            <v>AL AC20 - Copa Escritório Administração 0,70x1,20m - maximar</v>
          </cell>
          <cell r="E683">
            <v>2</v>
          </cell>
          <cell r="F683" t="str">
            <v>un</v>
          </cell>
          <cell r="G683">
            <v>357.04</v>
          </cell>
          <cell r="H683">
            <v>714.08</v>
          </cell>
        </row>
        <row r="684">
          <cell r="C684" t="str">
            <v>01.007.04.06.01.08</v>
          </cell>
          <cell r="D684" t="str">
            <v>AL AC21 - Sanitário Zelador, Sanitário Administração 0,60x1,20m - maximar</v>
          </cell>
          <cell r="E684">
            <v>1</v>
          </cell>
          <cell r="F684" t="str">
            <v>un</v>
          </cell>
          <cell r="G684">
            <v>343.65</v>
          </cell>
          <cell r="H684">
            <v>343.65</v>
          </cell>
        </row>
        <row r="685">
          <cell r="C685" t="str">
            <v>01.007.04.06.01.09</v>
          </cell>
          <cell r="D685" t="str">
            <v>AL AC22 - Cozinha, Área de Serviço Zelador 1,40x1,20m - maximar</v>
          </cell>
          <cell r="E685">
            <v>1</v>
          </cell>
          <cell r="F685" t="str">
            <v>un</v>
          </cell>
          <cell r="G685">
            <v>842.91</v>
          </cell>
          <cell r="H685">
            <v>842.91</v>
          </cell>
        </row>
        <row r="686">
          <cell r="C686" t="str">
            <v>01.007.04.06.01.10</v>
          </cell>
          <cell r="D686" t="str">
            <v>AL AC23 - Circulação Lixo 1,50x2,10m - porta veneziana 2 fls.</v>
          </cell>
          <cell r="E686">
            <v>2</v>
          </cell>
          <cell r="F686" t="str">
            <v>un</v>
          </cell>
          <cell r="G686">
            <v>1351.76</v>
          </cell>
          <cell r="H686">
            <v>2703.52</v>
          </cell>
        </row>
        <row r="687">
          <cell r="C687" t="str">
            <v>01.007.04.06.01.11</v>
          </cell>
          <cell r="D687" t="str">
            <v>PV1 - Sala de ginástica Clube 3,10x2,80m</v>
          </cell>
          <cell r="E687">
            <v>1</v>
          </cell>
          <cell r="F687" t="str">
            <v>un</v>
          </cell>
          <cell r="G687">
            <v>1257.3</v>
          </cell>
          <cell r="H687">
            <v>1257.3</v>
          </cell>
        </row>
        <row r="688">
          <cell r="C688" t="str">
            <v>01.007.04.06.01.12</v>
          </cell>
          <cell r="D688" t="str">
            <v>PV2 - Circulação Ginástica Clube 3,875x2,80m</v>
          </cell>
          <cell r="E688">
            <v>2</v>
          </cell>
          <cell r="F688" t="str">
            <v>un</v>
          </cell>
          <cell r="G688">
            <v>1634.23</v>
          </cell>
          <cell r="H688">
            <v>3268.45</v>
          </cell>
        </row>
        <row r="689">
          <cell r="C689" t="str">
            <v>01.007.04.06.01.13</v>
          </cell>
          <cell r="D689" t="str">
            <v>PV3 - Circulação Ginástica Clube 3,769x2,80m</v>
          </cell>
          <cell r="E689">
            <v>1</v>
          </cell>
          <cell r="F689" t="str">
            <v>un</v>
          </cell>
          <cell r="G689">
            <v>1614.7</v>
          </cell>
          <cell r="H689">
            <v>1614.7</v>
          </cell>
        </row>
        <row r="690">
          <cell r="C690" t="str">
            <v>01.007.04.06.01.14</v>
          </cell>
          <cell r="D690" t="str">
            <v>PV4 - Circulação Ginástica Clube 3,35x2,80m</v>
          </cell>
          <cell r="E690">
            <v>1</v>
          </cell>
          <cell r="F690" t="str">
            <v>un</v>
          </cell>
          <cell r="G690">
            <v>1596.72</v>
          </cell>
          <cell r="H690">
            <v>1596.72</v>
          </cell>
        </row>
        <row r="691">
          <cell r="C691" t="str">
            <v>01.007.04.06.01.15</v>
          </cell>
          <cell r="D691" t="str">
            <v>PV5 - Circulação Piscina Clube 17,55x2,80m</v>
          </cell>
          <cell r="E691">
            <v>1</v>
          </cell>
          <cell r="F691" t="str">
            <v>un</v>
          </cell>
          <cell r="G691">
            <v>34837.879999999997</v>
          </cell>
          <cell r="H691">
            <v>34837.879999999997</v>
          </cell>
        </row>
        <row r="692">
          <cell r="C692" t="str">
            <v>01.007.04.06.01.16</v>
          </cell>
          <cell r="D692" t="str">
            <v>PV6 - Circulação Ginastica clube 1,80x2,80m</v>
          </cell>
          <cell r="E692">
            <v>1</v>
          </cell>
          <cell r="F692" t="str">
            <v>un</v>
          </cell>
          <cell r="G692">
            <v>19850.62</v>
          </cell>
          <cell r="H692">
            <v>19850.62</v>
          </cell>
        </row>
        <row r="693">
          <cell r="C693" t="str">
            <v>01.007.04.06.01.17</v>
          </cell>
          <cell r="D693" t="str">
            <v>Caixilho tipo fixo, 2,20x2,70m - p/vidro 8mm - Clube</v>
          </cell>
          <cell r="E693">
            <v>6</v>
          </cell>
          <cell r="F693" t="str">
            <v>un</v>
          </cell>
          <cell r="G693">
            <v>2366.48</v>
          </cell>
          <cell r="H693">
            <v>14198.87</v>
          </cell>
        </row>
        <row r="694">
          <cell r="C694" t="str">
            <v>01.007.04.06.01.18</v>
          </cell>
          <cell r="D694" t="str">
            <v>CX-1 Caixilho tipo fixo, 3,80x3,90m, dividido em 3 módulos fixos - p/vidro 8mm (reaproveitamento do Stand de Vendas)</v>
          </cell>
          <cell r="E694">
            <v>10</v>
          </cell>
          <cell r="F694" t="str">
            <v>un</v>
          </cell>
          <cell r="G694">
            <v>5439.41</v>
          </cell>
          <cell r="H694">
            <v>54394.14</v>
          </cell>
        </row>
        <row r="695">
          <cell r="C695" t="str">
            <v>01.007.04.06.01.19</v>
          </cell>
          <cell r="D695" t="str">
            <v>CX-7 Caixilho tipo maximar, 0,50x2,20m (reaproveitamento do Stand de Vendas)</v>
          </cell>
          <cell r="E695">
            <v>2</v>
          </cell>
          <cell r="F695" t="str">
            <v>un</v>
          </cell>
          <cell r="G695">
            <v>175.29</v>
          </cell>
          <cell r="H695">
            <v>350.58</v>
          </cell>
        </row>
        <row r="696">
          <cell r="C696" t="str">
            <v>01.007.04.06.01.20</v>
          </cell>
          <cell r="D696" t="str">
            <v>Esquadria de alumínio com pintura eletrostática branca para cobertura zenital sobre piscina</v>
          </cell>
          <cell r="E696">
            <v>1</v>
          </cell>
          <cell r="F696" t="str">
            <v>un</v>
          </cell>
          <cell r="G696">
            <v>15160.41</v>
          </cell>
          <cell r="H696">
            <v>15160.41</v>
          </cell>
        </row>
        <row r="697">
          <cell r="C697" t="str">
            <v>01.007.04.06.01.21</v>
          </cell>
          <cell r="D697" t="str">
            <v>Veneziana de alumínio anodizado com pintura eletrostática branca para ventilação lateral da cobertura zenital, med. 1,61x0,30m - na cúpula da piscina</v>
          </cell>
          <cell r="E697">
            <v>1</v>
          </cell>
          <cell r="F697" t="str">
            <v>un</v>
          </cell>
          <cell r="G697">
            <v>7164.48</v>
          </cell>
          <cell r="H697">
            <v>7164.48</v>
          </cell>
        </row>
        <row r="698">
          <cell r="C698" t="str">
            <v>01.007.04.06.01.22</v>
          </cell>
          <cell r="D698" t="str">
            <v>Caixilho de aluminio anodizado duplo com mecanismo de abertura para manutenção das luminarias, medindo 1,60x0,30m - na cúpula da piscina</v>
          </cell>
          <cell r="E698">
            <v>6</v>
          </cell>
          <cell r="F698" t="str">
            <v>un</v>
          </cell>
          <cell r="G698">
            <v>196.07</v>
          </cell>
          <cell r="H698">
            <v>1176.43</v>
          </cell>
        </row>
        <row r="699">
          <cell r="C699" t="str">
            <v>01.007.04.08</v>
          </cell>
          <cell r="D699" t="str">
            <v>Testes e ensaios para Esquadrias de Alumínio</v>
          </cell>
          <cell r="H699">
            <v>24413.53</v>
          </cell>
        </row>
        <row r="700">
          <cell r="C700" t="str">
            <v>01.007.04.08.01</v>
          </cell>
          <cell r="D700" t="str">
            <v>Testes e ensaios para Esquadrias de Alumínio</v>
          </cell>
          <cell r="H700">
            <v>24413.53</v>
          </cell>
        </row>
        <row r="701">
          <cell r="C701" t="str">
            <v>01.007.04.08.01.01</v>
          </cell>
          <cell r="D701" t="str">
            <v>Testes e ensaios para Esquadrias de Alumínio</v>
          </cell>
          <cell r="E701">
            <v>1</v>
          </cell>
          <cell r="F701" t="str">
            <v>vb</v>
          </cell>
          <cell r="G701">
            <v>24413.53</v>
          </cell>
          <cell r="H701">
            <v>24413.53</v>
          </cell>
        </row>
        <row r="702">
          <cell r="C702" t="str">
            <v>01.007.05</v>
          </cell>
          <cell r="D702" t="str">
            <v>Esquadrias de Vidro</v>
          </cell>
          <cell r="H702">
            <v>31538.73</v>
          </cell>
        </row>
        <row r="703">
          <cell r="C703" t="str">
            <v>01.007.05.01</v>
          </cell>
          <cell r="D703" t="str">
            <v>Térreo das Torres - Vidro temperado bronze 10 mm</v>
          </cell>
          <cell r="H703">
            <v>31538.73</v>
          </cell>
        </row>
        <row r="704">
          <cell r="C704" t="str">
            <v>01.007.05.01.01</v>
          </cell>
          <cell r="D704" t="str">
            <v>Térreo das Torres - Vidro temperado bronze 10 mm</v>
          </cell>
          <cell r="H704">
            <v>31538.73</v>
          </cell>
        </row>
        <row r="705">
          <cell r="C705" t="str">
            <v>01.007.05.01.01.01</v>
          </cell>
          <cell r="D705" t="str">
            <v>Porta de vidro 2 folhas de abrir 1,60x2,10m -  para AL5</v>
          </cell>
          <cell r="E705">
            <v>9</v>
          </cell>
          <cell r="F705" t="str">
            <v>un</v>
          </cell>
          <cell r="G705">
            <v>1176.56</v>
          </cell>
          <cell r="H705">
            <v>10589</v>
          </cell>
        </row>
        <row r="706">
          <cell r="C706" t="str">
            <v>01.007.05.01.01.02</v>
          </cell>
          <cell r="D706" t="str">
            <v>Porta de vidro 2 folhas de abrir 1,80x2,10m -  para AL4 / AL11 / AL12 / AL13 / AL19 - para todos os Blocos</v>
          </cell>
          <cell r="E706">
            <v>9</v>
          </cell>
          <cell r="F706" t="str">
            <v>un</v>
          </cell>
          <cell r="G706">
            <v>1151.19</v>
          </cell>
          <cell r="H706">
            <v>10360.719999999999</v>
          </cell>
        </row>
        <row r="707">
          <cell r="C707" t="str">
            <v>01.007.05.01.01.03</v>
          </cell>
          <cell r="D707" t="str">
            <v>AL9 - Porta de vidro 2 folhas de abrir 1,60x2,10m - para todos os Blocos</v>
          </cell>
          <cell r="E707">
            <v>9</v>
          </cell>
          <cell r="F707" t="str">
            <v>un</v>
          </cell>
          <cell r="G707">
            <v>1176.56</v>
          </cell>
          <cell r="H707">
            <v>10589</v>
          </cell>
        </row>
        <row r="708">
          <cell r="C708" t="str">
            <v>01.007.06</v>
          </cell>
          <cell r="D708" t="str">
            <v>Esquadrias Especiais</v>
          </cell>
          <cell r="H708">
            <v>58584.2</v>
          </cell>
        </row>
        <row r="709">
          <cell r="C709" t="str">
            <v>01.007.06.01</v>
          </cell>
          <cell r="D709" t="str">
            <v>Esquadria balistica de ferro, inclusive vidros à prova de bala  esp= 38mm - Guarita das Portarias da Entrada do condomínio</v>
          </cell>
          <cell r="H709">
            <v>58584.2</v>
          </cell>
        </row>
        <row r="710">
          <cell r="C710" t="str">
            <v>01.007.06.01.01</v>
          </cell>
          <cell r="D710" t="str">
            <v>Esquadria balistica de ferro, inclusive vidros à prova de bala  esp= 38mm - Guarita das Portarias da Entrada do condomínio</v>
          </cell>
          <cell r="H710">
            <v>58584.2</v>
          </cell>
        </row>
        <row r="711">
          <cell r="C711" t="str">
            <v>01.007.06.01.01.01</v>
          </cell>
          <cell r="D711" t="str">
            <v>VS 1 - Vidro de segurança fixo 2,50x 0,70m</v>
          </cell>
          <cell r="E711">
            <v>2</v>
          </cell>
          <cell r="F711" t="str">
            <v>un</v>
          </cell>
          <cell r="G711">
            <v>4182.5</v>
          </cell>
          <cell r="H711">
            <v>8365</v>
          </cell>
        </row>
        <row r="712">
          <cell r="C712" t="str">
            <v>01.007.06.01.01.02</v>
          </cell>
          <cell r="D712" t="str">
            <v>VS 2 - Vidro de segurança fixo 1,20x  0,70m</v>
          </cell>
          <cell r="E712">
            <v>8</v>
          </cell>
          <cell r="F712" t="str">
            <v>un</v>
          </cell>
          <cell r="G712">
            <v>2007.6</v>
          </cell>
          <cell r="H712">
            <v>16060.8</v>
          </cell>
        </row>
        <row r="713">
          <cell r="C713" t="str">
            <v>01.007.06.01.01.03</v>
          </cell>
          <cell r="D713" t="str">
            <v>VS 3 - Vidro de segurança fixo 2,20x  0,30m</v>
          </cell>
          <cell r="E713">
            <v>4</v>
          </cell>
          <cell r="F713" t="str">
            <v>un</v>
          </cell>
          <cell r="G713">
            <v>1577.4</v>
          </cell>
          <cell r="H713">
            <v>6309.6</v>
          </cell>
        </row>
        <row r="714">
          <cell r="C714" t="str">
            <v>01.007.06.01.01.04</v>
          </cell>
          <cell r="D714" t="str">
            <v>VS 4 - Vidro de segurança fixo 1,40x  0,70m</v>
          </cell>
          <cell r="E714">
            <v>4</v>
          </cell>
          <cell r="F714" t="str">
            <v>un</v>
          </cell>
          <cell r="G714">
            <v>2342.1999999999998</v>
          </cell>
          <cell r="H714">
            <v>9368.7999999999993</v>
          </cell>
        </row>
        <row r="715">
          <cell r="C715" t="str">
            <v>01.007.06.01.01.05</v>
          </cell>
          <cell r="D715" t="str">
            <v>VS 5 - Porta de Vidro de segurança 1 folha de abrir 0,80x 2,00m</v>
          </cell>
          <cell r="E715">
            <v>4</v>
          </cell>
          <cell r="F715" t="str">
            <v>un</v>
          </cell>
          <cell r="G715">
            <v>3840</v>
          </cell>
          <cell r="H715">
            <v>15360</v>
          </cell>
        </row>
        <row r="716">
          <cell r="C716" t="str">
            <v>01.007.06.01.01.06</v>
          </cell>
          <cell r="D716" t="str">
            <v>Passa documentos em chapa de ferro balistico, medindo  50x50x2,5cm</v>
          </cell>
          <cell r="E716">
            <v>4</v>
          </cell>
          <cell r="F716" t="str">
            <v>un</v>
          </cell>
          <cell r="G716">
            <v>300</v>
          </cell>
          <cell r="H716">
            <v>1200</v>
          </cell>
        </row>
        <row r="717">
          <cell r="C717" t="str">
            <v>01.007.06.01.01.07</v>
          </cell>
          <cell r="D717" t="str">
            <v>Passa volumes em chapa de ferro balistico, medindo  50x50x50cm</v>
          </cell>
          <cell r="E717">
            <v>4</v>
          </cell>
          <cell r="F717" t="str">
            <v>un</v>
          </cell>
          <cell r="G717">
            <v>480</v>
          </cell>
          <cell r="H717">
            <v>1920</v>
          </cell>
        </row>
        <row r="718">
          <cell r="C718" t="str">
            <v>01.007.07</v>
          </cell>
          <cell r="D718" t="str">
            <v>Ferragens para portas de madeira</v>
          </cell>
          <cell r="H718">
            <v>696967.51</v>
          </cell>
        </row>
        <row r="719">
          <cell r="C719" t="str">
            <v>01.007.07.01</v>
          </cell>
          <cell r="D719" t="str">
            <v>Depósitos, equipamentos, sala motoristas, refeitório, copa, sanitários dos subsolos (A)</v>
          </cell>
          <cell r="H719">
            <v>5128.55</v>
          </cell>
        </row>
        <row r="720">
          <cell r="C720" t="str">
            <v>01.007.07.01.01</v>
          </cell>
          <cell r="D720" t="str">
            <v>Depósitos, equipamentos, sala motoristas, refeitório, copa, sanitários dos subsolos (A)</v>
          </cell>
          <cell r="H720">
            <v>5128.55</v>
          </cell>
        </row>
        <row r="721">
          <cell r="C721" t="str">
            <v>01.007.07.01.01.01</v>
          </cell>
          <cell r="D721" t="str">
            <v>Conjunto cromado CR515 ST2 55mm (chave com segredo único).</v>
          </cell>
          <cell r="E721">
            <v>57</v>
          </cell>
          <cell r="F721" t="str">
            <v>cj</v>
          </cell>
          <cell r="G721">
            <v>68.06</v>
          </cell>
          <cell r="H721">
            <v>3879.31</v>
          </cell>
        </row>
        <row r="722">
          <cell r="C722" t="str">
            <v>01.007.07.01.01.02</v>
          </cell>
          <cell r="D722" t="str">
            <v>Dobradiça CR 485 3 1/2" x 3"</v>
          </cell>
          <cell r="E722">
            <v>171</v>
          </cell>
          <cell r="F722" t="str">
            <v>un</v>
          </cell>
          <cell r="G722">
            <v>7.31</v>
          </cell>
          <cell r="H722">
            <v>1249.24</v>
          </cell>
        </row>
        <row r="723">
          <cell r="C723" t="str">
            <v>01.007.07.02</v>
          </cell>
          <cell r="D723" t="str">
            <v>Copa, Circulação, DML do Térreo (B)</v>
          </cell>
          <cell r="H723">
            <v>2524.42</v>
          </cell>
        </row>
        <row r="724">
          <cell r="C724" t="str">
            <v>01.007.07.02.01</v>
          </cell>
          <cell r="D724" t="str">
            <v>Copa, Circulação, DML do Térreo (B)</v>
          </cell>
          <cell r="H724">
            <v>2524.42</v>
          </cell>
        </row>
        <row r="725">
          <cell r="C725" t="str">
            <v>01.007.07.02.01.01</v>
          </cell>
          <cell r="D725" t="str">
            <v>Conjunto LPE 602 I ST2 55mm com roseta 301R</v>
          </cell>
          <cell r="E725">
            <v>24</v>
          </cell>
          <cell r="F725" t="str">
            <v>cj</v>
          </cell>
          <cell r="G725">
            <v>74.459999999999994</v>
          </cell>
          <cell r="H725">
            <v>1787.06</v>
          </cell>
        </row>
        <row r="726">
          <cell r="C726" t="str">
            <v>01.007.07.02.01.02</v>
          </cell>
          <cell r="D726" t="str">
            <v>Dobradiça LPE 85 3 1/2" x 3"</v>
          </cell>
          <cell r="E726">
            <v>72</v>
          </cell>
          <cell r="F726" t="str">
            <v>un</v>
          </cell>
          <cell r="G726">
            <v>10.24</v>
          </cell>
          <cell r="H726">
            <v>737.35</v>
          </cell>
        </row>
        <row r="727">
          <cell r="C727" t="str">
            <v>01.007.07.03</v>
          </cell>
          <cell r="D727" t="str">
            <v>Sanitários do Térreo (C)</v>
          </cell>
          <cell r="H727">
            <v>3724.21</v>
          </cell>
        </row>
        <row r="728">
          <cell r="C728" t="str">
            <v>01.007.07.03.01</v>
          </cell>
          <cell r="D728" t="str">
            <v>Sanitários do Térreo (C)</v>
          </cell>
          <cell r="H728">
            <v>3724.21</v>
          </cell>
        </row>
        <row r="729">
          <cell r="C729" t="str">
            <v>01.007.07.03.01.01</v>
          </cell>
          <cell r="D729" t="str">
            <v>Conjunto LPE 602 B ST55mm com roseta 301R</v>
          </cell>
          <cell r="E729">
            <v>18</v>
          </cell>
          <cell r="F729" t="str">
            <v>cj</v>
          </cell>
          <cell r="G729">
            <v>74.459999999999994</v>
          </cell>
          <cell r="H729">
            <v>1340.3</v>
          </cell>
        </row>
        <row r="730">
          <cell r="C730" t="str">
            <v>01.007.07.03.01.02</v>
          </cell>
          <cell r="D730" t="str">
            <v>Mola 2002</v>
          </cell>
          <cell r="E730">
            <v>18</v>
          </cell>
          <cell r="F730" t="str">
            <v>un</v>
          </cell>
          <cell r="G730">
            <v>101.72</v>
          </cell>
          <cell r="H730">
            <v>1830.9</v>
          </cell>
        </row>
        <row r="731">
          <cell r="C731" t="str">
            <v>01.007.07.03.01.03</v>
          </cell>
          <cell r="D731" t="str">
            <v>Dobradiça LPE 85 3 1/2" x 3"</v>
          </cell>
          <cell r="E731">
            <v>54</v>
          </cell>
          <cell r="F731" t="str">
            <v>un</v>
          </cell>
          <cell r="G731">
            <v>10.24</v>
          </cell>
          <cell r="H731">
            <v>553.01</v>
          </cell>
        </row>
        <row r="732">
          <cell r="C732" t="str">
            <v>01.007.07.04</v>
          </cell>
          <cell r="D732" t="str">
            <v>Porta externa social - entrada principal Aptos. (E)</v>
          </cell>
          <cell r="H732">
            <v>80534.84</v>
          </cell>
        </row>
        <row r="733">
          <cell r="C733" t="str">
            <v>01.007.07.04.01</v>
          </cell>
          <cell r="D733" t="str">
            <v>Porta externa social - entrada principal Aptos. (E)</v>
          </cell>
          <cell r="H733">
            <v>80534.84</v>
          </cell>
        </row>
        <row r="734">
          <cell r="C734" t="str">
            <v>01.007.07.04.01.01</v>
          </cell>
          <cell r="D734" t="str">
            <v>Conjunto externo LPE ouro 602 ST55mm com espelho</v>
          </cell>
          <cell r="E734">
            <v>216</v>
          </cell>
          <cell r="F734" t="str">
            <v>cj</v>
          </cell>
          <cell r="G734">
            <v>205.89</v>
          </cell>
          <cell r="H734">
            <v>44473</v>
          </cell>
        </row>
        <row r="735">
          <cell r="C735" t="str">
            <v>01.007.07.04.01.02</v>
          </cell>
          <cell r="D735" t="str">
            <v>Dobradiça LPE 80 4" x 3"</v>
          </cell>
          <cell r="E735">
            <v>1296</v>
          </cell>
          <cell r="F735" t="str">
            <v>un</v>
          </cell>
          <cell r="G735">
            <v>20.21</v>
          </cell>
          <cell r="H735">
            <v>26187.62</v>
          </cell>
        </row>
        <row r="736">
          <cell r="C736" t="str">
            <v>01.007.07.04.01.03</v>
          </cell>
          <cell r="D736" t="str">
            <v>Fecho LPE 400 20 x 3/4" inferior</v>
          </cell>
          <cell r="E736">
            <v>216</v>
          </cell>
          <cell r="F736" t="str">
            <v>un</v>
          </cell>
          <cell r="G736">
            <v>22.86</v>
          </cell>
          <cell r="H736">
            <v>4937.1099999999997</v>
          </cell>
        </row>
        <row r="737">
          <cell r="C737" t="str">
            <v>01.007.07.04.01.04</v>
          </cell>
          <cell r="D737" t="str">
            <v>Fecho LPE 400 20 x 3/4" superior</v>
          </cell>
          <cell r="E737">
            <v>216</v>
          </cell>
          <cell r="F737" t="str">
            <v>un</v>
          </cell>
          <cell r="G737">
            <v>22.86</v>
          </cell>
          <cell r="H737">
            <v>4937.1099999999997</v>
          </cell>
        </row>
        <row r="738">
          <cell r="C738" t="str">
            <v>01.007.07.05</v>
          </cell>
          <cell r="D738" t="str">
            <v>Portas internas Aptos. - rouparia, vestir, suite 2/3/4 e principal, home e galeria 01 folha (F)</v>
          </cell>
          <cell r="H738">
            <v>181337.22</v>
          </cell>
        </row>
        <row r="739">
          <cell r="C739" t="str">
            <v>01.007.07.05.01</v>
          </cell>
          <cell r="D739" t="str">
            <v>Portas internas Aptos. - sala de estar, home teather, sala de jantar, dormitórios, sala família, circulação dos dormitórios - 01 folha (F)</v>
          </cell>
          <cell r="H739">
            <v>181337.22</v>
          </cell>
        </row>
        <row r="740">
          <cell r="C740" t="str">
            <v>01.007.07.05.01.01</v>
          </cell>
          <cell r="D740" t="str">
            <v>Conjunto LPE 602 ST2 55mm com roseta 301 R</v>
          </cell>
          <cell r="E740">
            <v>1724</v>
          </cell>
          <cell r="F740" t="str">
            <v>cj</v>
          </cell>
          <cell r="G740">
            <v>74.459999999999994</v>
          </cell>
          <cell r="H740">
            <v>128370.76</v>
          </cell>
        </row>
        <row r="741">
          <cell r="C741" t="str">
            <v>01.007.07.05.01.02</v>
          </cell>
          <cell r="D741" t="str">
            <v>Dobradiça LPE 85 3 1/2" x 3"</v>
          </cell>
          <cell r="E741">
            <v>5172</v>
          </cell>
          <cell r="F741" t="str">
            <v>un</v>
          </cell>
          <cell r="G741">
            <v>10.24</v>
          </cell>
          <cell r="H741">
            <v>52966.45</v>
          </cell>
        </row>
        <row r="742">
          <cell r="C742" t="str">
            <v>01.007.07.06</v>
          </cell>
          <cell r="D742" t="str">
            <v>Portas internas Aptos. - home/sala de estar/ biblioteca - 02 folhas (Fa)</v>
          </cell>
          <cell r="H742">
            <v>12168.61</v>
          </cell>
        </row>
        <row r="743">
          <cell r="C743" t="str">
            <v>01.007.07.06.01</v>
          </cell>
          <cell r="D743" t="str">
            <v>Portas internas Aptos. - home/sala de estar/ biblioteca - 02 folhas (Fa)</v>
          </cell>
          <cell r="H743">
            <v>12168.61</v>
          </cell>
        </row>
        <row r="744">
          <cell r="C744" t="str">
            <v>01.007.07.06.01.01</v>
          </cell>
          <cell r="D744" t="str">
            <v>Conjunto LPE 602 ST2 55mm com roseta 301 R</v>
          </cell>
          <cell r="E744">
            <v>67</v>
          </cell>
          <cell r="F744" t="str">
            <v>cj</v>
          </cell>
          <cell r="G744">
            <v>74.459999999999994</v>
          </cell>
          <cell r="H744">
            <v>4988.8900000000003</v>
          </cell>
        </row>
        <row r="745">
          <cell r="C745" t="str">
            <v>01.007.07.06.01.02</v>
          </cell>
          <cell r="D745" t="str">
            <v>Dobradiça LPE 85 3 1/2" x 3"</v>
          </cell>
          <cell r="E745">
            <v>402</v>
          </cell>
          <cell r="F745" t="str">
            <v>un</v>
          </cell>
          <cell r="G745">
            <v>10.24</v>
          </cell>
          <cell r="H745">
            <v>4116.88</v>
          </cell>
        </row>
        <row r="746">
          <cell r="C746" t="str">
            <v>01.007.07.06.01.03</v>
          </cell>
          <cell r="D746" t="str">
            <v>Fecho LPE 400 20 x 3/4" inferior</v>
          </cell>
          <cell r="E746">
            <v>67</v>
          </cell>
          <cell r="F746" t="str">
            <v>un</v>
          </cell>
          <cell r="G746">
            <v>22.86</v>
          </cell>
          <cell r="H746">
            <v>1531.42</v>
          </cell>
        </row>
        <row r="747">
          <cell r="C747" t="str">
            <v>01.007.07.06.01.04</v>
          </cell>
          <cell r="D747" t="str">
            <v>Fecho LPE 400 20 x 3/4" superior</v>
          </cell>
          <cell r="E747">
            <v>67</v>
          </cell>
          <cell r="F747" t="str">
            <v>un</v>
          </cell>
          <cell r="G747">
            <v>22.86</v>
          </cell>
          <cell r="H747">
            <v>1531.42</v>
          </cell>
        </row>
        <row r="748">
          <cell r="C748" t="str">
            <v>01.007.07.07</v>
          </cell>
          <cell r="D748" t="str">
            <v>Portas internas Aptos. - Circulação Social - (Fb)</v>
          </cell>
          <cell r="H748">
            <v>15881.45</v>
          </cell>
        </row>
        <row r="749">
          <cell r="C749" t="str">
            <v>01.007.07.07.01</v>
          </cell>
          <cell r="D749" t="str">
            <v>Portas internas Aptos. - Circulação Social - (Fb)</v>
          </cell>
          <cell r="H749">
            <v>15881.45</v>
          </cell>
        </row>
        <row r="750">
          <cell r="C750" t="str">
            <v>01.007.07.07.01.01</v>
          </cell>
          <cell r="D750" t="str">
            <v>Fechadura LPE 602 ST2, 55 mm com roseta 303 R lado liso e 301 B lado moldurado</v>
          </cell>
          <cell r="E750">
            <v>138</v>
          </cell>
          <cell r="F750" t="str">
            <v>un</v>
          </cell>
          <cell r="G750">
            <v>84.36</v>
          </cell>
          <cell r="H750">
            <v>11641.68</v>
          </cell>
        </row>
        <row r="751">
          <cell r="C751" t="str">
            <v>01.007.07.07.01.02</v>
          </cell>
          <cell r="D751" t="str">
            <v>Dobradiça LPE 85 3 1/2" x 3"</v>
          </cell>
          <cell r="E751">
            <v>414</v>
          </cell>
          <cell r="F751" t="str">
            <v>un</v>
          </cell>
          <cell r="G751">
            <v>10.24</v>
          </cell>
          <cell r="H751">
            <v>4239.7700000000004</v>
          </cell>
        </row>
        <row r="752">
          <cell r="C752" t="str">
            <v>01.007.07.08</v>
          </cell>
          <cell r="D752" t="str">
            <v>Portas internas Aptos. - Galeria/sala de almoço- (Fc)</v>
          </cell>
          <cell r="H752">
            <v>33157.129999999997</v>
          </cell>
        </row>
        <row r="753">
          <cell r="C753" t="str">
            <v>01.007.07.08.01</v>
          </cell>
          <cell r="D753" t="str">
            <v>Portas internas Aptos. - Galeria/sala de almoço- (Fc)</v>
          </cell>
          <cell r="H753">
            <v>33157.129999999997</v>
          </cell>
        </row>
        <row r="754">
          <cell r="C754" t="str">
            <v>01.007.07.08.01.01</v>
          </cell>
          <cell r="D754" t="str">
            <v>Fechadura LPE 602 ST2, 55 mm com roseta 301 B de 1 lado e CR515 ST2 55mm com roseta 301R do outro</v>
          </cell>
          <cell r="E754">
            <v>304</v>
          </cell>
          <cell r="F754" t="str">
            <v>un</v>
          </cell>
          <cell r="G754">
            <v>84.36</v>
          </cell>
          <cell r="H754">
            <v>25645.439999999999</v>
          </cell>
        </row>
        <row r="755">
          <cell r="C755" t="str">
            <v>01.007.07.08.01.02</v>
          </cell>
          <cell r="D755" t="str">
            <v>Dobradiça CR90 3 1/2" x 3"</v>
          </cell>
          <cell r="E755">
            <v>912</v>
          </cell>
          <cell r="F755" t="str">
            <v>un</v>
          </cell>
          <cell r="G755">
            <v>8.24</v>
          </cell>
          <cell r="H755">
            <v>7511.69</v>
          </cell>
        </row>
        <row r="756">
          <cell r="C756" t="str">
            <v>01.007.07.09</v>
          </cell>
          <cell r="D756" t="str">
            <v>Portas internas Aptos. - Sala de Jantar- (Fd)</v>
          </cell>
          <cell r="H756">
            <v>11508.3</v>
          </cell>
        </row>
        <row r="757">
          <cell r="C757" t="str">
            <v>01.007.07.09.01</v>
          </cell>
          <cell r="D757" t="str">
            <v>Portas internas Aptos. - Sala de Jantar- (Fd)</v>
          </cell>
          <cell r="H757">
            <v>11508.3</v>
          </cell>
        </row>
        <row r="758">
          <cell r="C758" t="str">
            <v>01.007.07.09.01.01</v>
          </cell>
          <cell r="D758" t="str">
            <v>Fechadura LPE 602 ST2, 55 mm com roseta 301 B de 1 lado e CR515 ST2 55mm com roseta 301R do outro</v>
          </cell>
          <cell r="E758">
            <v>100</v>
          </cell>
          <cell r="F758" t="str">
            <v>cj</v>
          </cell>
          <cell r="G758">
            <v>84.36</v>
          </cell>
          <cell r="H758">
            <v>8436</v>
          </cell>
        </row>
        <row r="759">
          <cell r="C759" t="str">
            <v>01.007.07.09.01.02</v>
          </cell>
          <cell r="D759" t="str">
            <v>Dobradiça LPE 85 3 1/2" x 3"</v>
          </cell>
          <cell r="E759">
            <v>300</v>
          </cell>
          <cell r="F759" t="str">
            <v>un</v>
          </cell>
          <cell r="G759">
            <v>10.24</v>
          </cell>
          <cell r="H759">
            <v>3072.3</v>
          </cell>
        </row>
        <row r="760">
          <cell r="C760" t="str">
            <v>01.007.07.10</v>
          </cell>
          <cell r="D760" t="str">
            <v>Portas dos sanitários/ depósitos e lavabo Aptos. (G)</v>
          </cell>
          <cell r="H760">
            <v>150202.75</v>
          </cell>
        </row>
        <row r="761">
          <cell r="C761" t="str">
            <v>01.007.07.10.01</v>
          </cell>
          <cell r="D761" t="str">
            <v>Portas dos sanitários/ depósitos e lavabo Aptos. (G)</v>
          </cell>
          <cell r="H761">
            <v>150202.75</v>
          </cell>
        </row>
        <row r="762">
          <cell r="C762" t="str">
            <v>01.007.07.10.01.01</v>
          </cell>
          <cell r="D762" t="str">
            <v>Conjunto LPE 602B ST55mm com roseta 301 R</v>
          </cell>
          <cell r="E762">
            <v>1428</v>
          </cell>
          <cell r="F762" t="str">
            <v>cj</v>
          </cell>
          <cell r="G762">
            <v>74.459999999999994</v>
          </cell>
          <cell r="H762">
            <v>106330.31</v>
          </cell>
        </row>
        <row r="763">
          <cell r="C763" t="str">
            <v>01.007.07.10.01.02</v>
          </cell>
          <cell r="D763" t="str">
            <v>Dobradiça LPE 85 3 1/2" x 3"</v>
          </cell>
          <cell r="E763">
            <v>4284</v>
          </cell>
          <cell r="F763" t="str">
            <v>un</v>
          </cell>
          <cell r="G763">
            <v>10.24</v>
          </cell>
          <cell r="H763">
            <v>43872.44</v>
          </cell>
        </row>
        <row r="764">
          <cell r="C764" t="str">
            <v>01.007.07.11</v>
          </cell>
          <cell r="D764" t="str">
            <v>Porta Hall de Serviço, Louça, Prata, Despensa, Depósito dos Aptos. (H)</v>
          </cell>
          <cell r="H764">
            <v>119870.79</v>
          </cell>
        </row>
        <row r="765">
          <cell r="C765" t="str">
            <v>01.007.07.11.01</v>
          </cell>
          <cell r="D765" t="str">
            <v>Porta Hall de Serviço, Louça, Prata, Despensa, Depósito dos Aptos. (H)</v>
          </cell>
          <cell r="H765">
            <v>119870.79</v>
          </cell>
        </row>
        <row r="766">
          <cell r="C766" t="str">
            <v>01.007.07.11.01.01</v>
          </cell>
          <cell r="D766" t="str">
            <v>Conjunto CR515E ST2 55 mm com roseta 303 R</v>
          </cell>
          <cell r="E766">
            <v>1207</v>
          </cell>
          <cell r="F766" t="str">
            <v>cj</v>
          </cell>
          <cell r="G766">
            <v>74.599999999999994</v>
          </cell>
          <cell r="H766">
            <v>90046.42</v>
          </cell>
        </row>
        <row r="767">
          <cell r="C767" t="str">
            <v>01.007.07.11.01.02</v>
          </cell>
          <cell r="D767" t="str">
            <v>Dobradiça CR 90 3 1/2" x 3"</v>
          </cell>
          <cell r="E767">
            <v>3621</v>
          </cell>
          <cell r="F767" t="str">
            <v>un</v>
          </cell>
          <cell r="G767">
            <v>8.24</v>
          </cell>
          <cell r="H767">
            <v>29824.37</v>
          </cell>
        </row>
        <row r="768">
          <cell r="C768" t="str">
            <v>01.007.07.12</v>
          </cell>
          <cell r="D768" t="str">
            <v>Porta internas - Quarto de empregada, circulação de serviço, sanitário serviço (Ia)</v>
          </cell>
          <cell r="H768">
            <v>29024.21</v>
          </cell>
        </row>
        <row r="769">
          <cell r="C769" t="str">
            <v>01.007.07.12.01</v>
          </cell>
          <cell r="D769" t="str">
            <v>Porta internas - Quarto de empregada, circulação de serviço, sanitário serviço (Ia)</v>
          </cell>
          <cell r="H769">
            <v>29024.21</v>
          </cell>
        </row>
        <row r="770">
          <cell r="C770" t="str">
            <v>01.007.07.12.01.01</v>
          </cell>
          <cell r="D770" t="str">
            <v>Conjunto CR515 ST2 55 mm com roseta 303 R</v>
          </cell>
          <cell r="E770">
            <v>346</v>
          </cell>
          <cell r="F770" t="str">
            <v>cj</v>
          </cell>
          <cell r="G770">
            <v>59.18</v>
          </cell>
          <cell r="H770">
            <v>20474.72</v>
          </cell>
        </row>
        <row r="771">
          <cell r="C771" t="str">
            <v>01.007.07.12.01.02</v>
          </cell>
          <cell r="D771" t="str">
            <v>Dobradiça CR 90 3 1/2" x 3"</v>
          </cell>
          <cell r="E771">
            <v>1038</v>
          </cell>
          <cell r="F771" t="str">
            <v>un</v>
          </cell>
          <cell r="G771">
            <v>8.24</v>
          </cell>
          <cell r="H771">
            <v>8549.49</v>
          </cell>
        </row>
        <row r="772">
          <cell r="C772" t="str">
            <v>01.007.07.13</v>
          </cell>
          <cell r="D772" t="str">
            <v>Portas cozinha, sala de almoço, rouparia, copa do duplex superior Aptos. (I)</v>
          </cell>
          <cell r="H772">
            <v>11781.47</v>
          </cell>
        </row>
        <row r="773">
          <cell r="C773" t="str">
            <v>01.007.07.13.01</v>
          </cell>
          <cell r="D773" t="str">
            <v>Portas cozinha, sala de almoço, rouparia, copa do duplex superior Aptos. (I)</v>
          </cell>
          <cell r="H773">
            <v>11781.47</v>
          </cell>
        </row>
        <row r="774">
          <cell r="C774" t="str">
            <v>01.007.07.13.01.01</v>
          </cell>
          <cell r="D774" t="str">
            <v>Conjunto CR515 ST2 55 mm com roseta 301 R</v>
          </cell>
          <cell r="E774">
            <v>127</v>
          </cell>
          <cell r="F774" t="str">
            <v>cj</v>
          </cell>
          <cell r="G774">
            <v>68.06</v>
          </cell>
          <cell r="H774">
            <v>8643.3700000000008</v>
          </cell>
        </row>
        <row r="775">
          <cell r="C775" t="str">
            <v>01.007.07.13.01.02</v>
          </cell>
          <cell r="D775" t="str">
            <v>Dobradiça CR 90 3 1/2" x 3"</v>
          </cell>
          <cell r="E775">
            <v>381</v>
          </cell>
          <cell r="F775" t="str">
            <v>un</v>
          </cell>
          <cell r="G775">
            <v>8.24</v>
          </cell>
          <cell r="H775">
            <v>3138.11</v>
          </cell>
        </row>
        <row r="776">
          <cell r="C776" t="str">
            <v>01.007.07.14</v>
          </cell>
          <cell r="D776" t="str">
            <v>Portas sanitário de empregada (J)</v>
          </cell>
          <cell r="H776">
            <v>13757.14</v>
          </cell>
        </row>
        <row r="777">
          <cell r="C777" t="str">
            <v>01.007.07.14.01</v>
          </cell>
          <cell r="D777" t="str">
            <v>Portas sanitário de empregada (J)</v>
          </cell>
          <cell r="H777">
            <v>13757.14</v>
          </cell>
        </row>
        <row r="778">
          <cell r="C778" t="str">
            <v>01.007.07.14.01.01</v>
          </cell>
          <cell r="D778" t="str">
            <v>Conjunto CR515B B ST2 55 mm com roseta 303R</v>
          </cell>
          <cell r="E778">
            <v>164</v>
          </cell>
          <cell r="F778" t="str">
            <v>cj</v>
          </cell>
          <cell r="G778">
            <v>59.18</v>
          </cell>
          <cell r="H778">
            <v>9704.7800000000007</v>
          </cell>
        </row>
        <row r="779">
          <cell r="C779" t="str">
            <v>01.007.07.14.01.02</v>
          </cell>
          <cell r="D779" t="str">
            <v>Dobradiça CR 90 3 1/2" x 3"</v>
          </cell>
          <cell r="E779">
            <v>492</v>
          </cell>
          <cell r="F779" t="str">
            <v>un</v>
          </cell>
          <cell r="G779">
            <v>8.24</v>
          </cell>
          <cell r="H779">
            <v>4052.36</v>
          </cell>
        </row>
        <row r="780">
          <cell r="C780" t="str">
            <v>01.007.07.15</v>
          </cell>
          <cell r="D780" t="str">
            <v>Vestiários, sanitários, sala repouso (K)</v>
          </cell>
          <cell r="H780">
            <v>1862.1</v>
          </cell>
        </row>
        <row r="781">
          <cell r="C781" t="str">
            <v>01.007.07.15.01</v>
          </cell>
          <cell r="D781" t="str">
            <v>Vestiários, sanitários, sala repouso (K)</v>
          </cell>
          <cell r="H781">
            <v>1862.1</v>
          </cell>
        </row>
        <row r="782">
          <cell r="C782" t="str">
            <v>01.007.07.15.01.01</v>
          </cell>
          <cell r="D782" t="str">
            <v>Molas 202</v>
          </cell>
          <cell r="E782">
            <v>9</v>
          </cell>
          <cell r="F782" t="str">
            <v>un</v>
          </cell>
          <cell r="G782">
            <v>101.72</v>
          </cell>
          <cell r="H782">
            <v>915.45</v>
          </cell>
        </row>
        <row r="783">
          <cell r="C783" t="str">
            <v>01.007.07.15.01.02</v>
          </cell>
          <cell r="D783" t="str">
            <v>Conjunto LPE602 ST2 55 mm com roseta 301R</v>
          </cell>
          <cell r="E783">
            <v>9</v>
          </cell>
          <cell r="F783" t="str">
            <v>cj</v>
          </cell>
          <cell r="G783">
            <v>74.459999999999994</v>
          </cell>
          <cell r="H783">
            <v>670.15</v>
          </cell>
        </row>
        <row r="784">
          <cell r="C784" t="str">
            <v>01.007.07.15.01.03</v>
          </cell>
          <cell r="D784" t="str">
            <v>Dobradiça LPE 85 3 1/2" x 3"</v>
          </cell>
          <cell r="E784">
            <v>27</v>
          </cell>
          <cell r="F784" t="str">
            <v>un</v>
          </cell>
          <cell r="G784">
            <v>10.24</v>
          </cell>
          <cell r="H784">
            <v>276.51</v>
          </cell>
        </row>
        <row r="785">
          <cell r="C785" t="str">
            <v>01.007.07.16</v>
          </cell>
          <cell r="D785" t="str">
            <v>Copa, cozinha, lanchonete, depósito ginástica, depósito lanchonete, circulação (L)</v>
          </cell>
          <cell r="H785">
            <v>1391.51</v>
          </cell>
        </row>
        <row r="786">
          <cell r="C786" t="str">
            <v>01.007.07.16.01</v>
          </cell>
          <cell r="D786" t="str">
            <v>Copa, cozinha, lanchonete, depósito ginástica, depósito lanchonete, circulação (L)</v>
          </cell>
          <cell r="H786">
            <v>1391.51</v>
          </cell>
        </row>
        <row r="787">
          <cell r="C787" t="str">
            <v>01.007.07.16.01.01</v>
          </cell>
          <cell r="D787" t="str">
            <v>Conjunto CR 515 ST2 55 mm com roseta 301R</v>
          </cell>
          <cell r="E787">
            <v>15</v>
          </cell>
          <cell r="F787" t="str">
            <v>cj</v>
          </cell>
          <cell r="G787">
            <v>68.06</v>
          </cell>
          <cell r="H787">
            <v>1020.87</v>
          </cell>
        </row>
        <row r="788">
          <cell r="C788" t="str">
            <v>01.007.07.16.01.02</v>
          </cell>
          <cell r="D788" t="str">
            <v>Dobradiça CR 90 3 1/2" x 3"</v>
          </cell>
          <cell r="E788">
            <v>45</v>
          </cell>
          <cell r="F788" t="str">
            <v>un</v>
          </cell>
          <cell r="G788">
            <v>8.24</v>
          </cell>
          <cell r="H788">
            <v>370.64</v>
          </cell>
        </row>
        <row r="789">
          <cell r="C789" t="str">
            <v>01.007.07.17</v>
          </cell>
          <cell r="D789" t="str">
            <v>Sanitários- Salão de Festas(N)</v>
          </cell>
          <cell r="H789">
            <v>65.75</v>
          </cell>
        </row>
        <row r="790">
          <cell r="C790" t="str">
            <v>01.007.07.17.01</v>
          </cell>
          <cell r="D790" t="str">
            <v>Sanitários- Salão de Festas(N) (reaproveitamento do Stand de Vendas)</v>
          </cell>
          <cell r="H790">
            <v>65.75</v>
          </cell>
        </row>
        <row r="791">
          <cell r="C791" t="str">
            <v>01.007.07.17.01.01</v>
          </cell>
          <cell r="D791" t="str">
            <v>Fechadura La fonte 7070 ST 55mm CR</v>
          </cell>
          <cell r="E791">
            <v>3</v>
          </cell>
          <cell r="F791" t="str">
            <v>cj</v>
          </cell>
          <cell r="G791">
            <v>0</v>
          </cell>
          <cell r="H791">
            <v>0</v>
          </cell>
        </row>
        <row r="792">
          <cell r="C792" t="str">
            <v>01.007.07.17.01.02</v>
          </cell>
          <cell r="D792" t="str">
            <v>Maçaneta Teya mod. Colombo ref. 9801 (interno e externo), acabamento cromado brilhante</v>
          </cell>
          <cell r="E792">
            <v>3</v>
          </cell>
          <cell r="F792" t="str">
            <v>cj</v>
          </cell>
          <cell r="G792">
            <v>0</v>
          </cell>
          <cell r="H792">
            <v>0</v>
          </cell>
        </row>
        <row r="793">
          <cell r="C793" t="str">
            <v>01.007.07.17.01.03</v>
          </cell>
          <cell r="D793" t="str">
            <v>Dobradiça CR 485 3 1/2" x 3"</v>
          </cell>
          <cell r="E793">
            <v>9</v>
          </cell>
          <cell r="F793" t="str">
            <v>un</v>
          </cell>
          <cell r="G793">
            <v>7.31</v>
          </cell>
          <cell r="H793">
            <v>65.75</v>
          </cell>
        </row>
        <row r="794">
          <cell r="C794" t="str">
            <v>01.007.07.18</v>
          </cell>
          <cell r="D794" t="str">
            <v xml:space="preserve">Depósitos, bar/copa  - Salão de Festas(N) </v>
          </cell>
          <cell r="H794">
            <v>43.83</v>
          </cell>
        </row>
        <row r="795">
          <cell r="C795" t="str">
            <v>01.007.07.18.01</v>
          </cell>
          <cell r="D795" t="str">
            <v>Depósitos, bar/copa  - Salão de Festas(N)  (reaproveitamento do Stand de Vendas)</v>
          </cell>
          <cell r="H795">
            <v>43.83</v>
          </cell>
        </row>
        <row r="796">
          <cell r="C796" t="str">
            <v>01.007.07.18.01.01</v>
          </cell>
          <cell r="D796" t="str">
            <v>Fechadura La fonte 1515 ST 55mm CR</v>
          </cell>
          <cell r="E796">
            <v>2</v>
          </cell>
          <cell r="F796" t="str">
            <v>cj</v>
          </cell>
          <cell r="G796">
            <v>0</v>
          </cell>
          <cell r="H796">
            <v>0</v>
          </cell>
        </row>
        <row r="797">
          <cell r="C797" t="str">
            <v>01.007.07.18.01.02</v>
          </cell>
          <cell r="D797" t="str">
            <v>Maçaneta Teya mod. Colombo ref. 9801 (interno e externo), acabamento cromado brilhante</v>
          </cell>
          <cell r="E797">
            <v>2</v>
          </cell>
          <cell r="F797" t="str">
            <v>cj</v>
          </cell>
          <cell r="G797">
            <v>0</v>
          </cell>
          <cell r="H797">
            <v>0</v>
          </cell>
        </row>
        <row r="798">
          <cell r="C798" t="str">
            <v>01.007.07.18.01.03</v>
          </cell>
          <cell r="D798" t="str">
            <v>Dobradiça CR 485 3 1/2" x 3"</v>
          </cell>
          <cell r="E798">
            <v>6</v>
          </cell>
          <cell r="F798" t="str">
            <v>un</v>
          </cell>
          <cell r="G798">
            <v>7.31</v>
          </cell>
          <cell r="H798">
            <v>43.83</v>
          </cell>
        </row>
        <row r="799">
          <cell r="C799" t="str">
            <v>01.007.07.19</v>
          </cell>
          <cell r="D799" t="str">
            <v>Portas de correr (Q)</v>
          </cell>
          <cell r="H799">
            <v>22402.19</v>
          </cell>
        </row>
        <row r="800">
          <cell r="C800" t="str">
            <v>01.007.07.19.01</v>
          </cell>
          <cell r="D800" t="str">
            <v>Portas de correr (Q)</v>
          </cell>
          <cell r="H800">
            <v>22402.19</v>
          </cell>
        </row>
        <row r="801">
          <cell r="C801" t="str">
            <v>01.007.07.19.01.01</v>
          </cell>
          <cell r="D801" t="str">
            <v>Puxador em latão polido mod. Lux liso ref. 02</v>
          </cell>
          <cell r="E801">
            <v>245</v>
          </cell>
          <cell r="F801" t="str">
            <v>cj</v>
          </cell>
          <cell r="G801">
            <v>91.44</v>
          </cell>
          <cell r="H801">
            <v>22402.19</v>
          </cell>
        </row>
        <row r="802">
          <cell r="C802" t="str">
            <v>01.007.07.20</v>
          </cell>
          <cell r="D802" t="str">
            <v>Porta pivotante - Salão de Festas</v>
          </cell>
          <cell r="H802">
            <v>601.04</v>
          </cell>
        </row>
        <row r="803">
          <cell r="C803" t="str">
            <v>01.007.07.20.01</v>
          </cell>
          <cell r="D803" t="str">
            <v>Porta pivotante - Salão de Festas (reaproveitamento do Stand de Vendas)</v>
          </cell>
          <cell r="H803">
            <v>601.04</v>
          </cell>
        </row>
        <row r="804">
          <cell r="C804" t="str">
            <v>01.007.07.20.01.01</v>
          </cell>
          <cell r="D804" t="str">
            <v>Fechadura La Fonte 378 CR</v>
          </cell>
          <cell r="E804">
            <v>4</v>
          </cell>
          <cell r="F804" t="str">
            <v>cj</v>
          </cell>
          <cell r="G804">
            <v>0</v>
          </cell>
          <cell r="H804">
            <v>0</v>
          </cell>
        </row>
        <row r="805">
          <cell r="C805" t="str">
            <v>01.007.07.20.01.02</v>
          </cell>
          <cell r="D805" t="str">
            <v>Ferragem Dorma para porta pivotante composta de Ferragem inferior cod. 7445, ferragem superior cod. 7461 e braço de apoio cod. 7422 (sem mola)</v>
          </cell>
          <cell r="E805">
            <v>4</v>
          </cell>
          <cell r="F805" t="str">
            <v>cj</v>
          </cell>
          <cell r="G805">
            <v>150.26</v>
          </cell>
          <cell r="H805">
            <v>601.04</v>
          </cell>
        </row>
        <row r="806">
          <cell r="C806" t="str">
            <v>01.007.07.20.01.03</v>
          </cell>
          <cell r="D806" t="str">
            <v>Puxadores Teya mod. Colombo ref. 9801 (interno e externo), acabamento cromado brilhante</v>
          </cell>
          <cell r="E806">
            <v>4</v>
          </cell>
          <cell r="F806" t="str">
            <v>cj</v>
          </cell>
          <cell r="G806">
            <v>0</v>
          </cell>
          <cell r="H806">
            <v>0</v>
          </cell>
        </row>
        <row r="807">
          <cell r="C807" t="str">
            <v>01.007.08</v>
          </cell>
          <cell r="D807" t="str">
            <v>Vidros</v>
          </cell>
          <cell r="H807">
            <v>878386.56</v>
          </cell>
        </row>
        <row r="808">
          <cell r="C808" t="str">
            <v>01.007.08.01</v>
          </cell>
          <cell r="D808" t="str">
            <v>Vidros</v>
          </cell>
          <cell r="H808">
            <v>878386.56</v>
          </cell>
        </row>
        <row r="809">
          <cell r="C809" t="str">
            <v>01.007.08.01.01</v>
          </cell>
          <cell r="D809" t="str">
            <v>Vidros</v>
          </cell>
          <cell r="H809">
            <v>878386.56</v>
          </cell>
        </row>
        <row r="810">
          <cell r="C810" t="str">
            <v>01.007.08.01.01.01</v>
          </cell>
          <cell r="D810" t="str">
            <v>Vidro laminado incolor 8 mm (5+PVB+3)</v>
          </cell>
          <cell r="E810">
            <v>2510.92</v>
          </cell>
          <cell r="F810" t="str">
            <v>m2</v>
          </cell>
          <cell r="G810">
            <v>88.701499848661044</v>
          </cell>
          <cell r="H810">
            <v>222722.37</v>
          </cell>
        </row>
        <row r="811">
          <cell r="C811" t="str">
            <v>01.007.08.01.01.02</v>
          </cell>
          <cell r="D811" t="str">
            <v>Vidro laminado incolor 6 mm (3+PVB+3)</v>
          </cell>
          <cell r="E811">
            <v>5249.75</v>
          </cell>
          <cell r="F811" t="str">
            <v>m2</v>
          </cell>
          <cell r="G811">
            <v>78.422500119053296</v>
          </cell>
          <cell r="H811">
            <v>411698.52</v>
          </cell>
        </row>
        <row r="812">
          <cell r="C812" t="str">
            <v>01.007.08.01.01.03</v>
          </cell>
          <cell r="D812" t="str">
            <v>Vidro laminado bronze 8 mm (5+PVB+3)</v>
          </cell>
          <cell r="E812">
            <v>637.41</v>
          </cell>
          <cell r="F812" t="str">
            <v>m2</v>
          </cell>
          <cell r="G812">
            <v>107.69200357697559</v>
          </cell>
          <cell r="H812">
            <v>68643.960000000006</v>
          </cell>
        </row>
        <row r="813">
          <cell r="C813" t="str">
            <v>01.007.08.01.01.04</v>
          </cell>
          <cell r="D813" t="str">
            <v>Vidro laminado bronze 6 mm (3+PVB+3)</v>
          </cell>
          <cell r="E813">
            <v>1038.1600000000001</v>
          </cell>
          <cell r="F813" t="str">
            <v>m2</v>
          </cell>
          <cell r="G813">
            <v>95.066502273252681</v>
          </cell>
          <cell r="H813">
            <v>98694.24</v>
          </cell>
        </row>
        <row r="814">
          <cell r="C814" t="str">
            <v>01.007.08.01.01.05</v>
          </cell>
          <cell r="D814" t="str">
            <v xml:space="preserve">Vidro comum incolor 6 mm </v>
          </cell>
          <cell r="E814">
            <v>591.54</v>
          </cell>
          <cell r="F814" t="str">
            <v>m2</v>
          </cell>
          <cell r="G814">
            <v>36.983500693106137</v>
          </cell>
          <cell r="H814">
            <v>21877.22</v>
          </cell>
        </row>
        <row r="815">
          <cell r="C815" t="str">
            <v>01.007.08.01.01.06</v>
          </cell>
          <cell r="D815" t="str">
            <v>Vidro laminado incolor 8 mm (5+PVB+3) para Cobertura Zenital sobre piscina</v>
          </cell>
          <cell r="E815">
            <v>41</v>
          </cell>
          <cell r="F815" t="str">
            <v>m2</v>
          </cell>
          <cell r="G815">
            <v>88.701463414634148</v>
          </cell>
          <cell r="H815">
            <v>3636.76</v>
          </cell>
        </row>
        <row r="816">
          <cell r="C816" t="str">
            <v>01.007.08.01.01.07</v>
          </cell>
          <cell r="D816" t="str">
            <v>Vidro incolor martelado tipo Ártico esp. 4mm</v>
          </cell>
          <cell r="E816">
            <v>508.68</v>
          </cell>
          <cell r="F816" t="str">
            <v>m2</v>
          </cell>
          <cell r="G816">
            <v>26.600003931744908</v>
          </cell>
          <cell r="H816">
            <v>13530.89</v>
          </cell>
        </row>
        <row r="817">
          <cell r="C817" t="str">
            <v>01.007.08.01.01.08</v>
          </cell>
          <cell r="D817" t="str">
            <v>Vidro incolor estampado, linhas verticais esp. 4mm</v>
          </cell>
          <cell r="E817">
            <v>1412.88</v>
          </cell>
          <cell r="F817" t="str">
            <v>m2</v>
          </cell>
          <cell r="G817">
            <v>26.60000141554838</v>
          </cell>
          <cell r="H817">
            <v>37582.61</v>
          </cell>
        </row>
        <row r="818">
          <cell r="C818" t="str">
            <v>01.007.09</v>
          </cell>
          <cell r="D818" t="str">
            <v>Aço Inox</v>
          </cell>
          <cell r="H818">
            <v>42910.559999999998</v>
          </cell>
        </row>
        <row r="819">
          <cell r="C819" t="str">
            <v>01.007.09.01</v>
          </cell>
          <cell r="D819" t="str">
            <v>Aço Inox</v>
          </cell>
          <cell r="H819">
            <v>42910.559999999998</v>
          </cell>
        </row>
        <row r="820">
          <cell r="C820" t="str">
            <v>01.007.09.01.01</v>
          </cell>
          <cell r="D820" t="str">
            <v>Aço Inox</v>
          </cell>
          <cell r="H820">
            <v>42910.559999999998</v>
          </cell>
        </row>
        <row r="821">
          <cell r="C821" t="str">
            <v>01.007.09.01.01.01</v>
          </cell>
          <cell r="D821" t="str">
            <v>Guarda Corpo em Aço Inox h = 90 cm - Piscina</v>
          </cell>
          <cell r="E821">
            <v>40</v>
          </cell>
          <cell r="F821" t="str">
            <v>m</v>
          </cell>
          <cell r="G821">
            <v>594</v>
          </cell>
          <cell r="H821">
            <v>23760</v>
          </cell>
        </row>
        <row r="822">
          <cell r="C822" t="str">
            <v>01.007.09.01.01.02</v>
          </cell>
          <cell r="D822" t="str">
            <v>Corrimão de aço inox fixado na parede - Clube</v>
          </cell>
          <cell r="E822">
            <v>12.4</v>
          </cell>
          <cell r="F822" t="str">
            <v>m</v>
          </cell>
          <cell r="G822">
            <v>356.4</v>
          </cell>
          <cell r="H822">
            <v>4419.3599999999997</v>
          </cell>
        </row>
        <row r="823">
          <cell r="C823" t="str">
            <v>01.007.09.01.01.03</v>
          </cell>
          <cell r="D823" t="str">
            <v>Guarda corpo em aço inox h=90cm - escada do Clube</v>
          </cell>
          <cell r="E823">
            <v>24.8</v>
          </cell>
          <cell r="F823" t="str">
            <v>m</v>
          </cell>
          <cell r="G823">
            <v>594</v>
          </cell>
          <cell r="H823">
            <v>14731.2</v>
          </cell>
        </row>
        <row r="824">
          <cell r="C824">
            <v>1008</v>
          </cell>
          <cell r="D824" t="str">
            <v>REVESTIMENTO INTERNO</v>
          </cell>
          <cell r="H824">
            <v>26304127.09</v>
          </cell>
        </row>
        <row r="825">
          <cell r="C825" t="str">
            <v>01.008.01</v>
          </cell>
          <cell r="D825" t="str">
            <v>Paredes</v>
          </cell>
          <cell r="H825">
            <v>11710814.91</v>
          </cell>
        </row>
        <row r="826">
          <cell r="C826" t="str">
            <v>01.008.01.01</v>
          </cell>
          <cell r="D826" t="str">
            <v>Paredes</v>
          </cell>
          <cell r="H826">
            <v>11710814.91</v>
          </cell>
        </row>
        <row r="827">
          <cell r="C827" t="str">
            <v>01.008.01.01.01</v>
          </cell>
          <cell r="D827" t="str">
            <v>Paredes</v>
          </cell>
          <cell r="H827">
            <v>11710814.91</v>
          </cell>
        </row>
        <row r="828">
          <cell r="C828" t="str">
            <v>01.008.01.01.01.01</v>
          </cell>
          <cell r="D828" t="str">
            <v>Chapisco rolado</v>
          </cell>
          <cell r="E828">
            <v>272713.99</v>
          </cell>
          <cell r="F828" t="str">
            <v>m2</v>
          </cell>
          <cell r="G828">
            <v>2.5543694696410699</v>
          </cell>
          <cell r="H828">
            <v>696612.29</v>
          </cell>
        </row>
        <row r="829">
          <cell r="C829" t="str">
            <v>01.008.01.01.01.02</v>
          </cell>
          <cell r="D829" t="str">
            <v>Emboço esp=1,5 cm para receber cerâmica, pedra, madeira, pintura poliuretânica, fórmica e revestimento acústico</v>
          </cell>
          <cell r="E829">
            <v>46973.19</v>
          </cell>
          <cell r="F829" t="str">
            <v>m2</v>
          </cell>
          <cell r="G829">
            <v>12.561532227213011</v>
          </cell>
          <cell r="H829">
            <v>590055.24</v>
          </cell>
        </row>
        <row r="830">
          <cell r="C830" t="str">
            <v>01.008.01.01.01.03</v>
          </cell>
          <cell r="D830" t="str">
            <v>Massa única feltrada</v>
          </cell>
          <cell r="E830">
            <v>210539.71</v>
          </cell>
          <cell r="F830" t="str">
            <v>m2</v>
          </cell>
          <cell r="G830">
            <v>15.69134554236823</v>
          </cell>
          <cell r="H830">
            <v>3303651.34</v>
          </cell>
        </row>
        <row r="831">
          <cell r="C831" t="str">
            <v>01.008.01.01.01.04</v>
          </cell>
          <cell r="D831" t="str">
            <v>Revestimento em gesso sobre Massa única</v>
          </cell>
          <cell r="E831">
            <v>210539.71</v>
          </cell>
          <cell r="F831" t="str">
            <v>m2</v>
          </cell>
          <cell r="G831">
            <v>6</v>
          </cell>
          <cell r="H831">
            <v>1263238.26</v>
          </cell>
        </row>
        <row r="832">
          <cell r="C832" t="str">
            <v>01.008.01.01.01.05</v>
          </cell>
          <cell r="D832" t="str">
            <v>Revestimento em argamassa projetada</v>
          </cell>
          <cell r="E832">
            <v>4492.09</v>
          </cell>
          <cell r="F832" t="str">
            <v>m2</v>
          </cell>
          <cell r="G832">
            <v>15.38</v>
          </cell>
          <cell r="H832">
            <v>84720.82</v>
          </cell>
        </row>
        <row r="833">
          <cell r="C833" t="str">
            <v>01.008.01.01.01.06</v>
          </cell>
          <cell r="D833" t="str">
            <v>Azulejo Eliane branco white 20x20cm - Refeitório / Cozinha / Copa</v>
          </cell>
          <cell r="E833">
            <v>6029.35</v>
          </cell>
          <cell r="F833" t="str">
            <v>m2</v>
          </cell>
          <cell r="G833">
            <v>28.860192226359391</v>
          </cell>
          <cell r="H833">
            <v>174008.2</v>
          </cell>
        </row>
        <row r="834">
          <cell r="C834" t="str">
            <v>01.008.01.01.01.07</v>
          </cell>
          <cell r="D834" t="str">
            <v>Arremate com cordão em porcelana, 2x2cm, acima dos azulejos, nos sanitários dos subsolos</v>
          </cell>
          <cell r="E834">
            <v>301.81</v>
          </cell>
          <cell r="F834" t="str">
            <v>m</v>
          </cell>
          <cell r="G834">
            <v>13.758622974719193</v>
          </cell>
          <cell r="H834">
            <v>4152.49</v>
          </cell>
        </row>
        <row r="835">
          <cell r="C835" t="str">
            <v>01.008.01.01.01.08</v>
          </cell>
          <cell r="D835" t="str">
            <v>Cerâmica Eliane linha forma Alpe 25x41 cor branca</v>
          </cell>
          <cell r="E835">
            <v>22616.880000000001</v>
          </cell>
          <cell r="F835" t="str">
            <v>m2</v>
          </cell>
          <cell r="G835">
            <v>34.218988207038279</v>
          </cell>
          <cell r="H835">
            <v>773926.75</v>
          </cell>
        </row>
        <row r="836">
          <cell r="C836" t="str">
            <v>01.008.01.01.01.09</v>
          </cell>
          <cell r="D836" t="str">
            <v>Cerâmica Eliane 10x10cm cor branca</v>
          </cell>
          <cell r="E836">
            <v>589.95000000000005</v>
          </cell>
          <cell r="F836" t="str">
            <v>m2</v>
          </cell>
          <cell r="G836">
            <v>32.149232985846254</v>
          </cell>
          <cell r="H836">
            <v>18966.439999999999</v>
          </cell>
        </row>
        <row r="837">
          <cell r="C837" t="str">
            <v>01.008.01.01.01.10</v>
          </cell>
          <cell r="D837" t="str">
            <v>Cerâmica Eliane 10x10cm cor branca, rejuntadas com aditivo para rejuntamento Adimax da Eliane</v>
          </cell>
          <cell r="E837">
            <v>165.06</v>
          </cell>
          <cell r="F837" t="str">
            <v>m2</v>
          </cell>
          <cell r="G837">
            <v>34.821943535683992</v>
          </cell>
          <cell r="H837">
            <v>5747.71</v>
          </cell>
        </row>
        <row r="838">
          <cell r="C838" t="str">
            <v>01.008.01.01.01.11</v>
          </cell>
          <cell r="D838" t="str">
            <v>Cerâmica jatobá 2,5x2,5cm - cod. JN6202 - cor bege bambú</v>
          </cell>
          <cell r="E838">
            <v>63.84</v>
          </cell>
          <cell r="F838" t="str">
            <v>m2</v>
          </cell>
          <cell r="G838">
            <v>69.210682957393473</v>
          </cell>
          <cell r="H838">
            <v>4418.41</v>
          </cell>
        </row>
        <row r="839">
          <cell r="C839" t="str">
            <v>01.008.01.01.01.12</v>
          </cell>
          <cell r="D839" t="str">
            <v>Parede da piscina em pastilhas porcelanizadas esmaltadas 5x5, da NGK, linha náutica real.</v>
          </cell>
          <cell r="E839">
            <v>72.180000000000007</v>
          </cell>
          <cell r="F839" t="str">
            <v>m2</v>
          </cell>
          <cell r="G839">
            <v>64.809781102798553</v>
          </cell>
          <cell r="H839">
            <v>4677.97</v>
          </cell>
        </row>
        <row r="840">
          <cell r="C840" t="str">
            <v>01.008.01.01.01.15</v>
          </cell>
          <cell r="D840" t="str">
            <v>Preparo das paredes para receber lambris (Chapisco +  Emboço desempenado) - Hall  Social  Subsolo / Térreo, Sala de Estar do Térreo</v>
          </cell>
          <cell r="E840">
            <v>2020.36</v>
          </cell>
          <cell r="F840" t="str">
            <v>m2</v>
          </cell>
          <cell r="G840">
            <v>15.115900136609319</v>
          </cell>
          <cell r="H840">
            <v>30539.56</v>
          </cell>
        </row>
        <row r="841">
          <cell r="C841" t="str">
            <v>01.008.01.01.01.16</v>
          </cell>
          <cell r="D841" t="str">
            <v>Batentes dos elevadores em marmore Travertino Navona polido larg. 15cm, esp. 3cm</v>
          </cell>
          <cell r="E841">
            <v>275.39999999999998</v>
          </cell>
          <cell r="F841" t="str">
            <v>m</v>
          </cell>
          <cell r="G841">
            <v>131.41307189542485</v>
          </cell>
          <cell r="H841">
            <v>36191.160000000003</v>
          </cell>
        </row>
        <row r="842">
          <cell r="C842" t="str">
            <v>01.008.01.01.01.17</v>
          </cell>
          <cell r="D842" t="str">
            <v>Batentes para Portas pivotantes do Salão de Festas em mármore Travertino polido larg. 20cm, esp. 3cm</v>
          </cell>
          <cell r="E842">
            <v>57</v>
          </cell>
          <cell r="F842" t="str">
            <v>m</v>
          </cell>
          <cell r="G842">
            <v>69.145964912280704</v>
          </cell>
          <cell r="H842">
            <v>3941.32</v>
          </cell>
        </row>
        <row r="843">
          <cell r="C843" t="str">
            <v>01.008.01.01.01.19</v>
          </cell>
          <cell r="D843" t="str">
            <v>Marmore Travertino Navona 85cm ou até o teto, paginado, esp. 2cm</v>
          </cell>
          <cell r="E843">
            <v>6179.37</v>
          </cell>
          <cell r="F843" t="str">
            <v>m2</v>
          </cell>
          <cell r="G843">
            <v>360</v>
          </cell>
          <cell r="H843">
            <v>2224573.2000000002</v>
          </cell>
        </row>
        <row r="844">
          <cell r="C844" t="str">
            <v>01.008.01.01.01.20</v>
          </cell>
          <cell r="D844" t="str">
            <v>Faixa em Marmore Travertino Navona h=13cm, esp. 2cm</v>
          </cell>
          <cell r="E844">
            <v>3107.06</v>
          </cell>
          <cell r="F844" t="str">
            <v>m</v>
          </cell>
          <cell r="G844">
            <v>72.89999871260936</v>
          </cell>
          <cell r="H844">
            <v>226504.67</v>
          </cell>
        </row>
        <row r="845">
          <cell r="C845" t="str">
            <v>01.008.01.01.01.21</v>
          </cell>
          <cell r="D845" t="str">
            <v>Arremate com cordão em Marmore Travertino Navona acima da pedra, 2cmx3cm, conforme det. BA2</v>
          </cell>
          <cell r="E845">
            <v>2276.5300000000002</v>
          </cell>
          <cell r="F845" t="str">
            <v>m</v>
          </cell>
          <cell r="G845">
            <v>52.772170803811058</v>
          </cell>
          <cell r="H845">
            <v>120137.43</v>
          </cell>
        </row>
        <row r="846">
          <cell r="C846" t="str">
            <v>01.008.01.01.01.22</v>
          </cell>
          <cell r="D846" t="str">
            <v>Capeamento da mureta do sanitário (divisória banheira x chuveiro) em mármore Travertino Navona</v>
          </cell>
          <cell r="E846">
            <v>75.900000000000006</v>
          </cell>
          <cell r="F846" t="str">
            <v>m</v>
          </cell>
          <cell r="G846">
            <v>79.2</v>
          </cell>
          <cell r="H846">
            <v>6011.28</v>
          </cell>
        </row>
        <row r="847">
          <cell r="C847" t="str">
            <v>01.008.01.01.01.23</v>
          </cell>
          <cell r="D847" t="str">
            <v>Cobertina em mármore Travertino Navona larg. 11,5cm, esp. 2cm - Banheiro Sr./Sra.</v>
          </cell>
          <cell r="E847">
            <v>360.4</v>
          </cell>
          <cell r="F847" t="str">
            <v>m</v>
          </cell>
          <cell r="G847">
            <v>79.2</v>
          </cell>
          <cell r="H847">
            <v>28543.68</v>
          </cell>
        </row>
        <row r="848">
          <cell r="C848" t="str">
            <v>01.008.01.01.01.24</v>
          </cell>
          <cell r="D848" t="str">
            <v>Revestimento de inpeção de banheira 40x40cm com Mármore Travertino Navona</v>
          </cell>
          <cell r="E848">
            <v>147</v>
          </cell>
          <cell r="F848" t="str">
            <v>un</v>
          </cell>
          <cell r="G848">
            <v>180</v>
          </cell>
          <cell r="H848">
            <v>26460</v>
          </cell>
        </row>
        <row r="849">
          <cell r="C849" t="str">
            <v>01.008.01.01.01.25</v>
          </cell>
          <cell r="D849" t="str">
            <v>Revestimento de inpeção de banheira 30x50cm com Mármore Travertino Navona</v>
          </cell>
          <cell r="E849">
            <v>216</v>
          </cell>
          <cell r="F849" t="str">
            <v>un</v>
          </cell>
          <cell r="G849">
            <v>180</v>
          </cell>
          <cell r="H849">
            <v>38880</v>
          </cell>
        </row>
        <row r="850">
          <cell r="C850" t="str">
            <v>01.008.01.01.01.26</v>
          </cell>
          <cell r="D850" t="str">
            <v>Mármore travertino nacional Exportação, placas de 40x40cm até h=80cm ou até o teto, esp. 2cm</v>
          </cell>
          <cell r="E850">
            <v>8181.58</v>
          </cell>
          <cell r="F850" t="str">
            <v>m2</v>
          </cell>
          <cell r="G850">
            <v>169.59479953749764</v>
          </cell>
          <cell r="H850">
            <v>1387553.42</v>
          </cell>
        </row>
        <row r="851">
          <cell r="C851" t="str">
            <v>01.008.01.01.01.27</v>
          </cell>
          <cell r="D851" t="str">
            <v>Faixa de mármore Travertino Exportação polido, h=10cm, esp. 2cm</v>
          </cell>
          <cell r="E851">
            <v>4194.47</v>
          </cell>
          <cell r="F851" t="str">
            <v>m</v>
          </cell>
          <cell r="G851">
            <v>33.666372628723053</v>
          </cell>
          <cell r="H851">
            <v>141212.59</v>
          </cell>
        </row>
        <row r="852">
          <cell r="C852" t="str">
            <v>01.008.01.01.01.28</v>
          </cell>
          <cell r="D852" t="str">
            <v>Arremate com cordão de mármore travertino nacional  Exportação acima da pedra, 2cmx3cm, conforme det. BA2</v>
          </cell>
          <cell r="E852">
            <v>3907.37</v>
          </cell>
          <cell r="F852" t="str">
            <v>m</v>
          </cell>
          <cell r="G852">
            <v>26.882580866413981</v>
          </cell>
          <cell r="H852">
            <v>105040.19</v>
          </cell>
        </row>
        <row r="853">
          <cell r="C853" t="str">
            <v>01.008.01.01.01.29</v>
          </cell>
          <cell r="D853" t="str">
            <v>Cobertina em torno da Banheira em mármore travertino nacional Exportação, larg.9cm, esp. 2cm</v>
          </cell>
          <cell r="E853">
            <v>223.69</v>
          </cell>
          <cell r="F853" t="str">
            <v>m</v>
          </cell>
          <cell r="G853">
            <v>41.135768250704096</v>
          </cell>
          <cell r="H853">
            <v>9201.66</v>
          </cell>
        </row>
        <row r="854">
          <cell r="C854" t="str">
            <v>01.008.01.01.01.30</v>
          </cell>
          <cell r="D854" t="str">
            <v>Revestimento de inspeção de banheira 40x40cm com Mármore Travertino Nacional</v>
          </cell>
          <cell r="E854">
            <v>23</v>
          </cell>
          <cell r="F854" t="str">
            <v>un</v>
          </cell>
          <cell r="G854">
            <v>84.797391304347826</v>
          </cell>
          <cell r="H854">
            <v>1950.34</v>
          </cell>
        </row>
        <row r="855">
          <cell r="C855" t="str">
            <v>01.008.01.01.01.31</v>
          </cell>
          <cell r="D855" t="str">
            <v>Massa desempenada feltrada lisa  nas paredes acima dos forros e  nas muretas/vazios da cobertura</v>
          </cell>
          <cell r="E855">
            <v>15201.09</v>
          </cell>
          <cell r="F855" t="str">
            <v>m2</v>
          </cell>
          <cell r="G855">
            <v>13.63868183136867</v>
          </cell>
          <cell r="H855">
            <v>207322.83</v>
          </cell>
        </row>
        <row r="856">
          <cell r="C856" t="str">
            <v>01.008.01.01.01.32</v>
          </cell>
          <cell r="D856" t="str">
            <v>Manta cerâmica para proteção horizontal de shafts, inclusive suportes e chapas</v>
          </cell>
          <cell r="E856">
            <v>308.08</v>
          </cell>
          <cell r="F856" t="str">
            <v>m2</v>
          </cell>
          <cell r="G856">
            <v>320</v>
          </cell>
          <cell r="H856">
            <v>98585.600000000006</v>
          </cell>
        </row>
        <row r="857">
          <cell r="C857" t="str">
            <v>01.008.01.01.01.33</v>
          </cell>
          <cell r="D857" t="str">
            <v>Pintura com resina poliuretânica especial (Lisonda) até h=90cm</v>
          </cell>
          <cell r="E857">
            <v>41.8</v>
          </cell>
          <cell r="F857" t="str">
            <v>m2</v>
          </cell>
          <cell r="G857">
            <v>80</v>
          </cell>
          <cell r="H857">
            <v>3344</v>
          </cell>
        </row>
        <row r="858">
          <cell r="C858" t="str">
            <v>01.008.01.01.01.34</v>
          </cell>
          <cell r="D858" t="str">
            <v>Fórmica branco fosco  nas muretas de apoio das bancadas da copa /cozinha</v>
          </cell>
          <cell r="E858">
            <v>363</v>
          </cell>
          <cell r="F858" t="str">
            <v>m2</v>
          </cell>
          <cell r="G858">
            <v>40</v>
          </cell>
          <cell r="H858">
            <v>14520</v>
          </cell>
        </row>
        <row r="859">
          <cell r="C859" t="str">
            <v>01.008.01.01.01.35</v>
          </cell>
          <cell r="D859" t="str">
            <v>Cantoneira de proteção para revestimento de massa</v>
          </cell>
          <cell r="E859">
            <v>6298.94</v>
          </cell>
          <cell r="F859" t="str">
            <v>m</v>
          </cell>
          <cell r="G859">
            <v>8.0619993205205969</v>
          </cell>
          <cell r="H859">
            <v>50782.05</v>
          </cell>
        </row>
        <row r="860">
          <cell r="C860" t="str">
            <v>01.008.01.01.01.36</v>
          </cell>
          <cell r="D860" t="str">
            <v>Cantoneira de proteção para revestimento de azulejo / cerâmica em alumínio sextavado pré-pintado branco</v>
          </cell>
          <cell r="E860">
            <v>3173.95</v>
          </cell>
          <cell r="F860" t="str">
            <v>m</v>
          </cell>
          <cell r="G860">
            <v>7.9849997637013823</v>
          </cell>
          <cell r="H860">
            <v>25343.99</v>
          </cell>
        </row>
        <row r="861">
          <cell r="C861" t="str">
            <v>01.008.01.01.01.37</v>
          </cell>
          <cell r="D861" t="str">
            <v>Colunas de gesso reta h=5,69m, larg. 56,8cm - Sala de Estar do Térreo</v>
          </cell>
          <cell r="E861">
            <v>63</v>
          </cell>
          <cell r="F861" t="str">
            <v>un</v>
          </cell>
          <cell r="G861">
            <v>506.94</v>
          </cell>
        </row>
        <row r="862">
          <cell r="C862" t="str">
            <v>01.008.01.01.01.38</v>
          </cell>
          <cell r="D862" t="str">
            <v>Colunas de gesso de canto h=5,69m, larg. total 56,8cm - Sala de Estar do Térreo</v>
          </cell>
          <cell r="E862">
            <v>9</v>
          </cell>
          <cell r="F862" t="str">
            <v>un</v>
          </cell>
          <cell r="G862">
            <v>506.94</v>
          </cell>
        </row>
        <row r="863">
          <cell r="C863" t="str">
            <v>01.008.02</v>
          </cell>
          <cell r="D863" t="str">
            <v>Teto</v>
          </cell>
          <cell r="H863">
            <v>592875.81000000006</v>
          </cell>
        </row>
        <row r="864">
          <cell r="C864" t="str">
            <v>01.008.02.01</v>
          </cell>
          <cell r="D864" t="str">
            <v>Teto</v>
          </cell>
          <cell r="H864">
            <v>592875.81000000006</v>
          </cell>
        </row>
        <row r="865">
          <cell r="C865" t="str">
            <v>01.008.02.01.01</v>
          </cell>
          <cell r="D865" t="str">
            <v>Teto</v>
          </cell>
          <cell r="H865">
            <v>592875.81000000006</v>
          </cell>
        </row>
        <row r="866">
          <cell r="C866" t="str">
            <v>01.008.02.01.01.01</v>
          </cell>
          <cell r="D866" t="str">
            <v>Chapisco  rolado</v>
          </cell>
          <cell r="E866">
            <v>3459.41</v>
          </cell>
          <cell r="F866" t="str">
            <v>m2</v>
          </cell>
          <cell r="G866">
            <v>4.0702778797540624</v>
          </cell>
          <cell r="H866">
            <v>14080.76</v>
          </cell>
        </row>
        <row r="867">
          <cell r="C867" t="str">
            <v>01.008.02.01.01.02</v>
          </cell>
          <cell r="D867" t="str">
            <v>Massa única</v>
          </cell>
          <cell r="E867">
            <v>3459.41</v>
          </cell>
          <cell r="F867" t="str">
            <v>m2</v>
          </cell>
          <cell r="G867">
            <v>15.913999786090693</v>
          </cell>
          <cell r="H867">
            <v>55053.05</v>
          </cell>
        </row>
        <row r="868">
          <cell r="C868" t="str">
            <v>01.008.02.01.01.03</v>
          </cell>
          <cell r="D868" t="str">
            <v xml:space="preserve">Revestimento em gesso </v>
          </cell>
          <cell r="E868">
            <v>35908.85</v>
          </cell>
          <cell r="F868" t="str">
            <v>m2</v>
          </cell>
          <cell r="G868">
            <v>14.585318104032851</v>
          </cell>
          <cell r="H868">
            <v>523742</v>
          </cell>
        </row>
        <row r="869">
          <cell r="C869" t="str">
            <v>01.008.03</v>
          </cell>
          <cell r="D869" t="str">
            <v>Revestimento de pisos / rodapé / soleira / escadas</v>
          </cell>
          <cell r="H869">
            <v>12377164.550000001</v>
          </cell>
        </row>
        <row r="870">
          <cell r="C870" t="str">
            <v>01.008.03.01</v>
          </cell>
          <cell r="D870" t="str">
            <v>Pisos</v>
          </cell>
          <cell r="H870">
            <v>9587237.8699999992</v>
          </cell>
        </row>
        <row r="871">
          <cell r="C871" t="str">
            <v>01.008.03.01.01</v>
          </cell>
          <cell r="D871" t="str">
            <v>Pisos</v>
          </cell>
          <cell r="H871">
            <v>9587237.8699999992</v>
          </cell>
        </row>
        <row r="872">
          <cell r="C872" t="str">
            <v>01.008.03.01.01.01</v>
          </cell>
          <cell r="D872" t="str">
            <v>Regularização para receber carpete esp. 6cm</v>
          </cell>
          <cell r="E872">
            <v>20541.09</v>
          </cell>
          <cell r="F872" t="str">
            <v>m2</v>
          </cell>
          <cell r="G872">
            <v>20.169199881797898</v>
          </cell>
          <cell r="H872">
            <v>414297.35</v>
          </cell>
        </row>
        <row r="873">
          <cell r="C873" t="str">
            <v>01.008.03.01.01.02</v>
          </cell>
          <cell r="D873" t="str">
            <v>Regularização para piso cerâmico ou porcelanato esp. 2cm</v>
          </cell>
          <cell r="E873">
            <v>9502.18</v>
          </cell>
          <cell r="F873" t="str">
            <v>m2</v>
          </cell>
          <cell r="G873">
            <v>13.244299729114791</v>
          </cell>
          <cell r="H873">
            <v>125849.72</v>
          </cell>
        </row>
        <row r="874">
          <cell r="C874" t="str">
            <v>01.008.03.01.01.03</v>
          </cell>
          <cell r="D874" t="str">
            <v>Regularização para taco de madeira esp. 5cm</v>
          </cell>
          <cell r="E874">
            <v>26322.49</v>
          </cell>
          <cell r="F874" t="str">
            <v>m2</v>
          </cell>
          <cell r="G874">
            <v>18.395750174090672</v>
          </cell>
          <cell r="H874">
            <v>484221.95</v>
          </cell>
        </row>
        <row r="875">
          <cell r="C875" t="str">
            <v>01.008.03.01.01.04</v>
          </cell>
          <cell r="D875" t="str">
            <v>Regularização para Reservatório metálicos esp. 7cm</v>
          </cell>
          <cell r="E875">
            <v>123.93</v>
          </cell>
          <cell r="F875" t="str">
            <v>m2</v>
          </cell>
          <cell r="G875">
            <v>21.942628903413215</v>
          </cell>
          <cell r="H875">
            <v>2719.35</v>
          </cell>
        </row>
        <row r="876">
          <cell r="C876" t="str">
            <v>01.008.03.01.01.05</v>
          </cell>
          <cell r="D876" t="str">
            <v>Piso cimentado liso com juntas plásticas esp. 5cm, armado com tela Q-113 (Estacionamento 1º SS)</v>
          </cell>
          <cell r="E876">
            <v>14742.02</v>
          </cell>
          <cell r="F876" t="str">
            <v>m2</v>
          </cell>
          <cell r="G876">
            <v>25.308813853189722</v>
          </cell>
          <cell r="H876">
            <v>373103.04</v>
          </cell>
        </row>
        <row r="877">
          <cell r="C877" t="str">
            <v>01.008.03.01.01.06</v>
          </cell>
          <cell r="D877" t="str">
            <v>Enchimento de piso em concreto celular esp. 10cm - Duplex, Clube e Salão de festas</v>
          </cell>
          <cell r="E877">
            <v>5161.7299999999996</v>
          </cell>
          <cell r="F877" t="str">
            <v>m2</v>
          </cell>
          <cell r="G877">
            <v>32.214499789799156</v>
          </cell>
          <cell r="H877">
            <v>166282.54999999999</v>
          </cell>
        </row>
        <row r="878">
          <cell r="C878" t="str">
            <v>01.008.03.01.01.07</v>
          </cell>
          <cell r="D878" t="str">
            <v>Base para gabinete sob as bancadas das Cozinhas, Copas e Tanques dos apartamentos</v>
          </cell>
          <cell r="E878">
            <v>1047.92</v>
          </cell>
          <cell r="F878" t="str">
            <v>m2</v>
          </cell>
          <cell r="G878">
            <v>74.593776242461246</v>
          </cell>
          <cell r="H878">
            <v>78168.31</v>
          </cell>
        </row>
        <row r="879">
          <cell r="C879" t="str">
            <v>01.008.03.01.01.08</v>
          </cell>
          <cell r="D879" t="str">
            <v>Piso cimentado alisado</v>
          </cell>
          <cell r="E879">
            <v>3721.35</v>
          </cell>
          <cell r="F879" t="str">
            <v>m2</v>
          </cell>
          <cell r="G879">
            <v>15.702500436669489</v>
          </cell>
          <cell r="H879">
            <v>58434.5</v>
          </cell>
        </row>
        <row r="880">
          <cell r="C880" t="str">
            <v>01.008.03.01.01.09</v>
          </cell>
          <cell r="D880" t="str">
            <v>Piso cimentado ranhurado tipo "espinha de peixe" rampa de serviço</v>
          </cell>
          <cell r="E880">
            <v>1962.32</v>
          </cell>
          <cell r="F880" t="str">
            <v>m2</v>
          </cell>
          <cell r="G880">
            <v>22.942501732642995</v>
          </cell>
          <cell r="H880">
            <v>45020.53</v>
          </cell>
        </row>
        <row r="881">
          <cell r="C881" t="str">
            <v>01.008.03.01.01.10</v>
          </cell>
          <cell r="D881" t="str">
            <v>Piso cimentado alisado com elevação de 5cm do nível do piso subsolo</v>
          </cell>
          <cell r="E881">
            <v>1292.55</v>
          </cell>
          <cell r="F881" t="str">
            <v>m2</v>
          </cell>
          <cell r="G881">
            <v>21.043998297938185</v>
          </cell>
          <cell r="H881">
            <v>27200.42</v>
          </cell>
        </row>
        <row r="882">
          <cell r="C882" t="str">
            <v>01.008.03.01.01.11</v>
          </cell>
          <cell r="D882" t="str">
            <v>Piso em Marmore Travertino Navona, paginado, esp. 2cm, - tipo / duplex - Banho Sr./Sra, Lavabo</v>
          </cell>
          <cell r="E882">
            <v>2183.5500000000002</v>
          </cell>
          <cell r="F882" t="str">
            <v>m2</v>
          </cell>
          <cell r="G882">
            <v>355.50000228984908</v>
          </cell>
          <cell r="H882">
            <v>776252.03</v>
          </cell>
        </row>
        <row r="883">
          <cell r="C883" t="str">
            <v>01.008.03.01.01.12</v>
          </cell>
          <cell r="D883" t="str">
            <v>Faixa em Marmore Etruscan Grey larg. 5cm - tipo / duplex - Banho Sr./Sra</v>
          </cell>
          <cell r="E883">
            <v>3134.68</v>
          </cell>
          <cell r="F883" t="str">
            <v>m</v>
          </cell>
          <cell r="G883">
            <v>55.70999910676688</v>
          </cell>
          <cell r="H883">
            <v>174633.02</v>
          </cell>
        </row>
        <row r="884">
          <cell r="C884" t="str">
            <v>01.008.03.01.01.13</v>
          </cell>
          <cell r="D884" t="str">
            <v>Faixa em Marmore Travertino Navona larg. 10cm  - tipo / duplex - Banho Sr./Sra</v>
          </cell>
          <cell r="E884">
            <v>3676.33</v>
          </cell>
          <cell r="F884" t="str">
            <v>m</v>
          </cell>
          <cell r="G884">
            <v>60.300000272010408</v>
          </cell>
          <cell r="H884">
            <v>221682.7</v>
          </cell>
        </row>
        <row r="885">
          <cell r="C885" t="str">
            <v>01.008.03.01.01.14</v>
          </cell>
          <cell r="D885" t="str">
            <v>Piso em Marmore Travertino Navona, paginado, esp. 2cm, - tipo / duplex - Galeria, Hall de Elev. Social</v>
          </cell>
          <cell r="E885">
            <v>2113.64</v>
          </cell>
          <cell r="F885" t="str">
            <v>m2</v>
          </cell>
          <cell r="G885">
            <v>408.72565337522002</v>
          </cell>
          <cell r="H885">
            <v>863898.89</v>
          </cell>
        </row>
        <row r="886">
          <cell r="C886" t="str">
            <v>01.008.03.01.01.15</v>
          </cell>
          <cell r="D886" t="str">
            <v>Faixa em Marmore Etruscan Grey larg. 15cm (Galeria / Hall Social)</v>
          </cell>
          <cell r="E886">
            <v>6352.99</v>
          </cell>
          <cell r="F886" t="str">
            <v>m</v>
          </cell>
          <cell r="G886">
            <v>103.4100006453654</v>
          </cell>
          <cell r="H886">
            <v>656962.69999999995</v>
          </cell>
        </row>
        <row r="887">
          <cell r="C887" t="str">
            <v>01.008.03.01.01.16</v>
          </cell>
          <cell r="D887" t="str">
            <v>Faixa em Marmore Travertino Navona larg. 5cm (Galeria / Hall Social)</v>
          </cell>
          <cell r="E887">
            <v>5934.67</v>
          </cell>
          <cell r="F887" t="str">
            <v>m</v>
          </cell>
          <cell r="G887">
            <v>42.749999578746589</v>
          </cell>
          <cell r="H887">
            <v>253707.14</v>
          </cell>
        </row>
        <row r="888">
          <cell r="C888" t="str">
            <v>01.008.03.01.01.17</v>
          </cell>
          <cell r="D888" t="str">
            <v>Faixa em Marmore Etruscan Grey larg. 10cm (Galeria / Hall Social)</v>
          </cell>
          <cell r="E888">
            <v>5621.13</v>
          </cell>
          <cell r="F888" t="str">
            <v>m</v>
          </cell>
          <cell r="G888">
            <v>80.460000035580038</v>
          </cell>
          <cell r="H888">
            <v>452276.12</v>
          </cell>
        </row>
        <row r="889">
          <cell r="C889" t="str">
            <v>01.008.03.01.01.18</v>
          </cell>
          <cell r="D889" t="str">
            <v>Faixa em Marmore Travertino Navona larg. 20cm (Lavabo)</v>
          </cell>
          <cell r="E889">
            <v>1610.04</v>
          </cell>
          <cell r="F889" t="str">
            <v>m</v>
          </cell>
          <cell r="G889">
            <v>91.799998757794853</v>
          </cell>
          <cell r="H889">
            <v>147801.67000000001</v>
          </cell>
        </row>
        <row r="890">
          <cell r="C890" t="str">
            <v>01.008.03.01.01.19</v>
          </cell>
          <cell r="D890" t="str">
            <v>Tabeira em mármore Travertino nacional Exportação polido, larg. 0,95m, em placas de 35x95cm, esp. 2cm (reaproveitamento de 60% do material do Stand de Vendas)</v>
          </cell>
          <cell r="E890">
            <v>43.134</v>
          </cell>
          <cell r="F890" t="str">
            <v>m</v>
          </cell>
          <cell r="G890">
            <v>63.54384012611861</v>
          </cell>
          <cell r="H890">
            <v>2740.9</v>
          </cell>
        </row>
        <row r="891">
          <cell r="C891" t="str">
            <v>01.008.03.01.01.19a</v>
          </cell>
          <cell r="D891" t="str">
            <v>Tabeira em mármore Travertino nacional Exportação polido, larg. 0,95m, em placas de 35x95cm, esp. 2cm (40% de material novo)</v>
          </cell>
          <cell r="E891">
            <v>28.756</v>
          </cell>
          <cell r="F891" t="str">
            <v>m</v>
          </cell>
          <cell r="G891">
            <v>158.85971623313395</v>
          </cell>
          <cell r="H891">
            <v>4568.17</v>
          </cell>
        </row>
        <row r="892">
          <cell r="C892" t="str">
            <v>01.008.03.01.01.20</v>
          </cell>
          <cell r="D892" t="str">
            <v>Piso em placas de granito amêndoa apicoado, em placas de 40x40cm, esp. 2cm</v>
          </cell>
          <cell r="E892">
            <v>1174.29</v>
          </cell>
          <cell r="F892" t="str">
            <v>m2</v>
          </cell>
          <cell r="G892">
            <v>153.35699869708506</v>
          </cell>
          <cell r="H892">
            <v>180085.59</v>
          </cell>
        </row>
        <row r="893">
          <cell r="C893" t="str">
            <v>01.008.03.01.01.21</v>
          </cell>
          <cell r="D893" t="str">
            <v>Piso em mármore Travertino nacional Exportação polido em placas 40x40cm, esp. 2cm</v>
          </cell>
          <cell r="E893">
            <v>8396.26</v>
          </cell>
          <cell r="F893" t="str">
            <v>m2</v>
          </cell>
          <cell r="G893">
            <v>165.08429943808315</v>
          </cell>
          <cell r="H893">
            <v>1386090.7</v>
          </cell>
        </row>
        <row r="894">
          <cell r="C894" t="str">
            <v>01.008.03.01.01.22</v>
          </cell>
          <cell r="D894" t="str">
            <v>Piso em cerâmica de alta resistência 31x31 PEI5, linha Porto Marfim Eliane - Refeitório / Cozinha / Copa / Vest. Sanit.</v>
          </cell>
          <cell r="E894">
            <v>2200.3200000000002</v>
          </cell>
          <cell r="F894" t="str">
            <v>m2</v>
          </cell>
          <cell r="G894">
            <v>34.396228730366495</v>
          </cell>
          <cell r="H894">
            <v>75682.710000000006</v>
          </cell>
        </row>
        <row r="895">
          <cell r="C895" t="str">
            <v>01.008.03.01.01.23</v>
          </cell>
          <cell r="D895" t="str">
            <v>Piso em cerâmica de alta resistência 31x31 PEI5, linha Porto Gelo Eliane</v>
          </cell>
          <cell r="E895">
            <v>39.299999999999997</v>
          </cell>
          <cell r="F895" t="str">
            <v>m2</v>
          </cell>
          <cell r="G895">
            <v>34.396183206106869</v>
          </cell>
          <cell r="H895">
            <v>1351.77</v>
          </cell>
        </row>
        <row r="896">
          <cell r="C896" t="str">
            <v>01.008.03.01.01.24</v>
          </cell>
          <cell r="D896" t="str">
            <v>Piso em cerâmica anti-derrapante de alta resistência 45x45 PEI5, linha Rústico Eliane, cor Andaraí Bege</v>
          </cell>
          <cell r="E896">
            <v>425.43</v>
          </cell>
          <cell r="F896" t="str">
            <v>m2</v>
          </cell>
          <cell r="G896">
            <v>39.698728345438731</v>
          </cell>
          <cell r="H896">
            <v>16889.03</v>
          </cell>
        </row>
        <row r="897">
          <cell r="C897" t="str">
            <v>01.008.03.01.01.25</v>
          </cell>
          <cell r="D897" t="str">
            <v>Piso em pastilhas porcelanizadas esmaltadas 5x5, da NGK, linha náutica real. (Piscina)</v>
          </cell>
          <cell r="E897">
            <v>156.65</v>
          </cell>
          <cell r="F897" t="str">
            <v>m2</v>
          </cell>
          <cell r="G897">
            <v>62.373827002872645</v>
          </cell>
          <cell r="H897">
            <v>9770.86</v>
          </cell>
        </row>
        <row r="898">
          <cell r="C898" t="str">
            <v>01.008.03.01.01.26</v>
          </cell>
          <cell r="D898" t="str">
            <v>Piso em cerâmica de alta resistência 31x31 PEI5, Super Cargo Gelo</v>
          </cell>
          <cell r="E898">
            <v>126.55</v>
          </cell>
          <cell r="F898" t="str">
            <v>m2</v>
          </cell>
          <cell r="G898">
            <v>31.6451995258791</v>
          </cell>
          <cell r="H898">
            <v>4004.7</v>
          </cell>
        </row>
        <row r="899">
          <cell r="C899" t="str">
            <v>01.008.03.01.01.27</v>
          </cell>
          <cell r="D899" t="str">
            <v>Piso em porcelanato 30x30cm linha Grânulos Eliane, cor Pana, acabamento polido, assentado sobre argamassa flexível ligamax da Eliane, com rejuntes a base de epoxi juntaplus SP50</v>
          </cell>
          <cell r="E899">
            <v>6301.02</v>
          </cell>
          <cell r="F899" t="str">
            <v>m2</v>
          </cell>
          <cell r="G899">
            <v>54.176953890005109</v>
          </cell>
          <cell r="H899">
            <v>341370.07</v>
          </cell>
        </row>
        <row r="900">
          <cell r="C900" t="str">
            <v>01.008.03.01.01.28</v>
          </cell>
          <cell r="D900" t="str">
            <v xml:space="preserve">Piso em porcelanato 30x30cm linha Grânulos Eliane, cor Pana, acabamento polido </v>
          </cell>
          <cell r="E900">
            <v>219.35</v>
          </cell>
          <cell r="F900" t="str">
            <v>m2</v>
          </cell>
          <cell r="G900">
            <v>54.176931844084791</v>
          </cell>
          <cell r="H900">
            <v>11883.71</v>
          </cell>
        </row>
        <row r="901">
          <cell r="C901" t="str">
            <v>01.008.03.01.01.29</v>
          </cell>
          <cell r="D901" t="str">
            <v>Piso em cerâmica Petra marfim 40x40cm</v>
          </cell>
          <cell r="E901">
            <v>33.56</v>
          </cell>
          <cell r="F901" t="str">
            <v>m2</v>
          </cell>
          <cell r="G901">
            <v>75.923718712753271</v>
          </cell>
          <cell r="H901">
            <v>2548</v>
          </cell>
        </row>
        <row r="902">
          <cell r="C902" t="str">
            <v>01.008.03.01.01.30</v>
          </cell>
          <cell r="D902" t="str">
            <v>Piso em madeira tipo parquet em ipê, paginação Versailles, acabamento desengrossado 1 lixa 16, colada sobre contrapiso (COD. 17)</v>
          </cell>
          <cell r="E902">
            <v>869.83</v>
          </cell>
          <cell r="F902" t="str">
            <v>m2</v>
          </cell>
          <cell r="G902">
            <v>120</v>
          </cell>
          <cell r="H902">
            <v>104379.6</v>
          </cell>
        </row>
        <row r="903">
          <cell r="C903" t="str">
            <v>01.008.03.01.01.31</v>
          </cell>
          <cell r="D903" t="str">
            <v>Taco de madeira cumarú 7x42, tipo parquet paginação espinha de peixe, acabamento desengrossado 1 lixa 16, colado sobre contrapiso (COD. 18)</v>
          </cell>
          <cell r="E903">
            <v>174.61</v>
          </cell>
          <cell r="F903" t="str">
            <v>m2</v>
          </cell>
          <cell r="G903">
            <v>85.90000572704885</v>
          </cell>
          <cell r="H903">
            <v>14999</v>
          </cell>
        </row>
        <row r="904">
          <cell r="C904" t="str">
            <v>01.008.03.01.01.32</v>
          </cell>
          <cell r="D904" t="str">
            <v>Taco de madeira cumarú 10x40, tipo parquet paginação no esquadro, acabamento desengrossado 1 lixa 16, colado sobre contrapiso (COD. 21)</v>
          </cell>
          <cell r="E904">
            <v>13272.07</v>
          </cell>
          <cell r="F904" t="str">
            <v>M2</v>
          </cell>
          <cell r="G904">
            <v>83.899999773961412</v>
          </cell>
          <cell r="H904">
            <v>1113526.67</v>
          </cell>
        </row>
        <row r="905">
          <cell r="C905" t="str">
            <v>01.008.03.01.01.33</v>
          </cell>
          <cell r="D905" t="str">
            <v>Tabeira  de madeira,  larg. 20 cm, acabamento desengrossado 1 lixa 16 (COD.21a)</v>
          </cell>
          <cell r="E905">
            <v>14743.51</v>
          </cell>
          <cell r="F905" t="str">
            <v>m</v>
          </cell>
          <cell r="G905">
            <v>27.050000305219044</v>
          </cell>
          <cell r="H905">
            <v>398811.95</v>
          </cell>
        </row>
        <row r="906">
          <cell r="C906" t="str">
            <v>01.008.03.01.01.34</v>
          </cell>
          <cell r="D906" t="str">
            <v>Taco de madeira cumarú 10x40, paginação no esquadro, colado sobre contrapiso, com acabamento desengrossado 1 lixa 16 (COD. 19))</v>
          </cell>
          <cell r="E906">
            <v>77.72</v>
          </cell>
          <cell r="F906" t="str">
            <v>m2</v>
          </cell>
          <cell r="G906">
            <v>83.900025733401961</v>
          </cell>
          <cell r="H906">
            <v>6520.71</v>
          </cell>
        </row>
        <row r="907">
          <cell r="C907" t="str">
            <v>01.008.03.01.01.35</v>
          </cell>
          <cell r="D907" t="str">
            <v>Taco de madeira cumarú 5x25, acabamento raspado, paginação no esquadro, colado sobre contrapiso, com acabamento desengrossado 1 lixa 16 (COD. 20)</v>
          </cell>
          <cell r="E907">
            <v>2461.7399999999998</v>
          </cell>
          <cell r="F907" t="str">
            <v>m2</v>
          </cell>
          <cell r="G907">
            <v>78</v>
          </cell>
          <cell r="H907">
            <v>192015.72</v>
          </cell>
        </row>
        <row r="908">
          <cell r="C908" t="str">
            <v>01.008.03.01.01.36</v>
          </cell>
          <cell r="D908" t="str">
            <v>Piso de borracha granulada Brasibor Modelo I, esp. 20mm, diversas cores</v>
          </cell>
          <cell r="E908">
            <v>893.22</v>
          </cell>
          <cell r="F908" t="str">
            <v>m2</v>
          </cell>
          <cell r="G908">
            <v>132</v>
          </cell>
          <cell r="H908">
            <v>117905.04</v>
          </cell>
        </row>
        <row r="909">
          <cell r="C909" t="str">
            <v>01.008.03.01.01.37</v>
          </cell>
          <cell r="D909" t="str">
            <v>Piso flexível de poliuretano sobre camada de borracha granulada, sem juntas ou emendas, moldado no local, com resinas auto nivelantes espessura 7mm, sobre concreto regularizado. (Quadra poliesportiva)</v>
          </cell>
          <cell r="E909">
            <v>250</v>
          </cell>
          <cell r="F909" t="str">
            <v>m2</v>
          </cell>
          <cell r="G909">
            <v>110</v>
          </cell>
          <cell r="H909">
            <v>27500</v>
          </cell>
        </row>
        <row r="910">
          <cell r="C910" t="str">
            <v>01.008.03.01.01.38</v>
          </cell>
          <cell r="D910" t="str">
            <v>Piso flexível de poliuretano sem juntas ou emendas, moldado no local, esp= 3,5mm (Musculação, Ergonometrica, Alongamento)</v>
          </cell>
          <cell r="E910">
            <v>122.82</v>
          </cell>
          <cell r="F910" t="str">
            <v>m2</v>
          </cell>
          <cell r="G910">
            <v>69</v>
          </cell>
          <cell r="H910">
            <v>8474.58</v>
          </cell>
        </row>
        <row r="911">
          <cell r="C911" t="str">
            <v>01.008.03.01.01.39</v>
          </cell>
          <cell r="D911" t="str">
            <v>Piso flexível de poliuretano, sem juntas ou emendas, moldado no local, com resinas auto nivelantes, esp= 7mm, aplicada sobre base nivelada (S.Ginastica)</v>
          </cell>
          <cell r="E911">
            <v>75</v>
          </cell>
          <cell r="F911" t="str">
            <v>m2</v>
          </cell>
          <cell r="G911">
            <v>110</v>
          </cell>
          <cell r="H911">
            <v>8250</v>
          </cell>
        </row>
        <row r="912">
          <cell r="C912" t="str">
            <v>01.008.03.01.01.40</v>
          </cell>
          <cell r="D912" t="str">
            <v>Deck para Spa em madeira tratada</v>
          </cell>
          <cell r="E912">
            <v>36.4</v>
          </cell>
          <cell r="F912" t="str">
            <v>m2</v>
          </cell>
          <cell r="G912">
            <v>120</v>
          </cell>
          <cell r="H912">
            <v>4368</v>
          </cell>
        </row>
        <row r="913">
          <cell r="C913" t="str">
            <v>01.008.03.01.01.41</v>
          </cell>
          <cell r="D913" t="str">
            <v>Piso intertravado de concreto cor natural</v>
          </cell>
          <cell r="E913">
            <v>134.63</v>
          </cell>
          <cell r="F913" t="str">
            <v>m2</v>
          </cell>
          <cell r="G913">
            <v>26.262720047537698</v>
          </cell>
          <cell r="H913">
            <v>3535.75</v>
          </cell>
        </row>
        <row r="914">
          <cell r="C914" t="str">
            <v>01.008.03.01.01.42</v>
          </cell>
          <cell r="D914" t="str">
            <v>Proteção para pisos de pedras</v>
          </cell>
          <cell r="E914">
            <v>16566.88</v>
          </cell>
          <cell r="F914" t="str">
            <v>m2</v>
          </cell>
          <cell r="G914">
            <v>11.323500260761229</v>
          </cell>
          <cell r="H914">
            <v>187595.07</v>
          </cell>
        </row>
        <row r="915">
          <cell r="C915" t="str">
            <v>01.008.03.01.01.43</v>
          </cell>
          <cell r="D915" t="str">
            <v>Enchimento na laje do núcleo do Térreo concreto celular h=6cm</v>
          </cell>
          <cell r="E915">
            <v>1519.02</v>
          </cell>
          <cell r="F915" t="str">
            <v>m2</v>
          </cell>
          <cell r="G915">
            <v>26.239002778106936</v>
          </cell>
          <cell r="H915">
            <v>39857.57</v>
          </cell>
        </row>
        <row r="916">
          <cell r="C916" t="str">
            <v>01.008.03.02</v>
          </cell>
          <cell r="D916" t="str">
            <v>Rodapé / Sóculo</v>
          </cell>
          <cell r="H916">
            <v>1399036.28</v>
          </cell>
        </row>
        <row r="917">
          <cell r="C917" t="str">
            <v>01.008.03.02.01</v>
          </cell>
          <cell r="D917" t="str">
            <v>Rodapé / Sóculo</v>
          </cell>
          <cell r="H917">
            <v>1399036.28</v>
          </cell>
        </row>
        <row r="918">
          <cell r="C918" t="str">
            <v>01.008.03.02.01.01</v>
          </cell>
          <cell r="D918" t="str">
            <v>Plaqueta de cimento h=5cm</v>
          </cell>
          <cell r="E918">
            <v>10702.99</v>
          </cell>
          <cell r="F918" t="str">
            <v>m</v>
          </cell>
          <cell r="G918">
            <v>8.0076679507315252</v>
          </cell>
          <cell r="H918">
            <v>85705.99</v>
          </cell>
        </row>
        <row r="919">
          <cell r="C919" t="str">
            <v>01.008.03.02.01.02</v>
          </cell>
          <cell r="D919" t="str">
            <v>Plaqueta de cimento h=10cm</v>
          </cell>
          <cell r="E919">
            <v>427.97</v>
          </cell>
          <cell r="F919" t="str">
            <v>m</v>
          </cell>
          <cell r="G919">
            <v>8.5373974811318547</v>
          </cell>
          <cell r="H919">
            <v>3653.75</v>
          </cell>
        </row>
        <row r="920">
          <cell r="C920" t="str">
            <v>01.008.03.02.01.03</v>
          </cell>
          <cell r="D920" t="str">
            <v>Plaqueta de cimento h=5cm - rampa</v>
          </cell>
          <cell r="E920">
            <v>618.84</v>
          </cell>
          <cell r="F920" t="str">
            <v>m</v>
          </cell>
          <cell r="G920">
            <v>8.007675651218408</v>
          </cell>
          <cell r="H920">
            <v>4955.47</v>
          </cell>
        </row>
        <row r="921">
          <cell r="C921" t="str">
            <v>01.008.03.02.01.04</v>
          </cell>
          <cell r="D921" t="str">
            <v>Rodapé cimentado alisado para receber acabamento em borracha Lisonda h=5cm</v>
          </cell>
          <cell r="E921">
            <v>268.2</v>
          </cell>
          <cell r="F921" t="str">
            <v>m</v>
          </cell>
          <cell r="G921">
            <v>6.8209917971662941</v>
          </cell>
          <cell r="H921">
            <v>1829.39</v>
          </cell>
        </row>
        <row r="922">
          <cell r="C922" t="str">
            <v>01.008.03.02.01.05</v>
          </cell>
          <cell r="D922" t="str">
            <v>Rodapé de granito apicoado amêndoa h=5cm, esp. 2cm</v>
          </cell>
          <cell r="E922">
            <v>89.58</v>
          </cell>
          <cell r="F922" t="str">
            <v>m</v>
          </cell>
          <cell r="G922">
            <v>34.744920741236882</v>
          </cell>
          <cell r="H922">
            <v>3112.45</v>
          </cell>
        </row>
        <row r="923">
          <cell r="C923" t="str">
            <v>01.008.03.02.01.05a</v>
          </cell>
          <cell r="D923" t="str">
            <v>Rodapé de granito apicoado amêndoa h=15cm, esp. 2cm</v>
          </cell>
          <cell r="E923">
            <v>32.57</v>
          </cell>
          <cell r="F923" t="str">
            <v>m</v>
          </cell>
          <cell r="G923">
            <v>37.662572919864907</v>
          </cell>
          <cell r="H923">
            <v>1226.67</v>
          </cell>
        </row>
        <row r="924">
          <cell r="C924" t="str">
            <v>01.008.03.02.01.06</v>
          </cell>
          <cell r="D924" t="str">
            <v>Rodapé em mármore Travertino nacional Exportação polido h=5cm, esp. 2cm</v>
          </cell>
          <cell r="E924">
            <v>4018.35</v>
          </cell>
          <cell r="F924" t="str">
            <v>m</v>
          </cell>
          <cell r="G924">
            <v>30.617273258924683</v>
          </cell>
          <cell r="H924">
            <v>123030.92</v>
          </cell>
        </row>
        <row r="925">
          <cell r="C925" t="str">
            <v>01.008.03.02.01.07</v>
          </cell>
          <cell r="D925" t="str">
            <v>Rodapé em mármore Travertino nacional Exportação polido h=15cm, esp. 2cm</v>
          </cell>
          <cell r="E925">
            <v>32.57</v>
          </cell>
          <cell r="F925" t="str">
            <v>m</v>
          </cell>
          <cell r="G925">
            <v>39.891003991403132</v>
          </cell>
          <cell r="H925">
            <v>1299.25</v>
          </cell>
        </row>
        <row r="926">
          <cell r="C926" t="str">
            <v>01.008.03.02.01.08</v>
          </cell>
          <cell r="D926" t="str">
            <v>Rodapé em mármore Etruscan Grey polido h=15cm, esp. 2cm</v>
          </cell>
          <cell r="E926">
            <v>3888.83</v>
          </cell>
          <cell r="F926" t="str">
            <v>m</v>
          </cell>
          <cell r="G926">
            <v>108</v>
          </cell>
          <cell r="H926">
            <v>419993.64</v>
          </cell>
        </row>
        <row r="927">
          <cell r="C927" t="str">
            <v>01.008.03.02.01.09</v>
          </cell>
          <cell r="D927" t="str">
            <v>Rodapé em mármore Travertino Navona polido h=15cm, esp. 2cm</v>
          </cell>
          <cell r="E927">
            <v>1579.88</v>
          </cell>
          <cell r="F927" t="str">
            <v>m</v>
          </cell>
          <cell r="G927">
            <v>76.049997468162132</v>
          </cell>
          <cell r="H927">
            <v>120149.87</v>
          </cell>
        </row>
        <row r="928">
          <cell r="C928" t="str">
            <v>01.008.03.02.01.10</v>
          </cell>
          <cell r="D928" t="str">
            <v>Sóculo em mármore Travertino Navona h=16cm, larg. 9cm, boleado em 1 lado</v>
          </cell>
          <cell r="E928">
            <v>3150</v>
          </cell>
          <cell r="F928" t="str">
            <v>un</v>
          </cell>
          <cell r="G928">
            <v>52.2</v>
          </cell>
          <cell r="H928">
            <v>164430</v>
          </cell>
        </row>
        <row r="929">
          <cell r="C929" t="str">
            <v>01.008.03.02.01.11</v>
          </cell>
          <cell r="D929" t="str">
            <v>Sóculo em mármore Etruscan Grey h=16cm, larg. 9cm, boleado em 1 lado</v>
          </cell>
          <cell r="E929">
            <v>432</v>
          </cell>
          <cell r="F929" t="str">
            <v>un</v>
          </cell>
          <cell r="G929">
            <v>69.48</v>
          </cell>
          <cell r="H929">
            <v>30015.360000000001</v>
          </cell>
        </row>
        <row r="930">
          <cell r="C930" t="str">
            <v>01.008.03.02.01.12</v>
          </cell>
          <cell r="D930" t="str">
            <v>Rodapé em cerâmica de alta resistência PEI5, linha Porto Marfim Eliane, h=7,5cm</v>
          </cell>
          <cell r="E930">
            <v>857.58</v>
          </cell>
          <cell r="F930" t="str">
            <v>m</v>
          </cell>
          <cell r="G930">
            <v>16.887625644254761</v>
          </cell>
          <cell r="H930">
            <v>14482.49</v>
          </cell>
        </row>
        <row r="931">
          <cell r="C931" t="str">
            <v>01.008.03.02.01.13</v>
          </cell>
          <cell r="D931" t="str">
            <v>Rodapé de cerâmica de alta resistência  linha Super Cargo Gelo, Eliane., h=7,5cm</v>
          </cell>
          <cell r="E931">
            <v>105.74</v>
          </cell>
          <cell r="F931" t="str">
            <v>m</v>
          </cell>
          <cell r="G931">
            <v>23.817665973141668</v>
          </cell>
          <cell r="H931">
            <v>2518.48</v>
          </cell>
        </row>
        <row r="932">
          <cell r="C932" t="str">
            <v>01.008.03.02.01.14</v>
          </cell>
          <cell r="D932" t="str">
            <v>Rodapé em cerâmica de alta resistência  linha Porto Gelo Eliane, h=7,5cm</v>
          </cell>
          <cell r="E932">
            <v>43.2</v>
          </cell>
          <cell r="F932" t="str">
            <v>vb</v>
          </cell>
          <cell r="G932">
            <v>18.378703703703703</v>
          </cell>
          <cell r="H932">
            <v>793.96</v>
          </cell>
        </row>
        <row r="933">
          <cell r="C933" t="str">
            <v>01.008.03.02.01.15</v>
          </cell>
          <cell r="D933" t="str">
            <v>Rodapé em cerâmica anti-derrapante de alta resistência PEI5, linha Rústico Eliane, cor Andaraí Bege, h=8,5cm</v>
          </cell>
          <cell r="E933">
            <v>134.96</v>
          </cell>
          <cell r="F933" t="str">
            <v>m</v>
          </cell>
          <cell r="G933">
            <v>14.294087136929461</v>
          </cell>
          <cell r="H933">
            <v>1929.13</v>
          </cell>
        </row>
        <row r="934">
          <cell r="C934" t="str">
            <v>01.008.03.02.01.16</v>
          </cell>
          <cell r="D934" t="str">
            <v>Rodapé em porcelanato linha Grânulos Eliane, cor Pana, acabamento polido, h=8,5cm, assentado sobre argamassa flexível ligamax da Eliane, com rejuntes a base de epoxi juntaplus SP50</v>
          </cell>
          <cell r="E934">
            <v>639.20000000000005</v>
          </cell>
          <cell r="F934" t="str">
            <v>m</v>
          </cell>
          <cell r="G934">
            <v>29.065331664580725</v>
          </cell>
          <cell r="H934">
            <v>18578.560000000001</v>
          </cell>
        </row>
        <row r="935">
          <cell r="C935" t="str">
            <v>01.008.03.02.01.17</v>
          </cell>
          <cell r="D935" t="str">
            <v>Rodapé em cerâmica Petra Marfim 8,5x40cm</v>
          </cell>
          <cell r="E935">
            <v>6.6</v>
          </cell>
          <cell r="F935" t="str">
            <v>m</v>
          </cell>
          <cell r="G935">
            <v>24.051515151515154</v>
          </cell>
          <cell r="H935">
            <v>158.74</v>
          </cell>
        </row>
        <row r="936">
          <cell r="C936" t="str">
            <v>01.008.03.02.01.18</v>
          </cell>
          <cell r="D936" t="str">
            <v>Rodapé de madeira decorada conf. Det. Esther Giobbi fl.01 de 03out03 - h=10cm (COD. 31)</v>
          </cell>
          <cell r="E936">
            <v>170.58</v>
          </cell>
          <cell r="F936" t="str">
            <v>m</v>
          </cell>
          <cell r="G936">
            <v>11.5</v>
          </cell>
          <cell r="H936">
            <v>1961.67</v>
          </cell>
        </row>
        <row r="937">
          <cell r="C937" t="str">
            <v>01.008.03.02.01.19</v>
          </cell>
          <cell r="D937" t="str">
            <v>Rodapé de madeira h=5cm para receber pintura (COD. 6)</v>
          </cell>
          <cell r="E937">
            <v>3631.08</v>
          </cell>
          <cell r="F937" t="str">
            <v>m</v>
          </cell>
          <cell r="G937">
            <v>7.5</v>
          </cell>
          <cell r="H937">
            <v>27233.1</v>
          </cell>
        </row>
        <row r="938">
          <cell r="C938" t="str">
            <v>01.008.03.02.01.20</v>
          </cell>
          <cell r="D938" t="str">
            <v>Rodapé de madeira h=10cm para receber pintura (COD. 5)</v>
          </cell>
          <cell r="E938">
            <v>23778.99</v>
          </cell>
          <cell r="F938" t="str">
            <v>m</v>
          </cell>
          <cell r="G938">
            <v>10</v>
          </cell>
          <cell r="H938">
            <v>237789.9</v>
          </cell>
        </row>
        <row r="939">
          <cell r="C939" t="str">
            <v>01.008.03.02.01.21</v>
          </cell>
          <cell r="D939" t="str">
            <v>Rodapé de madeira cumaru raspada h=15cm para receber pintura (COD. 21)</v>
          </cell>
          <cell r="E939">
            <v>2931.38</v>
          </cell>
          <cell r="F939" t="str">
            <v>m</v>
          </cell>
          <cell r="G939">
            <v>13</v>
          </cell>
          <cell r="H939">
            <v>38107.94</v>
          </cell>
        </row>
        <row r="940">
          <cell r="C940" t="str">
            <v>01.008.03.02.01.22</v>
          </cell>
          <cell r="D940" t="str">
            <v>Rodapé de madeira cumarú, acabamento raspado, h=5cm (COD. 20)</v>
          </cell>
          <cell r="E940">
            <v>70.98</v>
          </cell>
          <cell r="F940" t="str">
            <v>m</v>
          </cell>
          <cell r="G940">
            <v>8</v>
          </cell>
          <cell r="H940">
            <v>567.84</v>
          </cell>
        </row>
        <row r="941">
          <cell r="C941" t="str">
            <v>01.008.03.02.01.23</v>
          </cell>
          <cell r="D941" t="str">
            <v>Rodapé de madeira cumarú, acabamento raspado, h=10cm (COD. 19)</v>
          </cell>
          <cell r="E941">
            <v>8918.34</v>
          </cell>
          <cell r="F941" t="str">
            <v>m</v>
          </cell>
          <cell r="G941">
            <v>10.5</v>
          </cell>
          <cell r="H941">
            <v>93642.57</v>
          </cell>
        </row>
        <row r="942">
          <cell r="C942" t="str">
            <v>01.008.03.02.01.24</v>
          </cell>
          <cell r="D942" t="str">
            <v>Pintura em resina piluretânica (Lisonda) h=5cm sobre rodapé cimentado alisado (Quadra, Lazer e Área Comum)</v>
          </cell>
          <cell r="E942">
            <v>215.24</v>
          </cell>
          <cell r="F942" t="str">
            <v>m</v>
          </cell>
          <cell r="G942">
            <v>7</v>
          </cell>
          <cell r="H942">
            <v>1506.68</v>
          </cell>
        </row>
        <row r="943">
          <cell r="C943" t="str">
            <v>01.008.03.02.01.25</v>
          </cell>
          <cell r="D943" t="str">
            <v>Pintura em resina piluretânica (Lisonda) h=5cm sobre rodapé cimentado alisado (Musculação, Ergonometrica, Alongamento)</v>
          </cell>
          <cell r="E943">
            <v>27.84</v>
          </cell>
          <cell r="F943" t="str">
            <v>m</v>
          </cell>
          <cell r="G943">
            <v>7</v>
          </cell>
          <cell r="H943">
            <v>194.88</v>
          </cell>
        </row>
        <row r="944">
          <cell r="C944" t="str">
            <v>01.008.03.02.01.26</v>
          </cell>
          <cell r="D944" t="str">
            <v>Pintura em resina piluretânica (Lisonda) h=5cm sobre rodapé cimentado alisado (S.Ginastica)</v>
          </cell>
          <cell r="E944">
            <v>23.94</v>
          </cell>
          <cell r="F944" t="str">
            <v>m</v>
          </cell>
          <cell r="G944">
            <v>7</v>
          </cell>
          <cell r="H944">
            <v>167.58</v>
          </cell>
        </row>
        <row r="945">
          <cell r="C945" t="str">
            <v>01.008.03.03</v>
          </cell>
          <cell r="D945" t="str">
            <v>Soleira / Peitoril</v>
          </cell>
          <cell r="H945">
            <v>1164671.96</v>
          </cell>
        </row>
        <row r="946">
          <cell r="C946" t="str">
            <v>01.008.03.03.01</v>
          </cell>
          <cell r="D946" t="str">
            <v>Soleira / Peitoril</v>
          </cell>
          <cell r="H946">
            <v>1164671.96</v>
          </cell>
        </row>
        <row r="947">
          <cell r="C947" t="str">
            <v>01.008.03.03.01.01</v>
          </cell>
          <cell r="D947" t="str">
            <v>Soleira de granito polido cinza Mauá larg. 15 cm, esp. 2cm</v>
          </cell>
          <cell r="E947">
            <v>12.4</v>
          </cell>
          <cell r="F947" t="str">
            <v>m</v>
          </cell>
          <cell r="G947">
            <v>43.661290322580641</v>
          </cell>
          <cell r="H947">
            <v>541.4</v>
          </cell>
        </row>
        <row r="948">
          <cell r="C948" t="str">
            <v>01.008.03.03.01.02</v>
          </cell>
          <cell r="D948" t="str">
            <v>Soleira de Mármore travertino nacional larg. 15 cm, esp. 2cm</v>
          </cell>
          <cell r="E948">
            <v>233.68</v>
          </cell>
          <cell r="F948" t="str">
            <v>m</v>
          </cell>
          <cell r="G948">
            <v>39.890876412187609</v>
          </cell>
          <cell r="H948">
            <v>9321.7000000000007</v>
          </cell>
        </row>
        <row r="949">
          <cell r="C949" t="str">
            <v>01.008.03.03.01.03</v>
          </cell>
          <cell r="D949" t="str">
            <v>Soleira de Mármore travertino nacional larg. 20 cm, esp. 2cm</v>
          </cell>
          <cell r="E949">
            <v>1370.88</v>
          </cell>
          <cell r="F949" t="str">
            <v>m</v>
          </cell>
          <cell r="G949">
            <v>46.115349264705877</v>
          </cell>
          <cell r="H949">
            <v>63218.61</v>
          </cell>
        </row>
        <row r="950">
          <cell r="C950" t="str">
            <v>01.008.03.03.01.04</v>
          </cell>
          <cell r="D950" t="str">
            <v>Soleira de Mármore travertino nacional larg. 30 cm, esp. 2cm</v>
          </cell>
          <cell r="E950">
            <v>38</v>
          </cell>
          <cell r="F950" t="str">
            <v>m</v>
          </cell>
          <cell r="G950">
            <v>60.368421052631582</v>
          </cell>
          <cell r="H950">
            <v>2294</v>
          </cell>
        </row>
        <row r="951">
          <cell r="C951" t="str">
            <v>01.008.03.03.01.05</v>
          </cell>
          <cell r="D951" t="str">
            <v>Soleira de Mármore travertino nacional larg. 25 cm, esp. 2cm</v>
          </cell>
          <cell r="E951">
            <v>33.1</v>
          </cell>
          <cell r="F951" t="str">
            <v>m</v>
          </cell>
          <cell r="G951">
            <v>52.339879154078552</v>
          </cell>
          <cell r="H951">
            <v>1732.45</v>
          </cell>
        </row>
        <row r="952">
          <cell r="C952" t="str">
            <v>01.008.03.03.01.06</v>
          </cell>
          <cell r="D952" t="str">
            <v>Soleira de Mármore travertino nacional larg. 31 cm, esp. 2cm</v>
          </cell>
          <cell r="E952">
            <v>5.0999999999999996</v>
          </cell>
          <cell r="F952" t="str">
            <v>m</v>
          </cell>
          <cell r="G952">
            <v>49.164705882352948</v>
          </cell>
          <cell r="H952">
            <v>250.74</v>
          </cell>
        </row>
        <row r="953">
          <cell r="C953" t="str">
            <v>01.008.03.03.01.07</v>
          </cell>
          <cell r="D953" t="str">
            <v>Soleira de granito polido amêndoa larg. 15 cm, esp. 2cm</v>
          </cell>
          <cell r="E953">
            <v>98.87</v>
          </cell>
          <cell r="F953" t="str">
            <v>m</v>
          </cell>
          <cell r="G953">
            <v>37.662688378679071</v>
          </cell>
          <cell r="H953">
            <v>3723.71</v>
          </cell>
        </row>
        <row r="954">
          <cell r="C954" t="str">
            <v>01.008.03.03.01.09</v>
          </cell>
          <cell r="D954" t="str">
            <v>Soleira de granito polido amêndoa larg. 45 cm, esp. 2cm</v>
          </cell>
          <cell r="E954">
            <v>121.6</v>
          </cell>
          <cell r="F954" t="str">
            <v>m</v>
          </cell>
          <cell r="G954">
            <v>75.099835526315786</v>
          </cell>
          <cell r="H954">
            <v>9132.14</v>
          </cell>
        </row>
        <row r="955">
          <cell r="C955" t="str">
            <v>01.008.03.03.01.10</v>
          </cell>
          <cell r="D955" t="str">
            <v>Soleira de Marmore Travertino Navona larg. 15 cm, esp. 2cm</v>
          </cell>
          <cell r="E955">
            <v>49.2</v>
          </cell>
          <cell r="F955" t="str">
            <v>m</v>
          </cell>
          <cell r="G955">
            <v>76.05</v>
          </cell>
          <cell r="H955">
            <v>3741.66</v>
          </cell>
        </row>
        <row r="956">
          <cell r="C956" t="str">
            <v>01.008.03.03.01.11</v>
          </cell>
          <cell r="D956" t="str">
            <v>Soleira em granito branco Polar larg. 15cm, esp. 2cm</v>
          </cell>
          <cell r="E956">
            <v>1114.3</v>
          </cell>
          <cell r="F956" t="str">
            <v>m</v>
          </cell>
          <cell r="G956">
            <v>72.799470519608718</v>
          </cell>
          <cell r="H956">
            <v>81120.45</v>
          </cell>
        </row>
        <row r="957">
          <cell r="C957" t="str">
            <v>01.008.03.03.01.12</v>
          </cell>
          <cell r="D957" t="str">
            <v>Soleira em granito branco Polar larg. 20cm, esp. 2cm</v>
          </cell>
          <cell r="E957">
            <v>172.8</v>
          </cell>
          <cell r="F957" t="str">
            <v>m</v>
          </cell>
          <cell r="G957">
            <v>87.684143518518511</v>
          </cell>
          <cell r="H957">
            <v>15151.82</v>
          </cell>
        </row>
        <row r="958">
          <cell r="C958" t="str">
            <v>01.008.03.03.01.13</v>
          </cell>
          <cell r="D958" t="str">
            <v>Soleira de folha em granito branco Polar para portas da Cozinha para a Sala de Almoço dos apartamentos</v>
          </cell>
          <cell r="E958">
            <v>77.599999999999994</v>
          </cell>
          <cell r="F958" t="str">
            <v>m</v>
          </cell>
          <cell r="G958">
            <v>44.202963917525778</v>
          </cell>
          <cell r="H958">
            <v>3430.15</v>
          </cell>
        </row>
        <row r="959">
          <cell r="C959" t="str">
            <v>01.008.03.03.01.14</v>
          </cell>
          <cell r="D959" t="str">
            <v>Soleira em mármore Etruscan Grey larg. 15cm, esp. 2cm</v>
          </cell>
          <cell r="E959">
            <v>2088.75</v>
          </cell>
          <cell r="F959" t="str">
            <v>m</v>
          </cell>
          <cell r="G959">
            <v>108</v>
          </cell>
          <cell r="H959">
            <v>225585</v>
          </cell>
        </row>
        <row r="960">
          <cell r="C960" t="str">
            <v>01.008.03.03.01.15</v>
          </cell>
          <cell r="D960" t="str">
            <v>Soleira de cimentado com cantoneira de aço galvanizado</v>
          </cell>
          <cell r="E960">
            <v>41.6</v>
          </cell>
          <cell r="F960" t="str">
            <v>m</v>
          </cell>
          <cell r="G960">
            <v>17.650480769230768</v>
          </cell>
          <cell r="H960">
            <v>734.26</v>
          </cell>
        </row>
        <row r="961">
          <cell r="C961" t="str">
            <v>01.008.03.03.01.16</v>
          </cell>
          <cell r="D961" t="str">
            <v>Baguete para box de chuveiro em Marmore Travertino Navona 2x3cm</v>
          </cell>
          <cell r="E961">
            <v>492.98</v>
          </cell>
          <cell r="F961" t="str">
            <v>m</v>
          </cell>
          <cell r="G961">
            <v>45.899995943040281</v>
          </cell>
          <cell r="H961">
            <v>22627.78</v>
          </cell>
        </row>
        <row r="962">
          <cell r="C962" t="str">
            <v>01.008.03.03.01.17</v>
          </cell>
          <cell r="D962" t="str">
            <v>Baguete para box de chuveiro em mármore travertino nacional polido 2x3cm</v>
          </cell>
          <cell r="E962">
            <v>496.07</v>
          </cell>
          <cell r="F962" t="str">
            <v>m</v>
          </cell>
          <cell r="G962">
            <v>29.372366803072147</v>
          </cell>
          <cell r="H962">
            <v>14570.75</v>
          </cell>
        </row>
        <row r="963">
          <cell r="C963" t="str">
            <v>01.008.03.03.01.18</v>
          </cell>
          <cell r="D963" t="str">
            <v>Capeamento da jardineira do Salão de Festas em Granito amendoa apicoado, larg. 17cm, esp. 2cm</v>
          </cell>
          <cell r="E963">
            <v>18.64</v>
          </cell>
          <cell r="F963" t="str">
            <v>m</v>
          </cell>
          <cell r="G963">
            <v>39.917918454935624</v>
          </cell>
          <cell r="H963">
            <v>744.07</v>
          </cell>
        </row>
        <row r="964">
          <cell r="C964" t="str">
            <v>01.008.03.03.01.19</v>
          </cell>
          <cell r="D964" t="str">
            <v>Soleira de folha em mármore travertino nacional Exportação para portas dos sanitários e copas  do Térreo, banheiros dos apartamentos</v>
          </cell>
          <cell r="E964">
            <v>560.5</v>
          </cell>
          <cell r="F964" t="str">
            <v>m</v>
          </cell>
          <cell r="G964">
            <v>39.890865298840325</v>
          </cell>
          <cell r="H964">
            <v>22358.83</v>
          </cell>
        </row>
        <row r="965">
          <cell r="C965" t="str">
            <v>01.008.03.03.01.20</v>
          </cell>
          <cell r="D965" t="str">
            <v>Soleira de folha em mármore Travertino Navona para portas dos banhos dos apartamentos</v>
          </cell>
          <cell r="E965">
            <v>238</v>
          </cell>
          <cell r="F965" t="str">
            <v>m</v>
          </cell>
          <cell r="G965">
            <v>41.4</v>
          </cell>
          <cell r="H965">
            <v>9853.2000000000007</v>
          </cell>
        </row>
        <row r="966">
          <cell r="C966" t="str">
            <v>01.008.03.03.01.21</v>
          </cell>
          <cell r="D966" t="str">
            <v>Peitoril para terraços em mármore travertino nacional Exportação polido, larg. 30cm, esp. 2cm</v>
          </cell>
          <cell r="E966">
            <v>3426.38</v>
          </cell>
          <cell r="F966" t="str">
            <v>m</v>
          </cell>
          <cell r="G966">
            <v>61.613428749875958</v>
          </cell>
          <cell r="H966">
            <v>211111.02</v>
          </cell>
        </row>
        <row r="967">
          <cell r="C967" t="str">
            <v>01.008.03.03.01.22</v>
          </cell>
          <cell r="D967" t="str">
            <v>Peitoril para caixilhos em mármore travertino nacional Exportação polido, 34,5cm, esp. 2cm</v>
          </cell>
          <cell r="E967">
            <v>4716.45</v>
          </cell>
          <cell r="F967" t="str">
            <v>m</v>
          </cell>
          <cell r="G967">
            <v>67.215471382077624</v>
          </cell>
          <cell r="H967">
            <v>317018.40999999997</v>
          </cell>
        </row>
        <row r="968">
          <cell r="C968" t="str">
            <v>01.008.03.03.01.23</v>
          </cell>
          <cell r="D968" t="str">
            <v>Peitoril para falso caixilhos em mármore travertino nacional Exportação polido, 24cm, esp. 2cm</v>
          </cell>
          <cell r="E968">
            <v>2460.8000000000002</v>
          </cell>
          <cell r="F968" t="str">
            <v>m</v>
          </cell>
          <cell r="G968">
            <v>52.899142555266579</v>
          </cell>
          <cell r="H968">
            <v>130174.21</v>
          </cell>
        </row>
        <row r="969">
          <cell r="C969" t="str">
            <v>01.008.03.03.01.24</v>
          </cell>
          <cell r="D969" t="str">
            <v>Soleira de madeira cumarú larg. 25cm</v>
          </cell>
          <cell r="E969">
            <v>605.13</v>
          </cell>
          <cell r="F969" t="str">
            <v>m</v>
          </cell>
          <cell r="G969">
            <v>24</v>
          </cell>
          <cell r="H969">
            <v>14523.12</v>
          </cell>
        </row>
        <row r="970">
          <cell r="C970" t="str">
            <v>01.008.03.03.01.25</v>
          </cell>
          <cell r="D970" t="str">
            <v>Soleira de madeira cumarú larg. 15cm</v>
          </cell>
          <cell r="E970">
            <v>112</v>
          </cell>
          <cell r="F970" t="str">
            <v>m</v>
          </cell>
          <cell r="G970">
            <v>15.29</v>
          </cell>
          <cell r="H970">
            <v>1712.48</v>
          </cell>
        </row>
        <row r="971">
          <cell r="C971" t="str">
            <v>01.008.03.04</v>
          </cell>
          <cell r="D971" t="str">
            <v>Escadas</v>
          </cell>
          <cell r="H971">
            <v>226218.43</v>
          </cell>
        </row>
        <row r="972">
          <cell r="C972" t="str">
            <v>01.008.03.04.01</v>
          </cell>
          <cell r="D972" t="str">
            <v>Escadas</v>
          </cell>
          <cell r="H972">
            <v>226218.43</v>
          </cell>
        </row>
        <row r="973">
          <cell r="C973" t="str">
            <v>01.008.03.04.01.01</v>
          </cell>
          <cell r="D973" t="str">
            <v>Degraus em cimentado queimado nivelado, com cantoneiras de aço galvanizado 3/4"x3/4" ao longo das extremidades dos degraus</v>
          </cell>
          <cell r="E973">
            <v>5928</v>
          </cell>
          <cell r="F973" t="str">
            <v>m</v>
          </cell>
          <cell r="G973">
            <v>21.126941632928474</v>
          </cell>
          <cell r="H973">
            <v>125240.51</v>
          </cell>
        </row>
        <row r="974">
          <cell r="C974" t="str">
            <v>01.008.03.04.01.02</v>
          </cell>
          <cell r="D974" t="str">
            <v>Rodapé em placas de cimento h=5cm, espes. 1,5cm</v>
          </cell>
          <cell r="E974">
            <v>5754.41</v>
          </cell>
          <cell r="F974" t="str">
            <v>m</v>
          </cell>
          <cell r="G974">
            <v>8.0076689008951405</v>
          </cell>
          <cell r="H974">
            <v>46079.41</v>
          </cell>
        </row>
        <row r="975">
          <cell r="C975" t="str">
            <v>01.008.03.04.01.03</v>
          </cell>
          <cell r="D975" t="str">
            <v>Patamar em cimentado desempenado pintado</v>
          </cell>
          <cell r="E975">
            <v>1655.09</v>
          </cell>
          <cell r="F975" t="str">
            <v>m2</v>
          </cell>
          <cell r="G975">
            <v>16.20734824088116</v>
          </cell>
          <cell r="H975">
            <v>26824.62</v>
          </cell>
        </row>
        <row r="976">
          <cell r="C976" t="str">
            <v>01.008.03.04.01.04</v>
          </cell>
          <cell r="D976" t="str">
            <v>Degraus em madeira de lei ipê, acabamento raspado</v>
          </cell>
          <cell r="E976">
            <v>210</v>
          </cell>
          <cell r="F976" t="str">
            <v>m</v>
          </cell>
          <cell r="G976">
            <v>75</v>
          </cell>
          <cell r="H976">
            <v>15750</v>
          </cell>
        </row>
        <row r="977">
          <cell r="C977" t="str">
            <v>01.008.03.04.01.05</v>
          </cell>
          <cell r="D977" t="str">
            <v>Rodapé em madeira de lei ipê, acabamento raspado, h=15cm</v>
          </cell>
          <cell r="E977">
            <v>113.08</v>
          </cell>
          <cell r="F977" t="str">
            <v>m</v>
          </cell>
          <cell r="G977">
            <v>13.5</v>
          </cell>
          <cell r="H977">
            <v>1526.58</v>
          </cell>
        </row>
        <row r="978">
          <cell r="C978" t="str">
            <v>01.008.03.04.01.07</v>
          </cell>
          <cell r="D978" t="str">
            <v>Degraus de cerâmica de alta resistência 31 x 31 PEI 5, linha Porto Marfim, Eliane.</v>
          </cell>
          <cell r="E978">
            <v>4.59</v>
          </cell>
          <cell r="F978" t="str">
            <v>m</v>
          </cell>
          <cell r="G978">
            <v>41.640522875816991</v>
          </cell>
          <cell r="H978">
            <v>191.13</v>
          </cell>
        </row>
        <row r="979">
          <cell r="C979" t="str">
            <v>01.008.03.04.01.08</v>
          </cell>
          <cell r="D979" t="str">
            <v>Degraus em placas de granito apioado amêndoa, esp. 2cm</v>
          </cell>
          <cell r="E979">
            <v>102.8</v>
          </cell>
          <cell r="F979" t="str">
            <v>m</v>
          </cell>
          <cell r="G979">
            <v>59.313035019455256</v>
          </cell>
          <cell r="H979">
            <v>6097.38</v>
          </cell>
        </row>
        <row r="980">
          <cell r="C980" t="str">
            <v>01.008.03.04.01.09</v>
          </cell>
          <cell r="D980" t="str">
            <v>Degraus em placas de granito apicoado amêndoa, esp. 2cm - irregular</v>
          </cell>
          <cell r="E980">
            <v>20.8</v>
          </cell>
          <cell r="F980" t="str">
            <v>m</v>
          </cell>
          <cell r="G980">
            <v>59.312980769230769</v>
          </cell>
          <cell r="H980">
            <v>1233.71</v>
          </cell>
        </row>
        <row r="981">
          <cell r="C981" t="str">
            <v>01.008.03.04.01.10</v>
          </cell>
          <cell r="D981" t="str">
            <v>Rodapé em granito apicoado amêndoa, esp. 2cm</v>
          </cell>
          <cell r="E981">
            <v>7.14</v>
          </cell>
          <cell r="F981" t="str">
            <v>m</v>
          </cell>
          <cell r="G981">
            <v>32.025210084033617</v>
          </cell>
          <cell r="H981">
            <v>228.66</v>
          </cell>
        </row>
        <row r="982">
          <cell r="C982" t="str">
            <v>01.008.03.04.01.11</v>
          </cell>
          <cell r="D982" t="str">
            <v>Patamar de granito apicoado amêndoa, esp. 2cm</v>
          </cell>
          <cell r="E982">
            <v>13.82</v>
          </cell>
          <cell r="F982" t="str">
            <v>m2</v>
          </cell>
          <cell r="G982">
            <v>153.35672937771344</v>
          </cell>
          <cell r="H982">
            <v>2119.39</v>
          </cell>
        </row>
        <row r="983">
          <cell r="C983" t="str">
            <v>01.008.03.04.01.12</v>
          </cell>
          <cell r="D983" t="str">
            <v>Degraus em ardósia, esp. 2cm ( 30+18 cm )</v>
          </cell>
          <cell r="E983">
            <v>19.350000000000001</v>
          </cell>
          <cell r="F983" t="str">
            <v>m</v>
          </cell>
          <cell r="G983">
            <v>32</v>
          </cell>
          <cell r="H983">
            <v>619.20000000000005</v>
          </cell>
        </row>
        <row r="984">
          <cell r="C984" t="str">
            <v>01.008.03.04.01.13</v>
          </cell>
          <cell r="D984" t="str">
            <v>Rodapé em ardósia, esp. 2cm h=10 cm</v>
          </cell>
          <cell r="E984">
            <v>15.71</v>
          </cell>
          <cell r="F984" t="str">
            <v>m</v>
          </cell>
          <cell r="G984">
            <v>14</v>
          </cell>
          <cell r="H984">
            <v>219.94</v>
          </cell>
        </row>
        <row r="985">
          <cell r="C985" t="str">
            <v>01.008.03.04.01.14</v>
          </cell>
          <cell r="D985" t="str">
            <v>Patamar de ardósia, esp. 2cm</v>
          </cell>
          <cell r="E985">
            <v>2.93</v>
          </cell>
          <cell r="F985" t="str">
            <v>m2</v>
          </cell>
          <cell r="G985">
            <v>30</v>
          </cell>
          <cell r="H985">
            <v>87.9</v>
          </cell>
        </row>
        <row r="986">
          <cell r="C986" t="str">
            <v>01.008.04</v>
          </cell>
          <cell r="D986" t="str">
            <v>Forro</v>
          </cell>
          <cell r="H986">
            <v>1623271.83</v>
          </cell>
        </row>
        <row r="987">
          <cell r="C987" t="str">
            <v>01.008.04.01</v>
          </cell>
          <cell r="D987" t="str">
            <v>Forro</v>
          </cell>
          <cell r="H987">
            <v>1623271.83</v>
          </cell>
        </row>
        <row r="988">
          <cell r="C988" t="str">
            <v>01.008.04.01.01</v>
          </cell>
          <cell r="D988" t="str">
            <v>Forro</v>
          </cell>
          <cell r="H988">
            <v>1596223.89</v>
          </cell>
        </row>
        <row r="989">
          <cell r="C989" t="str">
            <v>01.008.04.01.01.01</v>
          </cell>
          <cell r="D989" t="str">
            <v>Forro em gesso acartonado simples esp= 12,5mm</v>
          </cell>
          <cell r="E989">
            <v>13001.89</v>
          </cell>
          <cell r="F989" t="str">
            <v>m2</v>
          </cell>
          <cell r="G989">
            <v>23.274180138426033</v>
          </cell>
          <cell r="H989">
            <v>302608.33</v>
          </cell>
        </row>
        <row r="990">
          <cell r="C990" t="str">
            <v>01.008.04.01.01.02</v>
          </cell>
          <cell r="D990" t="str">
            <v>Forro em gesso acartonado simples esp= 12,5mm, com aparelhos de iluminação embutidos</v>
          </cell>
          <cell r="E990">
            <v>8615.48</v>
          </cell>
          <cell r="F990" t="str">
            <v>m2</v>
          </cell>
          <cell r="G990">
            <v>23.274179732295824</v>
          </cell>
          <cell r="H990">
            <v>200518.23</v>
          </cell>
        </row>
        <row r="991">
          <cell r="C991" t="str">
            <v>01.008.04.01.01.03</v>
          </cell>
          <cell r="D991" t="str">
            <v>Forro em gesso acartonado duplo esp= 25mm, com aparelhos de iluminação embutidos</v>
          </cell>
          <cell r="E991">
            <v>6624.68</v>
          </cell>
          <cell r="F991" t="str">
            <v>m2</v>
          </cell>
          <cell r="G991">
            <v>32.475600330883907</v>
          </cell>
          <cell r="H991">
            <v>215140.46</v>
          </cell>
        </row>
        <row r="992">
          <cell r="C992" t="str">
            <v>01.008.04.01.01.04</v>
          </cell>
          <cell r="D992" t="str">
            <v>Tabica de gesso para forro de gesso (Det. F01 de 02/04/04 - Tabica)</v>
          </cell>
          <cell r="E992">
            <v>6871.37</v>
          </cell>
          <cell r="F992" t="str">
            <v>m</v>
          </cell>
          <cell r="G992">
            <v>5.9538592740603402</v>
          </cell>
          <cell r="H992">
            <v>40911.17</v>
          </cell>
        </row>
        <row r="993">
          <cell r="C993" t="str">
            <v>01.008.04.01.01.05</v>
          </cell>
          <cell r="D993" t="str">
            <v>Tabica de alumínio pré-pintada branca para forro de gesso</v>
          </cell>
          <cell r="E993">
            <v>7259.05</v>
          </cell>
          <cell r="F993" t="str">
            <v>m</v>
          </cell>
          <cell r="G993">
            <v>5.0968652922903139</v>
          </cell>
          <cell r="H993">
            <v>36998.400000000001</v>
          </cell>
        </row>
        <row r="994">
          <cell r="C994" t="str">
            <v>01.008.04.01.01.06</v>
          </cell>
          <cell r="D994" t="str">
            <v>Moldura de gesso larg. 15cm - p/ Hall de Elevador Social Subsolo</v>
          </cell>
          <cell r="E994">
            <v>73.75</v>
          </cell>
          <cell r="F994" t="str">
            <v>m</v>
          </cell>
          <cell r="G994">
            <v>20.748338983050846</v>
          </cell>
          <cell r="H994">
            <v>1530.19</v>
          </cell>
        </row>
        <row r="995">
          <cell r="C995" t="str">
            <v>01.008.04.01.01.07</v>
          </cell>
          <cell r="D995" t="str">
            <v>Moldura de gesso larg. 15cm - p/ Aptos - Hall Social, Galeria, Sala de Estar, Escritório, Sala de Jantar, Hometheater e Biblioteca (Det. F01 de 02/04/04 - Gola típica de 15cm)</v>
          </cell>
          <cell r="E995">
            <v>20423.310000000001</v>
          </cell>
          <cell r="F995" t="str">
            <v>m</v>
          </cell>
          <cell r="G995">
            <v>20.748299859327407</v>
          </cell>
          <cell r="H995">
            <v>423748.96</v>
          </cell>
        </row>
        <row r="996">
          <cell r="C996" t="str">
            <v>01.008.04.01.01.08</v>
          </cell>
          <cell r="D996" t="str">
            <v>Moldura de gesso larg. 22,5cm - p/ Aptos - Vazio da escada de ligação do Duplex (Det. F01 de 02/04/04 - Gola típica de 22,5cm)</v>
          </cell>
          <cell r="E996">
            <v>18</v>
          </cell>
          <cell r="F996" t="str">
            <v>m</v>
          </cell>
          <cell r="G996">
            <v>33.197222222222223</v>
          </cell>
          <cell r="H996">
            <v>597.54999999999995</v>
          </cell>
        </row>
        <row r="997">
          <cell r="C997" t="str">
            <v>01.008.04.01.01.09</v>
          </cell>
          <cell r="D997" t="str">
            <v>Moldura de gesso larg. 5cm - p/ Aptos - Área de Serviço, Dormitórios, Banho de Empregada, Prata/Louça/Despensa, Banhos, Sala Família, Copa, Cozinha, Sala de Almoço, Circulação Íntima (Det. F01 de 02/04/04 - Gola típica de 5cm)</v>
          </cell>
          <cell r="E997">
            <v>24613.98</v>
          </cell>
          <cell r="F997" t="str">
            <v>m</v>
          </cell>
          <cell r="G997">
            <v>8.5699500852767407</v>
          </cell>
          <cell r="H997">
            <v>210940.58</v>
          </cell>
        </row>
        <row r="998">
          <cell r="C998" t="str">
            <v>01.008.04.01.01.10</v>
          </cell>
          <cell r="D998" t="str">
            <v>Moldura de gesso larg. 5cm - p/ Hall de Serviço, Portaria, Depósito DML, Copa e Sanitários do Térreo (Det. F01 de 02/04/04 - Gola típica de 5cm)</v>
          </cell>
          <cell r="E998">
            <v>643.4</v>
          </cell>
          <cell r="F998" t="str">
            <v>m</v>
          </cell>
          <cell r="G998">
            <v>8.5699564811936586</v>
          </cell>
          <cell r="H998">
            <v>5513.91</v>
          </cell>
        </row>
        <row r="999">
          <cell r="C999" t="str">
            <v>01.008.04.01.01.11</v>
          </cell>
          <cell r="D999" t="str">
            <v>Moldura de gesso larg. 15cm - p/ Clube (Det. F01 de 02/04/04 - Gola típica de 15cm)</v>
          </cell>
          <cell r="E999">
            <v>12.04</v>
          </cell>
          <cell r="F999" t="str">
            <v>m</v>
          </cell>
          <cell r="G999">
            <v>20.748338870431894</v>
          </cell>
          <cell r="H999">
            <v>249.81</v>
          </cell>
        </row>
        <row r="1000">
          <cell r="C1000" t="str">
            <v>01.008.04.01.01.12</v>
          </cell>
          <cell r="D1000" t="str">
            <v>Moldura de gesso larg. 5cm - p/ Clube (Det. F01 de 02/04/04 - Gola típica de 5cm)</v>
          </cell>
          <cell r="E1000">
            <v>353.15</v>
          </cell>
          <cell r="F1000" t="str">
            <v>m</v>
          </cell>
          <cell r="G1000">
            <v>8.5699561093019962</v>
          </cell>
          <cell r="H1000">
            <v>3026.48</v>
          </cell>
        </row>
        <row r="1001">
          <cell r="C1001" t="str">
            <v>01.008.04.01.01.13</v>
          </cell>
          <cell r="D1001" t="str">
            <v>Moldura de gesso larg. 5cm - p/ Clube (Det. F01 de 02/04/04 - Gola típica de 5cm)</v>
          </cell>
          <cell r="E1001">
            <v>114.32</v>
          </cell>
          <cell r="F1001" t="str">
            <v>m</v>
          </cell>
          <cell r="G1001">
            <v>8.5699790062981105</v>
          </cell>
          <cell r="H1001">
            <v>979.72</v>
          </cell>
        </row>
        <row r="1002">
          <cell r="C1002" t="str">
            <v>01.008.04.01.01.15</v>
          </cell>
          <cell r="D1002" t="str">
            <v>Fechamento vertical de gesso h=31cm</v>
          </cell>
          <cell r="E1002">
            <v>56.53</v>
          </cell>
          <cell r="F1002" t="str">
            <v>m</v>
          </cell>
          <cell r="G1002">
            <v>15.876879532991332</v>
          </cell>
          <cell r="H1002">
            <v>897.52</v>
          </cell>
        </row>
        <row r="1003">
          <cell r="C1003" t="str">
            <v>01.008.04.01.01.16</v>
          </cell>
          <cell r="D1003" t="str">
            <v>Fechamento vertical de gesso h=111cm</v>
          </cell>
          <cell r="E1003">
            <v>63.78</v>
          </cell>
          <cell r="F1003" t="str">
            <v>m</v>
          </cell>
          <cell r="G1003">
            <v>23.274223894637817</v>
          </cell>
          <cell r="H1003">
            <v>1484.43</v>
          </cell>
        </row>
        <row r="1004">
          <cell r="C1004" t="str">
            <v>01.008.04.01.01.17</v>
          </cell>
          <cell r="D1004" t="str">
            <v>Fechamento vertical de gesso h=134cm</v>
          </cell>
          <cell r="E1004">
            <v>7.15</v>
          </cell>
          <cell r="F1004" t="str">
            <v>m</v>
          </cell>
          <cell r="G1004">
            <v>23.274125874125872</v>
          </cell>
          <cell r="H1004">
            <v>166.41</v>
          </cell>
        </row>
        <row r="1005">
          <cell r="C1005" t="str">
            <v>01.008.04.01.01.18</v>
          </cell>
          <cell r="D1005" t="str">
            <v>Furo para luminárias redondas em forro de gesso</v>
          </cell>
          <cell r="E1005">
            <v>663</v>
          </cell>
          <cell r="F1005" t="str">
            <v>un</v>
          </cell>
          <cell r="G1005">
            <v>1.4433634992458522</v>
          </cell>
          <cell r="H1005">
            <v>956.95</v>
          </cell>
        </row>
        <row r="1006">
          <cell r="C1006" t="str">
            <v>01.008.04.01.01.19</v>
          </cell>
          <cell r="D1006" t="str">
            <v>Furo para grelhas de ar condicionado em forro de gesso</v>
          </cell>
          <cell r="E1006">
            <v>755</v>
          </cell>
          <cell r="F1006" t="str">
            <v>un</v>
          </cell>
          <cell r="G1006">
            <v>1.443364238410596</v>
          </cell>
          <cell r="H1006">
            <v>1089.74</v>
          </cell>
        </row>
        <row r="1007">
          <cell r="C1007" t="str">
            <v>01.008.04.01.01.20</v>
          </cell>
          <cell r="D1007" t="str">
            <v>Furo e requadro em alumínio para alçapão no forro 40x40cm</v>
          </cell>
          <cell r="E1007">
            <v>432</v>
          </cell>
          <cell r="F1007" t="str">
            <v>un</v>
          </cell>
          <cell r="G1007">
            <v>34.279791666666668</v>
          </cell>
          <cell r="H1007">
            <v>14808.87</v>
          </cell>
        </row>
        <row r="1008">
          <cell r="C1008" t="str">
            <v>01.008.04.01.01.21</v>
          </cell>
          <cell r="D1008" t="str">
            <v>Sanca de gesso  perimetral det. Folha 5 Esther Giobbi - pav. Térreo</v>
          </cell>
          <cell r="E1008">
            <v>552.76</v>
          </cell>
          <cell r="F1008" t="str">
            <v>m</v>
          </cell>
          <cell r="G1008">
            <v>11.005626311599972</v>
          </cell>
          <cell r="H1008">
            <v>6083.47</v>
          </cell>
        </row>
        <row r="1009">
          <cell r="C1009" t="str">
            <v>01.008.04.01.01.22</v>
          </cell>
          <cell r="D1009" t="str">
            <v>Sanca de gesso  central det. Folha 5 Esther Giobbi - pav. Térreo</v>
          </cell>
          <cell r="E1009">
            <v>341.26</v>
          </cell>
          <cell r="F1009" t="str">
            <v>m</v>
          </cell>
          <cell r="G1009">
            <v>8.5699466682295018</v>
          </cell>
          <cell r="H1009">
            <v>2924.58</v>
          </cell>
        </row>
        <row r="1010">
          <cell r="C1010" t="str">
            <v>01.008.04.01.01.23</v>
          </cell>
          <cell r="D1010" t="str">
            <v>Moldura de gesso h=30cm - Salão de festas</v>
          </cell>
          <cell r="E1010">
            <v>63.73</v>
          </cell>
          <cell r="F1010" t="str">
            <v>m</v>
          </cell>
          <cell r="G1010">
            <v>27.062921700925781</v>
          </cell>
          <cell r="H1010">
            <v>1724.72</v>
          </cell>
        </row>
        <row r="1011">
          <cell r="C1011" t="str">
            <v>01.008.04.01.01.26</v>
          </cell>
          <cell r="D1011" t="str">
            <v>Forro armstrong modelo Fine fissured NRC &gt;0,55, 625mmx625mm - clube 1ºSS</v>
          </cell>
          <cell r="E1011">
            <v>467.88</v>
          </cell>
          <cell r="F1011" t="str">
            <v>m2</v>
          </cell>
          <cell r="G1011">
            <v>52</v>
          </cell>
          <cell r="H1011">
            <v>24329.759999999998</v>
          </cell>
        </row>
        <row r="1012">
          <cell r="C1012" t="str">
            <v>01.008.04.01.01.27</v>
          </cell>
          <cell r="D1012" t="str">
            <v>Forro Fine Fissured  NRC &gt;0,55 dimensões 625mmx625mm - Hall térreo</v>
          </cell>
          <cell r="E1012">
            <v>660.91</v>
          </cell>
          <cell r="F1012" t="str">
            <v>m2</v>
          </cell>
          <cell r="G1012">
            <v>52</v>
          </cell>
          <cell r="H1012">
            <v>34367.32</v>
          </cell>
        </row>
        <row r="1013">
          <cell r="C1013" t="str">
            <v>01.008.04.01.01.28</v>
          </cell>
          <cell r="D1013" t="str">
            <v>Forro Fine Fissured  NRC &gt;0,55 dimensões 625mmx1250mm - Administração</v>
          </cell>
          <cell r="E1013">
            <v>41.71</v>
          </cell>
          <cell r="F1013" t="str">
            <v>m2</v>
          </cell>
          <cell r="G1013">
            <v>37</v>
          </cell>
          <cell r="H1013">
            <v>1543.27</v>
          </cell>
        </row>
        <row r="1014">
          <cell r="C1014" t="str">
            <v>01.008.04.01.01.29</v>
          </cell>
          <cell r="D1014" t="str">
            <v>Furo para luminárias retangular em forro armstrong</v>
          </cell>
          <cell r="E1014">
            <v>89</v>
          </cell>
          <cell r="F1014" t="str">
            <v>un</v>
          </cell>
          <cell r="G1014">
            <v>5</v>
          </cell>
          <cell r="H1014">
            <v>445</v>
          </cell>
        </row>
        <row r="1015">
          <cell r="C1015" t="str">
            <v>01.008.04.01.01.30</v>
          </cell>
          <cell r="D1015" t="str">
            <v>Forro metálico fonoabsorvente ( tipo clip-in) com manta  de celulose ensacada na esp= 20mm com densidade de aproximadamente 50kg/m3 e bandeija de chapa metalica  em aço galvanizado, perfurada 625mmx625mmx30mm, furos de Ø1,8mm, com 50% de área aberta e abs</v>
          </cell>
          <cell r="E1015">
            <v>302.92</v>
          </cell>
          <cell r="F1015" t="str">
            <v>m2</v>
          </cell>
          <cell r="G1015">
            <v>186.80001320480653</v>
          </cell>
          <cell r="H1015">
            <v>56585.46</v>
          </cell>
        </row>
        <row r="1016">
          <cell r="C1016" t="str">
            <v>01.008.04.01.01.31</v>
          </cell>
          <cell r="D1016" t="str">
            <v>Faixa de forro em gesso acartonado simples esp= 12,5mm, L = até 50cm</v>
          </cell>
          <cell r="E1016">
            <v>381.22</v>
          </cell>
          <cell r="F1016" t="str">
            <v>m2</v>
          </cell>
          <cell r="G1016">
            <v>15.876947694244791</v>
          </cell>
          <cell r="H1016">
            <v>6052.61</v>
          </cell>
        </row>
        <row r="1017">
          <cell r="C1017" t="str">
            <v>01.008.04.01.02</v>
          </cell>
          <cell r="D1017" t="str">
            <v>Forro do Salão de Festas</v>
          </cell>
          <cell r="G1017" t="e">
            <v>#DIV/0!</v>
          </cell>
          <cell r="H1017">
            <v>27047.93</v>
          </cell>
        </row>
        <row r="1018">
          <cell r="C1018" t="str">
            <v>01.008.04.01.02.01</v>
          </cell>
          <cell r="D1018" t="str">
            <v>Forro de gesso acartonado esp. 12,5mm - reto</v>
          </cell>
          <cell r="E1018">
            <v>35.5</v>
          </cell>
          <cell r="F1018" t="str">
            <v>m2</v>
          </cell>
          <cell r="G1018">
            <v>29.5</v>
          </cell>
          <cell r="H1018">
            <v>1047.25</v>
          </cell>
        </row>
        <row r="1019">
          <cell r="C1019" t="str">
            <v>01.008.04.01.02.02</v>
          </cell>
          <cell r="D1019" t="str">
            <v>Forro de gesso acartonado esp. 12,5mm - inclinado</v>
          </cell>
          <cell r="E1019">
            <v>25.6</v>
          </cell>
          <cell r="F1019" t="str">
            <v>m2</v>
          </cell>
          <cell r="G1019">
            <v>31.5</v>
          </cell>
          <cell r="H1019">
            <v>806.4</v>
          </cell>
        </row>
        <row r="1020">
          <cell r="C1020" t="str">
            <v>01.008.04.01.02.03</v>
          </cell>
          <cell r="D1020" t="str">
            <v>Fechamento vertical em gesso acartonado até 1,00m</v>
          </cell>
          <cell r="E1020">
            <v>26</v>
          </cell>
          <cell r="F1020" t="str">
            <v>m</v>
          </cell>
          <cell r="G1020">
            <v>42</v>
          </cell>
          <cell r="H1020">
            <v>1092</v>
          </cell>
        </row>
        <row r="1021">
          <cell r="C1021" t="str">
            <v>01.008.04.01.02.04</v>
          </cell>
          <cell r="D1021" t="str">
            <v>Fechamento horizontal larg. 20cm</v>
          </cell>
          <cell r="E1021">
            <v>19.850000000000001</v>
          </cell>
          <cell r="F1021" t="str">
            <v>m</v>
          </cell>
          <cell r="G1021">
            <v>19.849874055415615</v>
          </cell>
          <cell r="H1021">
            <v>394.02</v>
          </cell>
        </row>
        <row r="1022">
          <cell r="C1022" t="str">
            <v>01.008.04.01.02.05</v>
          </cell>
          <cell r="D1022" t="str">
            <v>Tabica metálica lisa</v>
          </cell>
          <cell r="E1022">
            <v>89.5</v>
          </cell>
          <cell r="F1022" t="str">
            <v>m</v>
          </cell>
          <cell r="G1022">
            <v>3.9500558659217875</v>
          </cell>
          <cell r="H1022">
            <v>353.53</v>
          </cell>
        </row>
        <row r="1023">
          <cell r="C1023" t="str">
            <v>01.008.04.01.02.06</v>
          </cell>
          <cell r="D1023" t="str">
            <v>Forro de gesso especial fixo Gyptone Big Quattro 41 com sistema de fixação F-530 - placas 1,20x2,40m - reto</v>
          </cell>
          <cell r="E1023">
            <v>152.63999999999999</v>
          </cell>
          <cell r="F1023" t="str">
            <v>m2</v>
          </cell>
          <cell r="G1023">
            <v>96.319968553459134</v>
          </cell>
          <cell r="H1023">
            <v>14702.28</v>
          </cell>
        </row>
        <row r="1024">
          <cell r="C1024" t="str">
            <v>01.008.04.01.02.07</v>
          </cell>
          <cell r="D1024" t="str">
            <v>Forro de gesso especial fixo Gyptone Big Quattro 41 com sistema de fixação F-530 - placas 1,20x1,20m - inclinado</v>
          </cell>
          <cell r="E1024">
            <v>22.5</v>
          </cell>
          <cell r="F1024" t="str">
            <v>m2</v>
          </cell>
          <cell r="G1024">
            <v>111</v>
          </cell>
          <cell r="H1024">
            <v>2497.5</v>
          </cell>
        </row>
        <row r="1025">
          <cell r="C1025" t="str">
            <v>01.008.04.01.02.08</v>
          </cell>
          <cell r="D1025" t="str">
            <v>Estrutura auxiliar em aço galvanizado 38x38mm com distância de 0,80m laçada a estrutura metálica com fita em aço perfurada Walsywa, parafuso/porca em aço para travamento</v>
          </cell>
          <cell r="E1025">
            <v>235</v>
          </cell>
          <cell r="F1025" t="str">
            <v>m2</v>
          </cell>
          <cell r="G1025">
            <v>13.25</v>
          </cell>
          <cell r="H1025">
            <v>3113.75</v>
          </cell>
        </row>
        <row r="1026">
          <cell r="C1026" t="str">
            <v>01.008.04.01.02.09</v>
          </cell>
          <cell r="D1026" t="str">
            <v>Manta de lã de rocha basáltica 32kg/m3 ensacada</v>
          </cell>
          <cell r="E1026">
            <v>235</v>
          </cell>
          <cell r="F1026" t="str">
            <v>m2</v>
          </cell>
          <cell r="G1026">
            <v>12.4</v>
          </cell>
          <cell r="H1026">
            <v>2914</v>
          </cell>
        </row>
        <row r="1027">
          <cell r="C1027" t="str">
            <v>01.008.04.01.02.10</v>
          </cell>
          <cell r="D1027" t="str">
            <v>Abertura para spots em forro de gesso</v>
          </cell>
          <cell r="E1027">
            <v>106</v>
          </cell>
          <cell r="F1027" t="str">
            <v>un</v>
          </cell>
          <cell r="G1027">
            <v>1.2</v>
          </cell>
          <cell r="H1027">
            <v>127.2</v>
          </cell>
        </row>
        <row r="1028">
          <cell r="C1028">
            <v>1009</v>
          </cell>
          <cell r="D1028" t="str">
            <v>TRATAMENTO ACÚSTICO</v>
          </cell>
          <cell r="H1028">
            <v>1043949.8</v>
          </cell>
        </row>
        <row r="1029">
          <cell r="C1029" t="str">
            <v>01.009.01</v>
          </cell>
          <cell r="D1029" t="str">
            <v>TRATAMENTO ACÚSTICO</v>
          </cell>
          <cell r="H1029">
            <v>1043949.8</v>
          </cell>
        </row>
        <row r="1030">
          <cell r="C1030" t="str">
            <v>01.009.01.01</v>
          </cell>
          <cell r="D1030" t="str">
            <v>TRATAMENTO ACÚSTICO</v>
          </cell>
          <cell r="H1030">
            <v>461260.73</v>
          </cell>
        </row>
        <row r="1031">
          <cell r="C1031" t="str">
            <v>01.009.01.01.01</v>
          </cell>
          <cell r="D1031" t="str">
            <v>Tratamento acústico Sala de Geradores</v>
          </cell>
          <cell r="H1031">
            <v>26856.31</v>
          </cell>
        </row>
        <row r="1032">
          <cell r="C1032" t="str">
            <v>01.009.01.01.01.01</v>
          </cell>
          <cell r="D1032" t="str">
            <v>Tratamento acústico Sala de Geradores - revestimento da parede em lã de rocha ensacada densidade 64kg/m3, presa com tela galvanizada expandida, tipo "Permetal" exp-12, com 50% de abertura e perfis metálicos tipo cartola 50mm e abas 30mm em requadros de 60</v>
          </cell>
          <cell r="E1032">
            <v>189.16</v>
          </cell>
          <cell r="F1032" t="str">
            <v>m2</v>
          </cell>
          <cell r="G1032">
            <v>61.75</v>
          </cell>
          <cell r="H1032">
            <v>11680.63</v>
          </cell>
        </row>
        <row r="1033">
          <cell r="C1033" t="str">
            <v>01.009.01.01.01.02</v>
          </cell>
          <cell r="D1033" t="str">
            <v>Tratamento acústico Sala de Geradores - revestimento da parede em lã de rocha ensacada densidade 64kg/m3, presa com tela galvanizada expandida, tipo "Permetal" exp-12, com 50% de abertura e perfis metálicos tipo cartola 50mm e abas 30mm em requadros de 60</v>
          </cell>
          <cell r="E1033">
            <v>245.76</v>
          </cell>
          <cell r="F1033" t="str">
            <v>m2</v>
          </cell>
          <cell r="G1033">
            <v>61.75</v>
          </cell>
          <cell r="H1033">
            <v>15175.68</v>
          </cell>
        </row>
        <row r="1034">
          <cell r="C1034" t="str">
            <v>01.009.01.01.02</v>
          </cell>
          <cell r="D1034" t="str">
            <v>Tratamento acústico Sala de Geradores - Lamelas separadoras (conforme projeto Acústica Engª - P122/03-fl.10/33)</v>
          </cell>
          <cell r="H1034">
            <v>182400</v>
          </cell>
        </row>
        <row r="1035">
          <cell r="C1035" t="str">
            <v>01.009.01.01.02.01</v>
          </cell>
          <cell r="D1035" t="str">
            <v>Atenuadores de entrada (2,00x0,90x1,68 m)</v>
          </cell>
          <cell r="E1035">
            <v>8</v>
          </cell>
          <cell r="F1035" t="str">
            <v>cj</v>
          </cell>
          <cell r="G1035">
            <v>14250</v>
          </cell>
          <cell r="H1035">
            <v>114000</v>
          </cell>
        </row>
        <row r="1036">
          <cell r="C1036" t="str">
            <v>01.009.01.01.02.02</v>
          </cell>
          <cell r="D1036" t="str">
            <v>Atenuadores de saída (1,40x1,40x1,00 m)</v>
          </cell>
          <cell r="E1036">
            <v>8</v>
          </cell>
          <cell r="F1036" t="str">
            <v>cj</v>
          </cell>
          <cell r="G1036">
            <v>8550</v>
          </cell>
          <cell r="H1036">
            <v>68400</v>
          </cell>
        </row>
        <row r="1037">
          <cell r="C1037" t="str">
            <v>01.009.01.01.03</v>
          </cell>
          <cell r="D1037" t="str">
            <v>Portas</v>
          </cell>
          <cell r="H1037">
            <v>63198</v>
          </cell>
        </row>
        <row r="1038">
          <cell r="C1038" t="str">
            <v>01.009.01.01.03.01</v>
          </cell>
          <cell r="D1038" t="str">
            <v>PCF2 - porta corta fogo e acústica (com miolo de gesso esp. 42mm), 1,60x2,10m para  Sala de Geradores, conforme Det.Q02</v>
          </cell>
          <cell r="E1038">
            <v>9</v>
          </cell>
          <cell r="F1038" t="str">
            <v>un</v>
          </cell>
          <cell r="G1038">
            <v>3000</v>
          </cell>
          <cell r="H1038">
            <v>27000</v>
          </cell>
        </row>
        <row r="1039">
          <cell r="C1039" t="str">
            <v>01.009.01.01.03.02</v>
          </cell>
          <cell r="D1039" t="str">
            <v>PCF2 - porta corta fogo e acústica (com miolo de gesso 42mm), com barra anti-pânico, 1,60x2,10m para  Sala de Exaustão, conforme Det. Q02</v>
          </cell>
          <cell r="E1039">
            <v>9</v>
          </cell>
          <cell r="F1039" t="str">
            <v>un</v>
          </cell>
          <cell r="G1039">
            <v>4022</v>
          </cell>
          <cell r="H1039">
            <v>36198</v>
          </cell>
        </row>
        <row r="1040">
          <cell r="C1040" t="str">
            <v>01.009.01.01.04</v>
          </cell>
          <cell r="D1040" t="str">
            <v>Tratamento acústico no Mezanino</v>
          </cell>
          <cell r="H1040">
            <v>188806.42</v>
          </cell>
        </row>
        <row r="1041">
          <cell r="C1041" t="str">
            <v>01.009.01.01.04.01</v>
          </cell>
          <cell r="D1041" t="str">
            <v>Tratamento acústico Mezanino - Nas paredes a partir de 20cm até o teto revestimento em painel tipo Isosound, 40kg/m3 revestido com tecido de lã de vidro, NRC0,75, esp. 50mm da Saint Gobain ou similar, colado nas paredes, proteção mecânica em tela de alamb</v>
          </cell>
          <cell r="E1041">
            <v>1203.55</v>
          </cell>
          <cell r="F1041" t="str">
            <v>m2</v>
          </cell>
          <cell r="G1041">
            <v>104.5</v>
          </cell>
          <cell r="H1041">
            <v>125770.98</v>
          </cell>
        </row>
        <row r="1042">
          <cell r="C1042" t="str">
            <v>01.009.01.01.04.02</v>
          </cell>
          <cell r="D1042" t="str">
            <v>Tratamento acústico Mezanino - No teto revestimento em painel tipo Isosound, 40kg/m3 revestido com tecido de lã de vidro, NRC0,75, esp. 50mm da Saint Gobain ou similar, colado no teto, proteção mecânica em tela de alambrado com fios revestidos de PVC malh</v>
          </cell>
          <cell r="E1042">
            <v>603.21</v>
          </cell>
          <cell r="F1042" t="str">
            <v>m2</v>
          </cell>
          <cell r="G1042">
            <v>104.5</v>
          </cell>
          <cell r="H1042">
            <v>63035.45</v>
          </cell>
        </row>
        <row r="1043">
          <cell r="C1043" t="str">
            <v>01.009.01.02</v>
          </cell>
          <cell r="D1043" t="str">
            <v>Tratamento acústico das tubulações em PVC de esgoto horizontais sob a laje dos banheiros dos apartamentos</v>
          </cell>
          <cell r="H1043">
            <v>381167.21</v>
          </cell>
        </row>
        <row r="1044">
          <cell r="C1044" t="str">
            <v>01.009.01.02.01</v>
          </cell>
          <cell r="D1044" t="str">
            <v>Tratamento acústico das tubulações em PVC de esgoto horizontais sob a laje dos banheiros dos apartamentos, até a coluna vertical, com aplicação de lã de rocha densidade 50kg/m3 e proteção mecanica em gesso envolvido com aniagem,  formando uma espessura ap</v>
          </cell>
          <cell r="H1044">
            <v>381167.21</v>
          </cell>
        </row>
        <row r="1045">
          <cell r="C1045" t="str">
            <v>01.009.01.02.01.01</v>
          </cell>
          <cell r="D1045" t="str">
            <v>Tubo PVC Ø40mm</v>
          </cell>
          <cell r="E1045">
            <v>3686.5</v>
          </cell>
          <cell r="F1045" t="str">
            <v>m</v>
          </cell>
          <cell r="G1045">
            <v>23.750001356300015</v>
          </cell>
          <cell r="H1045">
            <v>87554.38</v>
          </cell>
        </row>
        <row r="1046">
          <cell r="C1046" t="str">
            <v>01.009.01.02.01.02</v>
          </cell>
          <cell r="D1046" t="str">
            <v>Tubo PVC Ø50mm</v>
          </cell>
          <cell r="E1046">
            <v>774.6</v>
          </cell>
          <cell r="F1046" t="str">
            <v>m</v>
          </cell>
          <cell r="G1046">
            <v>27.075006454944486</v>
          </cell>
          <cell r="H1046">
            <v>20972.3</v>
          </cell>
        </row>
        <row r="1047">
          <cell r="C1047" t="str">
            <v>01.009.01.02.01.03</v>
          </cell>
          <cell r="D1047" t="str">
            <v>Tubo PVC Ø75mm</v>
          </cell>
          <cell r="E1047">
            <v>3203.7</v>
          </cell>
          <cell r="F1047" t="str">
            <v>m</v>
          </cell>
          <cell r="G1047">
            <v>40.602999656647007</v>
          </cell>
          <cell r="H1047">
            <v>130079.83</v>
          </cell>
        </row>
        <row r="1048">
          <cell r="C1048" t="str">
            <v>01.009.01.02.01.04</v>
          </cell>
          <cell r="D1048" t="str">
            <v>Tubo PVC Ø100mm</v>
          </cell>
          <cell r="E1048">
            <v>2632.7</v>
          </cell>
          <cell r="F1048" t="str">
            <v>m</v>
          </cell>
          <cell r="G1048">
            <v>54.150001899190947</v>
          </cell>
          <cell r="H1048">
            <v>142560.71</v>
          </cell>
        </row>
        <row r="1049">
          <cell r="C1049" t="str">
            <v>01.009.01.03</v>
          </cell>
          <cell r="D1049" t="str">
            <v>Isolamento acústico nos ralos sifonado, nos banheiros dos apartamentos</v>
          </cell>
          <cell r="H1049">
            <v>122702.27</v>
          </cell>
        </row>
        <row r="1050">
          <cell r="C1050" t="str">
            <v>01.009.01.03.01</v>
          </cell>
          <cell r="D1050" t="str">
            <v>Isolamento acústico nos ralos sifonado, nos banheiros dos apartamentos com aplicação de lã de rocha densidade 50kg/m3 e proteção mecanica de gesso envolvido com aniagem formando uma espessura aproximada 20mm - Conforme Detalhe "C", projeto acustica nº 122</v>
          </cell>
          <cell r="H1050">
            <v>122702.27</v>
          </cell>
        </row>
        <row r="1051">
          <cell r="C1051" t="str">
            <v>01.009.01.03.01.01</v>
          </cell>
          <cell r="D1051" t="str">
            <v>Ralo sifonado</v>
          </cell>
          <cell r="E1051">
            <v>3022</v>
          </cell>
          <cell r="F1051" t="str">
            <v>un</v>
          </cell>
          <cell r="G1051">
            <v>40.603001323626735</v>
          </cell>
          <cell r="H1051">
            <v>122702.27</v>
          </cell>
        </row>
        <row r="1052">
          <cell r="C1052" t="str">
            <v>01.009.01.05</v>
          </cell>
          <cell r="D1052" t="str">
            <v>Serviços Complementares</v>
          </cell>
          <cell r="H1052">
            <v>78819.600000000006</v>
          </cell>
        </row>
        <row r="1053">
          <cell r="C1053" t="str">
            <v>01.009.01.05.01</v>
          </cell>
          <cell r="D1053" t="str">
            <v>Serviços Complementares</v>
          </cell>
          <cell r="H1053">
            <v>78819.600000000006</v>
          </cell>
        </row>
        <row r="1054">
          <cell r="C1054" t="str">
            <v>01.009.01.05.01.03</v>
          </cell>
          <cell r="D1054" t="str">
            <v>Camada de neoprene de 20mm sobre base antivibratória de concreto (Equipamentos Ar Condic.) (na área total da base)</v>
          </cell>
          <cell r="E1054">
            <v>36.64</v>
          </cell>
          <cell r="F1054" t="str">
            <v>m2</v>
          </cell>
          <cell r="G1054">
            <v>570</v>
          </cell>
          <cell r="H1054">
            <v>20884.8</v>
          </cell>
        </row>
        <row r="1055">
          <cell r="C1055" t="str">
            <v>01.009.01.05.01.04</v>
          </cell>
          <cell r="D1055" t="str">
            <v>Camada de neoprene de 20mm sob o motor das banheiras</v>
          </cell>
          <cell r="E1055">
            <v>101.64</v>
          </cell>
          <cell r="F1055" t="str">
            <v>m2</v>
          </cell>
          <cell r="G1055">
            <v>570</v>
          </cell>
          <cell r="H1055">
            <v>57934.8</v>
          </cell>
        </row>
        <row r="1056">
          <cell r="C1056" t="str">
            <v>01.009.01.05.01.05</v>
          </cell>
          <cell r="D1056" t="str">
            <v>Laje de concreto esp. 10cm - Sala de Geradores 2º Subsolo</v>
          </cell>
          <cell r="E1056">
            <v>19.079999999999998</v>
          </cell>
          <cell r="F1056" t="str">
            <v>m2</v>
          </cell>
          <cell r="G1056">
            <v>49.61</v>
          </cell>
        </row>
        <row r="1057">
          <cell r="C1057" t="str">
            <v>01.009.01.05.01.06</v>
          </cell>
          <cell r="D1057" t="str">
            <v>Painel Wall esp. 55mm - Sala de Geradores 2º Subsolo</v>
          </cell>
          <cell r="E1057">
            <v>76.010000000000005</v>
          </cell>
          <cell r="F1057" t="str">
            <v>m2</v>
          </cell>
          <cell r="G1057">
            <v>130</v>
          </cell>
        </row>
        <row r="1058">
          <cell r="C1058">
            <v>1010</v>
          </cell>
          <cell r="D1058" t="str">
            <v>PINTURAS</v>
          </cell>
          <cell r="H1058">
            <v>2581662.2999999998</v>
          </cell>
        </row>
        <row r="1059">
          <cell r="C1059" t="str">
            <v>01.010.01</v>
          </cell>
          <cell r="D1059" t="str">
            <v>Paredes</v>
          </cell>
          <cell r="H1059">
            <v>1379647.36</v>
          </cell>
        </row>
        <row r="1060">
          <cell r="C1060" t="str">
            <v>01.010.01.01</v>
          </cell>
          <cell r="D1060" t="str">
            <v>Paredes</v>
          </cell>
          <cell r="H1060">
            <v>1379647.36</v>
          </cell>
        </row>
        <row r="1061">
          <cell r="C1061" t="str">
            <v>01.010.01.01.01</v>
          </cell>
          <cell r="D1061" t="str">
            <v>Paredes</v>
          </cell>
          <cell r="H1061">
            <v>1379647.36</v>
          </cell>
        </row>
        <row r="1062">
          <cell r="C1062" t="str">
            <v>01.010.01.01.01.01</v>
          </cell>
          <cell r="D1062" t="str">
            <v>Latex Acrílico (sem massa acrílica) sobre massa única</v>
          </cell>
          <cell r="E1062">
            <v>14756.39</v>
          </cell>
          <cell r="F1062" t="str">
            <v>m2</v>
          </cell>
          <cell r="G1062">
            <v>4.5125000084709068</v>
          </cell>
          <cell r="H1062">
            <v>66588.210000000006</v>
          </cell>
        </row>
        <row r="1063">
          <cell r="C1063" t="str">
            <v>01.010.01.01.01.02</v>
          </cell>
          <cell r="D1063" t="str">
            <v>Latex Acrílico (com retoque de massa acrílica) sobre gesso</v>
          </cell>
          <cell r="E1063">
            <v>44931.33</v>
          </cell>
          <cell r="F1063" t="str">
            <v>m2</v>
          </cell>
          <cell r="G1063">
            <v>10.378749972457969</v>
          </cell>
          <cell r="H1063">
            <v>466331.04</v>
          </cell>
        </row>
        <row r="1064">
          <cell r="C1064" t="str">
            <v>01.010.01.01.01.03</v>
          </cell>
          <cell r="D1064" t="str">
            <v>Látex acrilico sobre painel cimenticio</v>
          </cell>
          <cell r="E1064">
            <v>3390.06</v>
          </cell>
          <cell r="F1064" t="str">
            <v>m2</v>
          </cell>
          <cell r="G1064">
            <v>12.635000560462059</v>
          </cell>
          <cell r="H1064">
            <v>42833.41</v>
          </cell>
        </row>
        <row r="1065">
          <cell r="C1065" t="str">
            <v>01.010.01.01.01.04</v>
          </cell>
          <cell r="D1065" t="str">
            <v>Latex PVA (sem massa) sobre massa única</v>
          </cell>
          <cell r="E1065">
            <v>37322.93</v>
          </cell>
          <cell r="F1065" t="str">
            <v>m2</v>
          </cell>
          <cell r="G1065">
            <v>3.1587501302818399</v>
          </cell>
          <cell r="H1065">
            <v>117893.81</v>
          </cell>
        </row>
        <row r="1066">
          <cell r="C1066" t="str">
            <v>01.010.01.01.01.05</v>
          </cell>
          <cell r="D1066" t="str">
            <v>Latex PVA (com retoque de massa) sobre gesso</v>
          </cell>
          <cell r="E1066">
            <v>104177.51</v>
          </cell>
          <cell r="F1066" t="str">
            <v>m2</v>
          </cell>
          <cell r="G1066">
            <v>5.6857500241654853</v>
          </cell>
          <cell r="H1066">
            <v>592327.28</v>
          </cell>
        </row>
        <row r="1067">
          <cell r="C1067" t="str">
            <v>01.010.01.01.01.06</v>
          </cell>
          <cell r="D1067" t="str">
            <v>Latex PVA (com massa) sobre parede em drywall</v>
          </cell>
          <cell r="E1067">
            <v>4513.3</v>
          </cell>
          <cell r="F1067" t="str">
            <v>m2</v>
          </cell>
          <cell r="G1067">
            <v>5.6857510025923377</v>
          </cell>
          <cell r="H1067">
            <v>25661.5</v>
          </cell>
        </row>
        <row r="1068">
          <cell r="C1068" t="str">
            <v>01.010.01.01.01.07</v>
          </cell>
          <cell r="D1068" t="str">
            <v>Esmalte sintético na cor cinza claro (h=0,80cm) com faixa horizontal de arremate na cor amarela (h=0,20m) sobre massa única - estacionamento</v>
          </cell>
          <cell r="E1068">
            <v>4518.3</v>
          </cell>
          <cell r="F1068" t="str">
            <v>m2</v>
          </cell>
          <cell r="G1068">
            <v>5.1442489431865965</v>
          </cell>
          <cell r="H1068">
            <v>23243.26</v>
          </cell>
        </row>
        <row r="1069">
          <cell r="C1069" t="str">
            <v>01.010.01.01.01.08</v>
          </cell>
          <cell r="D1069" t="str">
            <v>Esmalte sintético na cor cinza claro (h=0,80cm) com faixa horizontal de arremate na cor amarela (h=0,20m) sobre concreto aparente, inclusive lixamento e estucamento - estacionamento</v>
          </cell>
          <cell r="E1069">
            <v>1409.14</v>
          </cell>
          <cell r="F1069" t="str">
            <v>m2</v>
          </cell>
          <cell r="G1069">
            <v>5.1442511035099416</v>
          </cell>
          <cell r="H1069">
            <v>7248.97</v>
          </cell>
        </row>
        <row r="1070">
          <cell r="C1070" t="str">
            <v>01.010.01.01.01.09</v>
          </cell>
          <cell r="D1070" t="str">
            <v>Esmalte sintético na cor cinza claro (h=0,80cm) com faixa horizontal de arremate na cor amarela (h=0,20m) sobre cortina</v>
          </cell>
          <cell r="E1070">
            <v>938.6</v>
          </cell>
          <cell r="F1070" t="str">
            <v>m2</v>
          </cell>
          <cell r="G1070">
            <v>5.1442467504794376</v>
          </cell>
          <cell r="H1070">
            <v>4828.3900000000003</v>
          </cell>
        </row>
        <row r="1071">
          <cell r="C1071" t="str">
            <v>01.010.01.01.01.10</v>
          </cell>
          <cell r="D1071" t="str">
            <v>Esmalte sintético branco sobre massa paulista</v>
          </cell>
          <cell r="E1071">
            <v>153.74</v>
          </cell>
          <cell r="F1071" t="str">
            <v>m2</v>
          </cell>
          <cell r="G1071">
            <v>4.6929881618316633</v>
          </cell>
          <cell r="H1071">
            <v>721.5</v>
          </cell>
        </row>
        <row r="1072">
          <cell r="C1072" t="str">
            <v>01.010.01.01.01.11</v>
          </cell>
          <cell r="D1072" t="str">
            <v>Lixamento em concreto com aplicação de latex PVA</v>
          </cell>
          <cell r="E1072">
            <v>3935.98</v>
          </cell>
          <cell r="F1072" t="str">
            <v>m2</v>
          </cell>
          <cell r="G1072">
            <v>8.1225006224625123</v>
          </cell>
          <cell r="H1072">
            <v>31970</v>
          </cell>
        </row>
        <row r="1073">
          <cell r="C1073" t="str">
            <v>01.010.01.01.01.12</v>
          </cell>
          <cell r="D1073" t="str">
            <v>Pintura latex PVA com massa corrida nos painéis drywall de fechamento dos shafts (JUNTO COM LATEX PVA SOBRE DRYWALL)</v>
          </cell>
          <cell r="F1073" t="str">
            <v>m2</v>
          </cell>
        </row>
        <row r="1074">
          <cell r="C1074" t="str">
            <v>01.010.01.01.01.13</v>
          </cell>
          <cell r="D1074" t="str">
            <v>Latex PVA (com massa) sobre colunas de gesso - Sala de Estar Térreo</v>
          </cell>
          <cell r="E1074">
            <v>261.08999999999997</v>
          </cell>
          <cell r="F1074" t="str">
            <v>m2</v>
          </cell>
          <cell r="G1074">
            <v>5.69</v>
          </cell>
        </row>
        <row r="1075">
          <cell r="C1075" t="str">
            <v>01.010.01.01.01.14</v>
          </cell>
          <cell r="D1075" t="str">
            <v>Latex PVA sobre moldura de gesso em colunas de gesso - Sala de Estar Térreo</v>
          </cell>
          <cell r="E1075">
            <v>586.35</v>
          </cell>
          <cell r="F1075" t="str">
            <v>m</v>
          </cell>
          <cell r="G1075">
            <v>1.81</v>
          </cell>
        </row>
        <row r="1076">
          <cell r="C1076" t="str">
            <v>01.010.02</v>
          </cell>
          <cell r="D1076" t="str">
            <v>Tetos</v>
          </cell>
          <cell r="H1076">
            <v>660028.38</v>
          </cell>
        </row>
        <row r="1077">
          <cell r="C1077" t="str">
            <v>01.010.02.01</v>
          </cell>
          <cell r="D1077" t="str">
            <v>Tetos</v>
          </cell>
          <cell r="H1077">
            <v>660028.38</v>
          </cell>
        </row>
        <row r="1078">
          <cell r="C1078" t="str">
            <v>01.010.02.01.01</v>
          </cell>
          <cell r="D1078" t="str">
            <v>Tetos</v>
          </cell>
          <cell r="H1078">
            <v>660028.38</v>
          </cell>
        </row>
        <row r="1079">
          <cell r="C1079" t="str">
            <v>01.010.02.01.01.01</v>
          </cell>
          <cell r="D1079" t="str">
            <v>Pintura latex PVA sobre laje de concreto, inclusive lixamento manual</v>
          </cell>
          <cell r="E1079">
            <v>5958.97</v>
          </cell>
          <cell r="F1079" t="str">
            <v>m2</v>
          </cell>
          <cell r="G1079">
            <v>3.1587505894475054</v>
          </cell>
          <cell r="H1079">
            <v>18822.900000000001</v>
          </cell>
        </row>
        <row r="1080">
          <cell r="C1080" t="str">
            <v>01.010.02.01.01.02</v>
          </cell>
          <cell r="D1080" t="str">
            <v>Pintura latex PVA (sem massa) sobre massa única</v>
          </cell>
          <cell r="E1080">
            <v>3442.89</v>
          </cell>
          <cell r="F1080" t="str">
            <v>m2</v>
          </cell>
          <cell r="G1080">
            <v>3.1587503521750624</v>
          </cell>
          <cell r="H1080">
            <v>10875.23</v>
          </cell>
        </row>
        <row r="1081">
          <cell r="C1081" t="str">
            <v>01.010.02.01.01.03</v>
          </cell>
          <cell r="D1081" t="str">
            <v>Pintura latex PVA (sem massa) sobre revestimento em gesso</v>
          </cell>
          <cell r="E1081">
            <v>35908.85</v>
          </cell>
          <cell r="F1081" t="str">
            <v>m2</v>
          </cell>
          <cell r="G1081">
            <v>3.1587500017405183</v>
          </cell>
          <cell r="H1081">
            <v>113427.08</v>
          </cell>
        </row>
        <row r="1082">
          <cell r="C1082" t="str">
            <v>01.010.02.01.01.04</v>
          </cell>
          <cell r="D1082" t="str">
            <v>Pintura Latex PVA com massa corrida sobre forro de gesso</v>
          </cell>
          <cell r="E1082">
            <v>26563.23</v>
          </cell>
          <cell r="F1082" t="str">
            <v>m2</v>
          </cell>
          <cell r="G1082">
            <v>4.9637498903559552</v>
          </cell>
          <cell r="H1082">
            <v>131853.23000000001</v>
          </cell>
        </row>
        <row r="1083">
          <cell r="C1083" t="str">
            <v>01.010.02.01.01.05</v>
          </cell>
          <cell r="D1083" t="str">
            <v>Pintura Latex PVA sobre fechamento vertical de gesso</v>
          </cell>
          <cell r="E1083">
            <v>97.88</v>
          </cell>
          <cell r="F1083" t="str">
            <v>m2</v>
          </cell>
          <cell r="G1083">
            <v>4.9637310993052726</v>
          </cell>
          <cell r="H1083">
            <v>485.85</v>
          </cell>
        </row>
        <row r="1084">
          <cell r="C1084" t="str">
            <v>01.010.02.01.01.06</v>
          </cell>
          <cell r="D1084" t="str">
            <v>Pintura latex acrílico (sem massa) sobre massa única</v>
          </cell>
          <cell r="E1084">
            <v>16.52</v>
          </cell>
          <cell r="F1084" t="str">
            <v>m2</v>
          </cell>
          <cell r="G1084">
            <v>4.4225181598062955</v>
          </cell>
          <cell r="H1084">
            <v>73.06</v>
          </cell>
        </row>
        <row r="1085">
          <cell r="C1085" t="str">
            <v>01.010.02.01.01.07</v>
          </cell>
          <cell r="D1085" t="str">
            <v>Pintura Latex acrílico com massa corrida sobre forro de gesso</v>
          </cell>
          <cell r="E1085">
            <v>5257.47</v>
          </cell>
          <cell r="F1085" t="str">
            <v>m2</v>
          </cell>
          <cell r="G1085">
            <v>6.4979999885876669</v>
          </cell>
          <cell r="H1085">
            <v>34163.040000000001</v>
          </cell>
        </row>
        <row r="1086">
          <cell r="C1086" t="str">
            <v>01.010.02.01.01.09</v>
          </cell>
          <cell r="D1086" t="str">
            <v>Pintura latex PVA sobre moldura de gesso</v>
          </cell>
          <cell r="E1086">
            <v>48997.74</v>
          </cell>
          <cell r="F1086" t="str">
            <v>m</v>
          </cell>
          <cell r="G1086">
            <v>1.8049999857136267</v>
          </cell>
          <cell r="H1086">
            <v>88440.92</v>
          </cell>
        </row>
        <row r="1087">
          <cell r="C1087" t="str">
            <v>01.010.02.01.01.10</v>
          </cell>
          <cell r="D1087" t="str">
            <v>Lixamento de concreto</v>
          </cell>
          <cell r="E1087">
            <v>718.2</v>
          </cell>
          <cell r="F1087" t="str">
            <v>m2</v>
          </cell>
          <cell r="G1087">
            <v>6.3175020885547193</v>
          </cell>
          <cell r="H1087">
            <v>4537.2299999999996</v>
          </cell>
        </row>
        <row r="1088">
          <cell r="C1088" t="str">
            <v>01.010.02.01.01.11</v>
          </cell>
          <cell r="D1088" t="str">
            <v>Lixamento de concreto com aplicação de latex PVA</v>
          </cell>
          <cell r="E1088">
            <v>29686.82</v>
          </cell>
          <cell r="F1088" t="str">
            <v>m2</v>
          </cell>
          <cell r="G1088">
            <v>8.1225001532666692</v>
          </cell>
          <cell r="H1088">
            <v>241131.2</v>
          </cell>
        </row>
        <row r="1089">
          <cell r="C1089" t="str">
            <v>01.010.02.01.01.12</v>
          </cell>
          <cell r="D1089" t="str">
            <v>Estucamento, lixamento e aplicação de verniz poliuretano fosco em vigas de concreto aparente - 1º SS Clube</v>
          </cell>
          <cell r="E1089">
            <v>852.76</v>
          </cell>
          <cell r="F1089" t="str">
            <v>m2</v>
          </cell>
          <cell r="G1089">
            <v>16.800002345325765</v>
          </cell>
          <cell r="H1089">
            <v>14326.37</v>
          </cell>
        </row>
        <row r="1090">
          <cell r="C1090" t="str">
            <v>01.010.02.01.01.13</v>
          </cell>
          <cell r="D1090" t="str">
            <v>Faixa de pintura Latex PVA com massa corrida sobre faixa de forro em gesso</v>
          </cell>
          <cell r="E1090">
            <v>381.22</v>
          </cell>
          <cell r="F1090" t="str">
            <v>m2</v>
          </cell>
          <cell r="G1090">
            <v>4.9637479670531448</v>
          </cell>
          <cell r="H1090">
            <v>1892.28</v>
          </cell>
        </row>
        <row r="1091">
          <cell r="C1091" t="str">
            <v>01.010.03</v>
          </cell>
          <cell r="D1091" t="str">
            <v>Esquadrias</v>
          </cell>
          <cell r="H1091">
            <v>348039.9</v>
          </cell>
        </row>
        <row r="1092">
          <cell r="C1092" t="str">
            <v>01.010.03.01</v>
          </cell>
          <cell r="D1092" t="str">
            <v>Esquadrias</v>
          </cell>
          <cell r="H1092">
            <v>348039.9</v>
          </cell>
        </row>
        <row r="1093">
          <cell r="C1093" t="str">
            <v>01.010.03.01.01</v>
          </cell>
          <cell r="D1093" t="str">
            <v>Esquadrias</v>
          </cell>
          <cell r="H1093">
            <v>348039.9</v>
          </cell>
        </row>
        <row r="1094">
          <cell r="C1094" t="str">
            <v>01.010.03.01.01.01</v>
          </cell>
          <cell r="D1094" t="str">
            <v>Esmalte sintético sobre esquadrias de ferro</v>
          </cell>
          <cell r="E1094">
            <v>6706.58</v>
          </cell>
          <cell r="F1094" t="str">
            <v>m2</v>
          </cell>
          <cell r="G1094">
            <v>5.9564994378654994</v>
          </cell>
          <cell r="H1094">
            <v>39947.74</v>
          </cell>
        </row>
        <row r="1095">
          <cell r="C1095" t="str">
            <v>01.010.03.01.01.02</v>
          </cell>
          <cell r="D1095" t="str">
            <v>Esmalte sintético sobre corrimão - fixação em parede</v>
          </cell>
          <cell r="E1095">
            <v>3199.33</v>
          </cell>
          <cell r="F1095" t="str">
            <v>m</v>
          </cell>
          <cell r="G1095">
            <v>2.4367508197028753</v>
          </cell>
          <cell r="H1095">
            <v>7795.97</v>
          </cell>
        </row>
        <row r="1096">
          <cell r="C1096" t="str">
            <v>01.010.03.01.01.03</v>
          </cell>
          <cell r="D1096" t="str">
            <v>Esmalte sintético sobre corrimão - fixação em piso</v>
          </cell>
          <cell r="E1096">
            <v>1308.5899999999999</v>
          </cell>
          <cell r="F1096" t="str">
            <v>m</v>
          </cell>
          <cell r="G1096">
            <v>4.8734974285299444</v>
          </cell>
          <cell r="H1096">
            <v>6377.41</v>
          </cell>
        </row>
        <row r="1097">
          <cell r="C1097" t="str">
            <v>01.010.03.01.01.04</v>
          </cell>
          <cell r="D1097" t="str">
            <v>Esmalte sintético sobre  Escada Marinheiro</v>
          </cell>
          <cell r="E1097">
            <v>48.3</v>
          </cell>
          <cell r="F1097" t="str">
            <v>m</v>
          </cell>
          <cell r="G1097">
            <v>7.2200828157349903</v>
          </cell>
          <cell r="H1097">
            <v>348.73</v>
          </cell>
        </row>
        <row r="1098">
          <cell r="C1098" t="str">
            <v>01.010.03.01.01.05</v>
          </cell>
          <cell r="D1098" t="str">
            <v>Esmalte sintético sobre esquadrias de madeira (descontado as portas dos shafts)</v>
          </cell>
          <cell r="E1098">
            <v>31788.09</v>
          </cell>
          <cell r="F1098" t="str">
            <v>m2</v>
          </cell>
          <cell r="G1098">
            <v>8.5737501057786112</v>
          </cell>
          <cell r="H1098">
            <v>272543.14</v>
          </cell>
        </row>
        <row r="1099">
          <cell r="C1099" t="str">
            <v>01.010.03.01.01.06</v>
          </cell>
          <cell r="D1099" t="str">
            <v>Pintura Verniz ou Encerada para porta de madeira</v>
          </cell>
          <cell r="E1099">
            <v>95.58</v>
          </cell>
          <cell r="F1099" t="str">
            <v>m2</v>
          </cell>
          <cell r="G1099">
            <v>7.0395480225988702</v>
          </cell>
          <cell r="H1099">
            <v>672.84</v>
          </cell>
        </row>
        <row r="1100">
          <cell r="C1100" t="str">
            <v>01.010.03.01.01.07</v>
          </cell>
          <cell r="D1100" t="str">
            <v>Pintura esmalte prata sobre porta de elevador social e de serviço</v>
          </cell>
          <cell r="E1100">
            <v>3417.12</v>
          </cell>
          <cell r="F1100" t="str">
            <v>m2</v>
          </cell>
          <cell r="G1100">
            <v>5.9565013812801428</v>
          </cell>
          <cell r="H1100">
            <v>20354.080000000002</v>
          </cell>
        </row>
        <row r="1101">
          <cell r="C1101" t="str">
            <v>01.010.04</v>
          </cell>
          <cell r="D1101" t="str">
            <v>Diversos</v>
          </cell>
          <cell r="H1101">
            <v>193946.66</v>
          </cell>
        </row>
        <row r="1102">
          <cell r="C1102" t="str">
            <v>01.010.04.01</v>
          </cell>
          <cell r="D1102" t="str">
            <v>Diversos</v>
          </cell>
          <cell r="H1102">
            <v>193946.66</v>
          </cell>
        </row>
        <row r="1103">
          <cell r="C1103" t="str">
            <v>01.010.04.01.01</v>
          </cell>
          <cell r="D1103" t="str">
            <v>Diversos</v>
          </cell>
          <cell r="H1103">
            <v>193946.66</v>
          </cell>
        </row>
        <row r="1104">
          <cell r="C1104" t="str">
            <v>01.010.04.01.01.01</v>
          </cell>
          <cell r="D1104" t="str">
            <v>Caiação do poço dos elevadores e shafts</v>
          </cell>
          <cell r="E1104">
            <v>23861.919999999998</v>
          </cell>
          <cell r="F1104" t="str">
            <v>m2</v>
          </cell>
          <cell r="G1104">
            <v>2.3465001978047031</v>
          </cell>
          <cell r="H1104">
            <v>55992</v>
          </cell>
        </row>
        <row r="1105">
          <cell r="C1105" t="str">
            <v>01.010.04.01.01.02</v>
          </cell>
          <cell r="D1105" t="str">
            <v>Pintura Novacor de degraus cimentados</v>
          </cell>
          <cell r="E1105">
            <v>5928</v>
          </cell>
          <cell r="F1105" t="str">
            <v>m</v>
          </cell>
          <cell r="G1105">
            <v>1.35375</v>
          </cell>
          <cell r="H1105">
            <v>8025.03</v>
          </cell>
        </row>
        <row r="1106">
          <cell r="C1106" t="str">
            <v>01.010.04.01.01.03</v>
          </cell>
          <cell r="D1106" t="str">
            <v>Pintura Novacor de rodapés cimentados</v>
          </cell>
          <cell r="E1106">
            <v>5754.41</v>
          </cell>
          <cell r="F1106" t="str">
            <v>m</v>
          </cell>
          <cell r="G1106">
            <v>1.353749559033854</v>
          </cell>
          <cell r="H1106">
            <v>7790.03</v>
          </cell>
        </row>
        <row r="1107">
          <cell r="C1107" t="str">
            <v>01.010.04.01.01.04</v>
          </cell>
          <cell r="D1107" t="str">
            <v>Pintura Novacor de piso cimentado - patamar das escadas</v>
          </cell>
          <cell r="E1107">
            <v>1655.09</v>
          </cell>
          <cell r="F1107" t="str">
            <v>m2</v>
          </cell>
          <cell r="G1107">
            <v>3.1587526962279999</v>
          </cell>
          <cell r="H1107">
            <v>5228.0200000000004</v>
          </cell>
        </row>
        <row r="1108">
          <cell r="C1108" t="str">
            <v>01.010.04.01.01.05</v>
          </cell>
          <cell r="D1108" t="str">
            <v>Esmalte sintético cor gelo sobre rodapés de madeira h=5cm e h=10cm</v>
          </cell>
          <cell r="E1108">
            <v>27226.99</v>
          </cell>
          <cell r="F1108" t="str">
            <v>m</v>
          </cell>
          <cell r="G1108">
            <v>3.1587498287544822</v>
          </cell>
          <cell r="H1108">
            <v>86003.25</v>
          </cell>
        </row>
        <row r="1109">
          <cell r="C1109" t="str">
            <v>01.010.04.01.01.07</v>
          </cell>
          <cell r="D1109" t="str">
            <v>Pintura demarcatória de vagas em tinta viária padrão DER</v>
          </cell>
          <cell r="E1109">
            <v>10690.91</v>
          </cell>
          <cell r="F1109" t="str">
            <v>m</v>
          </cell>
          <cell r="G1109">
            <v>2.4367495376913659</v>
          </cell>
          <cell r="H1109">
            <v>26051.07</v>
          </cell>
        </row>
        <row r="1110">
          <cell r="C1110" t="str">
            <v>01.010.04.01.01.08</v>
          </cell>
          <cell r="D1110" t="str">
            <v>Pintura de setas indicativas em tinta viária padrão DER</v>
          </cell>
          <cell r="E1110">
            <v>183</v>
          </cell>
          <cell r="F1110" t="str">
            <v>un</v>
          </cell>
          <cell r="G1110">
            <v>12.635027322404373</v>
          </cell>
          <cell r="H1110">
            <v>2312.21</v>
          </cell>
        </row>
        <row r="1111">
          <cell r="C1111" t="str">
            <v>01.010.04.01.01.09</v>
          </cell>
          <cell r="D1111" t="str">
            <v>Pintura de vagas para deficientes em tinta viária padrão DER</v>
          </cell>
          <cell r="E1111">
            <v>9</v>
          </cell>
          <cell r="F1111" t="str">
            <v>un</v>
          </cell>
          <cell r="G1111">
            <v>54.15</v>
          </cell>
          <cell r="H1111">
            <v>487.35</v>
          </cell>
        </row>
        <row r="1112">
          <cell r="C1112" t="str">
            <v>01.010.04.01.01.10</v>
          </cell>
          <cell r="D1112" t="str">
            <v>Pintura de sinalização para hidrantes e extintores no piso</v>
          </cell>
          <cell r="E1112">
            <v>152</v>
          </cell>
          <cell r="F1112" t="str">
            <v>un</v>
          </cell>
          <cell r="G1112">
            <v>13.5375</v>
          </cell>
          <cell r="H1112">
            <v>2057.6999999999998</v>
          </cell>
        </row>
        <row r="1113">
          <cell r="C1113">
            <v>1011</v>
          </cell>
          <cell r="D1113" t="str">
            <v>TAMPOS, LOUÇAS, METAIS E ACESSÓRIOS SANITÁRIOS</v>
          </cell>
          <cell r="H1113">
            <v>5530880.5199999996</v>
          </cell>
        </row>
        <row r="1114">
          <cell r="C1114" t="str">
            <v>01.011.01</v>
          </cell>
          <cell r="D1114" t="str">
            <v>Louças</v>
          </cell>
          <cell r="H1114">
            <v>1217965.31</v>
          </cell>
        </row>
        <row r="1115">
          <cell r="C1115" t="str">
            <v>01.011.01.01</v>
          </cell>
          <cell r="D1115" t="str">
            <v>Louças sanitárias Deca Linha Ravena, cor branca</v>
          </cell>
          <cell r="H1115">
            <v>57968.27</v>
          </cell>
        </row>
        <row r="1116">
          <cell r="C1116" t="str">
            <v>01.011.01.01.01</v>
          </cell>
          <cell r="D1116" t="str">
            <v>Louças sanitárias Deca Linha Ravena, cor branca - Vestiários / Sanitários dos Subsolos; Banho empregada apartamentos; Zeladoria</v>
          </cell>
          <cell r="H1116">
            <v>57968.27</v>
          </cell>
        </row>
        <row r="1117">
          <cell r="C1117" t="str">
            <v>01.011.01.01.01.01</v>
          </cell>
          <cell r="D1117" t="str">
            <v>Cuba de embutir retangular L42</v>
          </cell>
          <cell r="E1117">
            <v>36</v>
          </cell>
          <cell r="F1117" t="str">
            <v>un</v>
          </cell>
          <cell r="G1117">
            <v>76.77</v>
          </cell>
          <cell r="H1117">
            <v>2763.72</v>
          </cell>
        </row>
        <row r="1118">
          <cell r="C1118" t="str">
            <v>01.011.01.01.01.02</v>
          </cell>
          <cell r="D1118" t="str">
            <v>Lavatório sem coluna L91517</v>
          </cell>
          <cell r="E1118">
            <v>219</v>
          </cell>
          <cell r="F1118" t="str">
            <v>un</v>
          </cell>
          <cell r="G1118">
            <v>59.37</v>
          </cell>
          <cell r="H1118">
            <v>13002.03</v>
          </cell>
        </row>
        <row r="1119">
          <cell r="C1119" t="str">
            <v>01.011.01.01.01.03</v>
          </cell>
          <cell r="D1119" t="str">
            <v>Bacia Sanitária com caixa acoplada CP92917 (sem assento)</v>
          </cell>
          <cell r="E1119">
            <v>253</v>
          </cell>
          <cell r="F1119" t="str">
            <v>un</v>
          </cell>
          <cell r="G1119">
            <v>151.6</v>
          </cell>
          <cell r="H1119">
            <v>38354.800000000003</v>
          </cell>
        </row>
        <row r="1120">
          <cell r="C1120" t="str">
            <v>01.011.01.01.01.04</v>
          </cell>
          <cell r="D1120" t="str">
            <v>Mictório M712 com sifão cromado</v>
          </cell>
          <cell r="E1120">
            <v>9</v>
          </cell>
          <cell r="F1120" t="str">
            <v>un</v>
          </cell>
          <cell r="G1120">
            <v>164.13</v>
          </cell>
          <cell r="H1120">
            <v>1477.17</v>
          </cell>
        </row>
        <row r="1121">
          <cell r="C1121" t="str">
            <v>01.011.01.01.01.05</v>
          </cell>
          <cell r="D1121" t="str">
            <v>Bidê c/ 3 furos B917</v>
          </cell>
          <cell r="E1121">
            <v>24</v>
          </cell>
          <cell r="F1121" t="str">
            <v>un</v>
          </cell>
          <cell r="G1121">
            <v>94.49</v>
          </cell>
          <cell r="H1121">
            <v>2267.7600000000002</v>
          </cell>
        </row>
        <row r="1122">
          <cell r="C1122" t="str">
            <v>01.011.01.01.01.06</v>
          </cell>
          <cell r="D1122" t="str">
            <v>Tanque TQ1117</v>
          </cell>
          <cell r="E1122">
            <v>1</v>
          </cell>
          <cell r="F1122" t="str">
            <v>un</v>
          </cell>
          <cell r="G1122">
            <v>102.79</v>
          </cell>
          <cell r="H1122">
            <v>102.79</v>
          </cell>
        </row>
        <row r="1123">
          <cell r="C1123" t="str">
            <v>01.011.01.02</v>
          </cell>
          <cell r="D1123" t="str">
            <v>Louças sanitárias Deca Linha Nuova, cor branco</v>
          </cell>
          <cell r="H1123">
            <v>779092.52</v>
          </cell>
        </row>
        <row r="1124">
          <cell r="C1124" t="str">
            <v>01.011.01.02.01</v>
          </cell>
          <cell r="D1124" t="str">
            <v>Louças sanitárias Deca Linha Nuova, cor GE 17 branco gelo- Copa, Sanitários do térreo; Banho Sr., Banho Sra., Lavabo e Banhos dos apartamentos</v>
          </cell>
          <cell r="H1124">
            <v>779092.52</v>
          </cell>
        </row>
        <row r="1125">
          <cell r="C1125" t="str">
            <v>01.011.01.02.01.01</v>
          </cell>
          <cell r="D1125" t="str">
            <v>Cuba de embutir retangular L42</v>
          </cell>
          <cell r="E1125">
            <v>1320</v>
          </cell>
          <cell r="F1125" t="str">
            <v>un</v>
          </cell>
          <cell r="G1125">
            <v>76.77</v>
          </cell>
          <cell r="H1125">
            <v>101336.4</v>
          </cell>
        </row>
        <row r="1126">
          <cell r="C1126" t="str">
            <v>01.011.01.02.01.02</v>
          </cell>
          <cell r="D1126" t="str">
            <v>Cuba de embutir redonda L41</v>
          </cell>
          <cell r="E1126">
            <v>1</v>
          </cell>
          <cell r="F1126" t="str">
            <v>un</v>
          </cell>
          <cell r="G1126">
            <v>55.98</v>
          </cell>
          <cell r="H1126">
            <v>55.98</v>
          </cell>
        </row>
        <row r="1127">
          <cell r="C1127" t="str">
            <v>01.011.01.02.01.03</v>
          </cell>
          <cell r="D1127" t="str">
            <v>Bacia sanitária com caixa acoplada CP13017 (sem assento)</v>
          </cell>
          <cell r="E1127">
            <v>1227</v>
          </cell>
          <cell r="F1127" t="str">
            <v>un</v>
          </cell>
          <cell r="G1127">
            <v>400.27</v>
          </cell>
          <cell r="H1127">
            <v>491131.29</v>
          </cell>
        </row>
        <row r="1128">
          <cell r="C1128" t="str">
            <v>01.011.01.02.01.04</v>
          </cell>
          <cell r="D1128" t="str">
            <v>Bidê c/ 3 furos B1317</v>
          </cell>
          <cell r="E1128">
            <v>985</v>
          </cell>
          <cell r="F1128" t="str">
            <v>un</v>
          </cell>
          <cell r="G1128">
            <v>189.41</v>
          </cell>
          <cell r="H1128">
            <v>186568.85</v>
          </cell>
        </row>
        <row r="1129">
          <cell r="C1129" t="str">
            <v>01.011.01.03</v>
          </cell>
          <cell r="D1129" t="str">
            <v>Louças sanitárias Deca Linha Nuova, cor branco gelo GE 17 - Sanitários, Vestiários Salão de Festas</v>
          </cell>
          <cell r="H1129">
            <v>1008.87</v>
          </cell>
        </row>
        <row r="1130">
          <cell r="C1130" t="str">
            <v>01.011.01.03.01</v>
          </cell>
          <cell r="D1130" t="str">
            <v>Louças sanitárias Deca Linha Nuova, cor branco gelo GE 17 - Sanitários, Vestiários Salão de Festas (com reaproveitamento das louças do Stand de Vendas)</v>
          </cell>
          <cell r="H1130">
            <v>1008.87</v>
          </cell>
        </row>
        <row r="1131">
          <cell r="C1131" t="str">
            <v>01.011.01.03.01.01</v>
          </cell>
          <cell r="D1131" t="str">
            <v>Cuba de embutir oval grande cod. L-42</v>
          </cell>
          <cell r="E1131">
            <v>7</v>
          </cell>
          <cell r="F1131" t="str">
            <v>pç</v>
          </cell>
          <cell r="G1131">
            <v>31.26</v>
          </cell>
          <cell r="H1131">
            <v>218.82</v>
          </cell>
        </row>
        <row r="1132">
          <cell r="C1132" t="str">
            <v>01.011.01.03.01.02</v>
          </cell>
          <cell r="D1132" t="str">
            <v>Bacia sanitária com caixa acoplada CP13017 (sem assento)</v>
          </cell>
          <cell r="E1132">
            <v>5</v>
          </cell>
          <cell r="F1132" t="str">
            <v>pç</v>
          </cell>
          <cell r="G1132">
            <v>22.73</v>
          </cell>
          <cell r="H1132">
            <v>113.65</v>
          </cell>
        </row>
        <row r="1133">
          <cell r="C1133" t="str">
            <v>01.011.01.03.01.03</v>
          </cell>
          <cell r="D1133" t="str">
            <v>Assento para sanitário Deficiente Físico com abertura frontal 2360EBR</v>
          </cell>
          <cell r="E1133">
            <v>1</v>
          </cell>
          <cell r="F1133" t="str">
            <v>vb</v>
          </cell>
          <cell r="G1133">
            <v>577.02</v>
          </cell>
          <cell r="H1133">
            <v>577.02</v>
          </cell>
        </row>
        <row r="1134">
          <cell r="C1134" t="str">
            <v>01.011.01.03.01.04</v>
          </cell>
          <cell r="D1134" t="str">
            <v>Lavatório para Deficientes físicos L 51, com coluna suspensa CS 1V (linha Vogue Plus)</v>
          </cell>
          <cell r="E1134">
            <v>1</v>
          </cell>
          <cell r="F1134" t="str">
            <v>pç</v>
          </cell>
          <cell r="G1134">
            <v>34.54</v>
          </cell>
          <cell r="H1134">
            <v>34.54</v>
          </cell>
        </row>
        <row r="1135">
          <cell r="C1135" t="str">
            <v>01.011.01.03.01.05</v>
          </cell>
          <cell r="D1135" t="str">
            <v>Mictório M712 com sifão cromado</v>
          </cell>
          <cell r="E1135">
            <v>2</v>
          </cell>
          <cell r="F1135" t="str">
            <v>pç</v>
          </cell>
          <cell r="G1135">
            <v>32.42</v>
          </cell>
          <cell r="H1135">
            <v>64.84</v>
          </cell>
        </row>
        <row r="1136">
          <cell r="C1136" t="str">
            <v>01.011.01.04</v>
          </cell>
          <cell r="D1136" t="str">
            <v>Louças sanitárias Deca Linha Village, cor branco gelo GE 17 - Sanitários, Vestiários Clube</v>
          </cell>
          <cell r="H1136">
            <v>3751.49</v>
          </cell>
        </row>
        <row r="1137">
          <cell r="C1137" t="str">
            <v>01.011.01.04.01</v>
          </cell>
          <cell r="D1137" t="str">
            <v>Louças sanitárias Deca Linha Village, cor branco gelo GE 17 - Sanitários, Vestiários Clube</v>
          </cell>
          <cell r="H1137">
            <v>3751.49</v>
          </cell>
        </row>
        <row r="1138">
          <cell r="C1138" t="str">
            <v>01.011.01.04.01.01</v>
          </cell>
          <cell r="D1138" t="str">
            <v>Cuba de embutir oval grande cod. L-42</v>
          </cell>
          <cell r="E1138">
            <v>12</v>
          </cell>
          <cell r="F1138" t="str">
            <v>pç</v>
          </cell>
          <cell r="G1138">
            <v>76.77</v>
          </cell>
          <cell r="H1138">
            <v>921.24</v>
          </cell>
        </row>
        <row r="1139">
          <cell r="C1139" t="str">
            <v>01.011.01.04.01.02</v>
          </cell>
          <cell r="D1139" t="str">
            <v>Bacia sanitária com caixa acoplada CP18017 (sem assento)</v>
          </cell>
          <cell r="E1139">
            <v>9</v>
          </cell>
          <cell r="F1139" t="str">
            <v>pç</v>
          </cell>
          <cell r="G1139">
            <v>177.06</v>
          </cell>
          <cell r="H1139">
            <v>1593.54</v>
          </cell>
        </row>
        <row r="1140">
          <cell r="C1140" t="str">
            <v>01.011.01.04.01.03</v>
          </cell>
          <cell r="D1140" t="str">
            <v>Assento para sanitário Deficiente Físico com abertura frontal 2360EBR</v>
          </cell>
          <cell r="E1140">
            <v>1</v>
          </cell>
          <cell r="F1140" t="str">
            <v>vb</v>
          </cell>
          <cell r="G1140">
            <v>577.02</v>
          </cell>
          <cell r="H1140">
            <v>577.02</v>
          </cell>
        </row>
        <row r="1141">
          <cell r="C1141" t="str">
            <v>01.011.01.04.01.04</v>
          </cell>
          <cell r="D1141" t="str">
            <v>Lavatório para Deficientes físicos L 51, com coluna suspensa CS 1V (linha Vogue Plus)</v>
          </cell>
          <cell r="E1141">
            <v>1</v>
          </cell>
          <cell r="F1141" t="str">
            <v>pç</v>
          </cell>
          <cell r="G1141">
            <v>167.3</v>
          </cell>
          <cell r="H1141">
            <v>167.3</v>
          </cell>
        </row>
        <row r="1142">
          <cell r="C1142" t="str">
            <v>01.011.01.04.01.05</v>
          </cell>
          <cell r="D1142" t="str">
            <v>Mictório M712 com sifão cromado</v>
          </cell>
          <cell r="E1142">
            <v>3</v>
          </cell>
          <cell r="F1142" t="str">
            <v>pç</v>
          </cell>
          <cell r="G1142">
            <v>164.13</v>
          </cell>
          <cell r="H1142">
            <v>492.39</v>
          </cell>
        </row>
        <row r="1143">
          <cell r="C1143" t="str">
            <v>01.011.01.05</v>
          </cell>
          <cell r="D1143" t="str">
            <v>Aço Inox</v>
          </cell>
          <cell r="H1143">
            <v>375173.56</v>
          </cell>
        </row>
        <row r="1144">
          <cell r="C1144" t="str">
            <v>01.011.01.05.01</v>
          </cell>
          <cell r="D1144" t="str">
            <v>Aço Inox</v>
          </cell>
          <cell r="H1144">
            <v>375173.56</v>
          </cell>
        </row>
        <row r="1145">
          <cell r="C1145" t="str">
            <v>01.011.01.05.01.01</v>
          </cell>
          <cell r="D1145" t="str">
            <v>Cuba de aço inox Mekal CS-40P - copa dos subsolos e térreo, bar/copa do Salão de Festas</v>
          </cell>
          <cell r="E1145">
            <v>236</v>
          </cell>
          <cell r="F1145" t="str">
            <v>un</v>
          </cell>
          <cell r="G1145">
            <v>229.28</v>
          </cell>
          <cell r="H1145">
            <v>54110.080000000002</v>
          </cell>
        </row>
        <row r="1146">
          <cell r="C1146" t="str">
            <v>01.011.01.05.01.02</v>
          </cell>
          <cell r="D1146" t="str">
            <v>Cuba de aço inox Mekal CD-40P - cozinha dos apartamentos; copa/cozinha/lanchonete Clube</v>
          </cell>
          <cell r="E1146">
            <v>221</v>
          </cell>
          <cell r="F1146" t="str">
            <v>un</v>
          </cell>
          <cell r="G1146">
            <v>529.55999999999995</v>
          </cell>
          <cell r="H1146">
            <v>117032.76</v>
          </cell>
        </row>
        <row r="1147">
          <cell r="C1147" t="str">
            <v>01.011.01.05.01.03</v>
          </cell>
          <cell r="D1147" t="str">
            <v>Cuba redonda para copa duplex</v>
          </cell>
          <cell r="E1147">
            <v>8</v>
          </cell>
          <cell r="F1147" t="str">
            <v>un</v>
          </cell>
          <cell r="G1147">
            <v>170.28</v>
          </cell>
          <cell r="H1147">
            <v>1362.24</v>
          </cell>
        </row>
        <row r="1148">
          <cell r="C1148" t="str">
            <v>01.011.01.05.01.04</v>
          </cell>
          <cell r="D1148" t="str">
            <v>Tanques em aço inox Mekal duplo 1200 - áreas de serviço dos apartamentos</v>
          </cell>
          <cell r="E1148">
            <v>216</v>
          </cell>
          <cell r="F1148" t="str">
            <v>un</v>
          </cell>
          <cell r="G1148">
            <v>938.28</v>
          </cell>
          <cell r="H1148">
            <v>202668.48</v>
          </cell>
        </row>
        <row r="1149">
          <cell r="C1149" t="str">
            <v>01.011.01.06</v>
          </cell>
          <cell r="D1149" t="str">
            <v>Acessórios para deficientes</v>
          </cell>
          <cell r="H1149">
            <v>970.59</v>
          </cell>
        </row>
        <row r="1150">
          <cell r="C1150" t="str">
            <v>01.011.01.06.01</v>
          </cell>
          <cell r="D1150" t="str">
            <v>Acessórios para deficientes</v>
          </cell>
          <cell r="H1150">
            <v>970.59</v>
          </cell>
        </row>
        <row r="1151">
          <cell r="C1151" t="str">
            <v>01.011.01.06.01.01</v>
          </cell>
          <cell r="D1151" t="str">
            <v>Barra de apoio Deca 2310EBR de 80cm</v>
          </cell>
          <cell r="E1151">
            <v>2</v>
          </cell>
          <cell r="F1151" t="str">
            <v>un</v>
          </cell>
          <cell r="G1151">
            <v>260.185</v>
          </cell>
          <cell r="H1151">
            <v>520.37</v>
          </cell>
        </row>
        <row r="1152">
          <cell r="C1152" t="str">
            <v>01.011.01.06.01.02</v>
          </cell>
          <cell r="D1152" t="str">
            <v>Barra de apoio Deca 2305EBR de 70cm</v>
          </cell>
          <cell r="E1152">
            <v>2</v>
          </cell>
          <cell r="F1152" t="str">
            <v>un</v>
          </cell>
          <cell r="G1152">
            <v>225.11500000000001</v>
          </cell>
          <cell r="H1152">
            <v>450.23</v>
          </cell>
        </row>
        <row r="1153">
          <cell r="C1153" t="str">
            <v>01.011.02</v>
          </cell>
          <cell r="D1153" t="str">
            <v>Metais Sanitários</v>
          </cell>
          <cell r="H1153">
            <v>2524057.52</v>
          </cell>
        </row>
        <row r="1154">
          <cell r="C1154" t="str">
            <v>01.011.02.01</v>
          </cell>
          <cell r="D1154" t="str">
            <v>Metais Deca Linha Prata C50</v>
          </cell>
          <cell r="H1154">
            <v>3889.96</v>
          </cell>
        </row>
        <row r="1155">
          <cell r="C1155" t="str">
            <v>01.011.02.01.01</v>
          </cell>
          <cell r="D1155" t="str">
            <v>Metais Deca Linha Prata C50 - Copa/Cozinha, Vestiários, Sanitários do subsolo; copa/cozinha/lanchonete Clube</v>
          </cell>
          <cell r="H1155">
            <v>3889.96</v>
          </cell>
        </row>
        <row r="1156">
          <cell r="C1156" t="str">
            <v>01.011.02.01.01.01</v>
          </cell>
          <cell r="D1156" t="str">
            <v>Torneira de mesa para pia 1167 C50</v>
          </cell>
          <cell r="E1156">
            <v>14</v>
          </cell>
          <cell r="F1156" t="str">
            <v>un</v>
          </cell>
          <cell r="G1156">
            <v>107.76</v>
          </cell>
          <cell r="H1156">
            <v>1508.64</v>
          </cell>
        </row>
        <row r="1157">
          <cell r="C1157" t="str">
            <v>01.011.02.01.01.02</v>
          </cell>
          <cell r="D1157" t="str">
            <v>Torneira para lavatório 1199C50</v>
          </cell>
          <cell r="E1157">
            <v>37</v>
          </cell>
          <cell r="F1157" t="str">
            <v>un</v>
          </cell>
          <cell r="G1157">
            <v>64.36</v>
          </cell>
          <cell r="H1157">
            <v>2381.3200000000002</v>
          </cell>
        </row>
        <row r="1158">
          <cell r="C1158" t="str">
            <v>01.011.02.02</v>
          </cell>
          <cell r="D1158" t="str">
            <v>Metais Deca Linha Prata C50 cromado</v>
          </cell>
          <cell r="H1158">
            <v>34738.870000000003</v>
          </cell>
        </row>
        <row r="1159">
          <cell r="C1159" t="str">
            <v>01.011.02.02.01</v>
          </cell>
          <cell r="D1159" t="str">
            <v>Metais Deca Linha Prata C50 cromado - Áreas de serviço, banho empregada dos apartamentos, zeladoria</v>
          </cell>
          <cell r="H1159">
            <v>34738.870000000003</v>
          </cell>
        </row>
        <row r="1160">
          <cell r="C1160" t="str">
            <v>01.011.02.02.01.01</v>
          </cell>
          <cell r="D1160" t="str">
            <v>Torneira para lavatório 1199C50</v>
          </cell>
          <cell r="E1160">
            <v>218</v>
          </cell>
          <cell r="F1160" t="str">
            <v>un</v>
          </cell>
          <cell r="G1160">
            <v>64.36</v>
          </cell>
          <cell r="H1160">
            <v>14030.48</v>
          </cell>
        </row>
        <row r="1161">
          <cell r="C1161" t="str">
            <v>01.011.02.02.01.02</v>
          </cell>
          <cell r="D1161" t="str">
            <v>Torneira para tanque 1154C39</v>
          </cell>
          <cell r="E1161">
            <v>433</v>
          </cell>
          <cell r="F1161" t="str">
            <v>un</v>
          </cell>
          <cell r="G1161">
            <v>36.950000000000003</v>
          </cell>
          <cell r="H1161">
            <v>15999.35</v>
          </cell>
        </row>
        <row r="1162">
          <cell r="C1162" t="str">
            <v>01.011.02.02.01.03</v>
          </cell>
          <cell r="D1162" t="str">
            <v>Misturador para bidê 1895C50</v>
          </cell>
          <cell r="E1162">
            <v>24</v>
          </cell>
          <cell r="F1162" t="str">
            <v>un</v>
          </cell>
          <cell r="G1162">
            <v>196.21</v>
          </cell>
          <cell r="H1162">
            <v>4709.04</v>
          </cell>
        </row>
        <row r="1163">
          <cell r="C1163" t="str">
            <v>01.011.02.03</v>
          </cell>
          <cell r="D1163" t="str">
            <v>Metais Deca Linha Duna, cromado</v>
          </cell>
          <cell r="H1163">
            <v>54892.08</v>
          </cell>
        </row>
        <row r="1164">
          <cell r="C1164" t="str">
            <v>01.011.02.03.01</v>
          </cell>
          <cell r="D1164" t="str">
            <v>Metais Deca Linha Duna C61 cromado - Lavabos dos apartamentos</v>
          </cell>
          <cell r="H1164">
            <v>54892.08</v>
          </cell>
        </row>
        <row r="1165">
          <cell r="C1165" t="str">
            <v>01.011.02.03.01.01</v>
          </cell>
          <cell r="D1165" t="str">
            <v>Torneira para lavatório 1198C61</v>
          </cell>
          <cell r="E1165">
            <v>216</v>
          </cell>
          <cell r="F1165" t="str">
            <v>un</v>
          </cell>
          <cell r="G1165">
            <v>254.13</v>
          </cell>
          <cell r="H1165">
            <v>54892.08</v>
          </cell>
        </row>
        <row r="1166">
          <cell r="C1166" t="str">
            <v>01.011.02.04</v>
          </cell>
          <cell r="D1166" t="str">
            <v>Metais Deca Linha Revival, cromado</v>
          </cell>
          <cell r="H1166">
            <v>2090239.3</v>
          </cell>
        </row>
        <row r="1167">
          <cell r="C1167" t="str">
            <v>01.011.02.04.01</v>
          </cell>
          <cell r="D1167" t="str">
            <v>Metais Deca Linha Revival, cromado - Sanitários do térreo; Banho Sr., Banho Sra. e Banhos dos apartamentos</v>
          </cell>
          <cell r="H1167">
            <v>2090144.74</v>
          </cell>
        </row>
        <row r="1168">
          <cell r="C1168" t="str">
            <v>01.011.02.04.01.01</v>
          </cell>
          <cell r="D1168" t="str">
            <v>Misturador de mesa para lavatório cromado CR-1877C68</v>
          </cell>
          <cell r="E1168">
            <v>1308</v>
          </cell>
          <cell r="F1168" t="str">
            <v>un</v>
          </cell>
          <cell r="G1168">
            <v>806.28</v>
          </cell>
          <cell r="H1168">
            <v>1054614.24</v>
          </cell>
        </row>
        <row r="1169">
          <cell r="C1169" t="str">
            <v>01.011.02.04.01.02</v>
          </cell>
          <cell r="D1169" t="str">
            <v>Misturador  para bidê cromado CR-1895C68</v>
          </cell>
          <cell r="E1169">
            <v>985</v>
          </cell>
          <cell r="F1169" t="str">
            <v>un</v>
          </cell>
          <cell r="G1169">
            <v>1051.3</v>
          </cell>
          <cell r="H1169">
            <v>1035530.5</v>
          </cell>
        </row>
        <row r="1170">
          <cell r="C1170" t="str">
            <v>01.011.02.04.02</v>
          </cell>
          <cell r="D1170" t="str">
            <v>Metais Deca Linha Revival, cromado - Sanitários do Salão de Festas (reaproveitamento do Stand de Vendas)</v>
          </cell>
          <cell r="H1170">
            <v>94.56</v>
          </cell>
        </row>
        <row r="1171">
          <cell r="C1171" t="str">
            <v>01.011.02.04.02.01</v>
          </cell>
          <cell r="D1171" t="str">
            <v>Misturador de mesa para lavatório cromado CR-1877C68</v>
          </cell>
          <cell r="E1171">
            <v>8</v>
          </cell>
          <cell r="F1171" t="str">
            <v>un</v>
          </cell>
          <cell r="G1171">
            <v>11.82</v>
          </cell>
          <cell r="H1171">
            <v>94.56</v>
          </cell>
        </row>
        <row r="1172">
          <cell r="C1172" t="str">
            <v>01.011.02.05</v>
          </cell>
          <cell r="D1172" t="str">
            <v>Metais Deca, Linha Prata C50</v>
          </cell>
          <cell r="H1172">
            <v>91378.83</v>
          </cell>
        </row>
        <row r="1173">
          <cell r="C1173" t="str">
            <v>01.011.02.05.01</v>
          </cell>
          <cell r="D1173" t="str">
            <v>Metais Deca, Linha Prata C50 - copa/cozinha dos apartamentos, Copa do Térreo</v>
          </cell>
          <cell r="H1173">
            <v>91367.01</v>
          </cell>
        </row>
        <row r="1174">
          <cell r="C1174" t="str">
            <v>01.011.02.05.01.01</v>
          </cell>
          <cell r="D1174" t="str">
            <v>Misturador para cozinha de mesa com bica móvel 1256C50</v>
          </cell>
          <cell r="E1174">
            <v>449</v>
          </cell>
          <cell r="F1174" t="str">
            <v>un</v>
          </cell>
          <cell r="G1174">
            <v>203.49</v>
          </cell>
          <cell r="H1174">
            <v>91367.01</v>
          </cell>
        </row>
        <row r="1175">
          <cell r="C1175" t="str">
            <v>01.011.02.05.02</v>
          </cell>
          <cell r="D1175" t="str">
            <v>Metais Deca, Linha Prata C50 - Bar/copa do Salão de Festas (reaproveitamento do Stand de Vendas)</v>
          </cell>
          <cell r="H1175">
            <v>11.82</v>
          </cell>
        </row>
        <row r="1176">
          <cell r="C1176" t="str">
            <v>01.011.02.05.02.01</v>
          </cell>
          <cell r="D1176" t="str">
            <v>Misturador para cozinha de mesa com bica móvel 1256C50</v>
          </cell>
          <cell r="E1176">
            <v>1</v>
          </cell>
          <cell r="F1176" t="str">
            <v>un</v>
          </cell>
          <cell r="G1176">
            <v>11.82</v>
          </cell>
          <cell r="H1176">
            <v>11.82</v>
          </cell>
        </row>
        <row r="1177">
          <cell r="C1177" t="str">
            <v>01.011.02.06</v>
          </cell>
          <cell r="D1177" t="str">
            <v>Metais Deca, Linha Decamatic</v>
          </cell>
          <cell r="H1177">
            <v>4130.6400000000003</v>
          </cell>
        </row>
        <row r="1178">
          <cell r="C1178" t="str">
            <v>01.011.02.06.01</v>
          </cell>
          <cell r="D1178" t="str">
            <v>Metais Deca, Linha Decamatic - sanitários, vestiários Clube</v>
          </cell>
          <cell r="H1178">
            <v>4130.6400000000003</v>
          </cell>
        </row>
        <row r="1179">
          <cell r="C1179" t="str">
            <v>01.011.02.06.01.01</v>
          </cell>
          <cell r="D1179" t="str">
            <v>Torneira ref. 1170C</v>
          </cell>
          <cell r="E1179">
            <v>12</v>
          </cell>
          <cell r="F1179" t="str">
            <v>un</v>
          </cell>
          <cell r="G1179">
            <v>193.84</v>
          </cell>
          <cell r="H1179">
            <v>2326.08</v>
          </cell>
        </row>
        <row r="1180">
          <cell r="C1180" t="str">
            <v>01.011.02.06.01.02</v>
          </cell>
          <cell r="D1180" t="str">
            <v>Metais para mictório ref. 2570C</v>
          </cell>
          <cell r="E1180">
            <v>12</v>
          </cell>
          <cell r="F1180" t="str">
            <v>un</v>
          </cell>
          <cell r="G1180">
            <v>150.38</v>
          </cell>
          <cell r="H1180">
            <v>1804.56</v>
          </cell>
        </row>
        <row r="1181">
          <cell r="C1181" t="str">
            <v>01.011.02.06.02</v>
          </cell>
          <cell r="D1181" t="str">
            <v>Metais Deca, Linha Decamatic - sanitários, Salão de Festas (reaproveitamento do Stand de Vendas)</v>
          </cell>
        </row>
        <row r="1182">
          <cell r="C1182" t="str">
            <v>01.011.02.06.02.01</v>
          </cell>
          <cell r="D1182" t="str">
            <v>Metais para mictório ref. 2570C</v>
          </cell>
          <cell r="E1182">
            <v>2</v>
          </cell>
          <cell r="F1182" t="str">
            <v>un</v>
          </cell>
        </row>
        <row r="1183">
          <cell r="C1183" t="str">
            <v>01.011.02.07</v>
          </cell>
          <cell r="D1183" t="str">
            <v>Metais diversos Deca - Terraços dos apartamentos, garagem</v>
          </cell>
          <cell r="H1183">
            <v>9767.08</v>
          </cell>
        </row>
        <row r="1184">
          <cell r="C1184" t="str">
            <v>01.011.02.07.01</v>
          </cell>
          <cell r="D1184" t="str">
            <v>Metais diversos Deca - Terraços dos apartamentos, garagem</v>
          </cell>
          <cell r="H1184">
            <v>9767.08</v>
          </cell>
        </row>
        <row r="1185">
          <cell r="C1185" t="str">
            <v>01.011.02.07.01.01</v>
          </cell>
          <cell r="D1185" t="str">
            <v>Torneira de jardim 1153 C39</v>
          </cell>
          <cell r="E1185">
            <v>230</v>
          </cell>
          <cell r="F1185" t="str">
            <v>un</v>
          </cell>
          <cell r="G1185">
            <v>35.33</v>
          </cell>
          <cell r="H1185">
            <v>8125.9</v>
          </cell>
        </row>
        <row r="1186">
          <cell r="C1186" t="str">
            <v>01.011.02.07.01.02</v>
          </cell>
          <cell r="D1186" t="str">
            <v>Torneira para uso geral - 1130B</v>
          </cell>
          <cell r="E1186">
            <v>51</v>
          </cell>
          <cell r="F1186" t="str">
            <v>un</v>
          </cell>
          <cell r="G1186">
            <v>32.18</v>
          </cell>
          <cell r="H1186">
            <v>1641.18</v>
          </cell>
        </row>
        <row r="1187">
          <cell r="C1187" t="str">
            <v>01.011.02.08</v>
          </cell>
          <cell r="D1187" t="str">
            <v>Chuveiros</v>
          </cell>
          <cell r="H1187">
            <v>235020.76</v>
          </cell>
        </row>
        <row r="1188">
          <cell r="C1188" t="str">
            <v>01.011.02.08.01</v>
          </cell>
          <cell r="D1188" t="str">
            <v>Chuveiros</v>
          </cell>
          <cell r="H1188">
            <v>235020.76</v>
          </cell>
        </row>
        <row r="1189">
          <cell r="C1189" t="str">
            <v>01.011.02.08.01.01</v>
          </cell>
          <cell r="D1189" t="str">
            <v>Chuveiro elétrico tipo Corona - Vestiários / Sanitários do Subsolo</v>
          </cell>
          <cell r="E1189">
            <v>33</v>
          </cell>
          <cell r="F1189" t="str">
            <v>un</v>
          </cell>
          <cell r="G1189">
            <v>30.5</v>
          </cell>
          <cell r="H1189">
            <v>1006.5</v>
          </cell>
        </row>
        <row r="1190">
          <cell r="C1190" t="str">
            <v>01.011.02.08.01.02</v>
          </cell>
          <cell r="D1190" t="str">
            <v>Ducha elétria tipo Corona - Banho empregada apartamentos</v>
          </cell>
          <cell r="E1190">
            <v>217</v>
          </cell>
          <cell r="F1190" t="str">
            <v>un</v>
          </cell>
          <cell r="G1190">
            <v>30.5</v>
          </cell>
          <cell r="H1190">
            <v>6618.5</v>
          </cell>
        </row>
        <row r="1191">
          <cell r="C1191" t="str">
            <v>01.011.02.08.01.03</v>
          </cell>
          <cell r="D1191" t="str">
            <v>Chuveiro Belle Epoque re. 1994 C CT - Banho Sr. e Banho Sra, Banhos dos apartamentos; Sanitários e Vestiários Clube</v>
          </cell>
          <cell r="E1191">
            <v>997</v>
          </cell>
          <cell r="F1191" t="str">
            <v>un</v>
          </cell>
          <cell r="G1191">
            <v>228.08</v>
          </cell>
          <cell r="H1191">
            <v>227395.76</v>
          </cell>
        </row>
        <row r="1192">
          <cell r="C1192" t="str">
            <v>01.011.03</v>
          </cell>
          <cell r="D1192" t="str">
            <v>Tampos e Bancadas</v>
          </cell>
          <cell r="H1192">
            <v>1383017.27</v>
          </cell>
        </row>
        <row r="1193">
          <cell r="C1193" t="str">
            <v>01.011.03.01</v>
          </cell>
          <cell r="D1193" t="str">
            <v>Tampo de granito polido cinza Mauá, esp. 3cm</v>
          </cell>
          <cell r="H1193">
            <v>5307.09</v>
          </cell>
        </row>
        <row r="1194">
          <cell r="C1194" t="str">
            <v>01.011.03.01.01</v>
          </cell>
          <cell r="D1194" t="str">
            <v>Tampo de granito polido cinza Mauá, esp. 3cm - copa/cozinha dos subsolos / zeladoria / adm (conforme projeto, incl.suporte)</v>
          </cell>
          <cell r="H1194">
            <v>5307.09</v>
          </cell>
        </row>
        <row r="1195">
          <cell r="C1195" t="str">
            <v>01.011.03.01.01.01</v>
          </cell>
          <cell r="D1195" t="str">
            <v xml:space="preserve"> - 1,10x0,55m (K03)</v>
          </cell>
          <cell r="E1195">
            <v>1</v>
          </cell>
          <cell r="F1195" t="str">
            <v>un</v>
          </cell>
          <cell r="G1195">
            <v>172.46</v>
          </cell>
          <cell r="H1195">
            <v>172.46</v>
          </cell>
        </row>
        <row r="1196">
          <cell r="C1196" t="str">
            <v>01.011.03.01.01.02</v>
          </cell>
          <cell r="D1196" t="str">
            <v xml:space="preserve"> - 1,50x0,60m  (K48)</v>
          </cell>
          <cell r="E1196">
            <v>1</v>
          </cell>
          <cell r="F1196" t="str">
            <v>un</v>
          </cell>
          <cell r="G1196">
            <v>256.56</v>
          </cell>
          <cell r="H1196">
            <v>256.56</v>
          </cell>
        </row>
        <row r="1197">
          <cell r="C1197" t="str">
            <v>01.011.03.01.01.03</v>
          </cell>
          <cell r="D1197" t="str">
            <v xml:space="preserve"> - 1,20x0,55m (K02 / K05 / K07)</v>
          </cell>
          <cell r="E1197">
            <v>6</v>
          </cell>
          <cell r="F1197" t="str">
            <v>un</v>
          </cell>
          <cell r="G1197">
            <v>188.14</v>
          </cell>
          <cell r="H1197">
            <v>1128.8499999999999</v>
          </cell>
        </row>
        <row r="1198">
          <cell r="C1198" t="str">
            <v>01.011.03.01.01.04</v>
          </cell>
          <cell r="D1198" t="str">
            <v xml:space="preserve"> - 1,50x0,55m (K01 / K04 / K06)</v>
          </cell>
          <cell r="E1198">
            <v>3</v>
          </cell>
          <cell r="F1198" t="str">
            <v>un</v>
          </cell>
          <cell r="G1198">
            <v>235.18</v>
          </cell>
          <cell r="H1198">
            <v>705.53</v>
          </cell>
        </row>
        <row r="1199">
          <cell r="C1199" t="str">
            <v>01.011.03.01.01.05</v>
          </cell>
          <cell r="D1199" t="str">
            <v xml:space="preserve"> - 2,00x0,55m</v>
          </cell>
          <cell r="E1199">
            <v>1</v>
          </cell>
          <cell r="F1199" t="str">
            <v>un</v>
          </cell>
          <cell r="G1199">
            <v>313.57</v>
          </cell>
          <cell r="H1199">
            <v>313.57</v>
          </cell>
        </row>
        <row r="1200">
          <cell r="C1200" t="str">
            <v>01.011.03.01.01.06</v>
          </cell>
          <cell r="D1200" t="str">
            <v xml:space="preserve"> - frontão h = 15 cm, esp. 2cm (K8)</v>
          </cell>
          <cell r="E1200">
            <v>17.399999999999999</v>
          </cell>
          <cell r="F1200" t="str">
            <v>m</v>
          </cell>
          <cell r="G1200">
            <v>45.11</v>
          </cell>
          <cell r="H1200">
            <v>784.83</v>
          </cell>
        </row>
        <row r="1201">
          <cell r="C1201" t="str">
            <v>01.011.03.01.01.07</v>
          </cell>
          <cell r="D1201" t="str">
            <v xml:space="preserve"> - testeira h = 11 cm, esp. 2cm (K8)</v>
          </cell>
          <cell r="E1201">
            <v>28.5</v>
          </cell>
          <cell r="F1201" t="str">
            <v>m</v>
          </cell>
          <cell r="G1201">
            <v>45.47</v>
          </cell>
          <cell r="H1201">
            <v>1295.78</v>
          </cell>
        </row>
        <row r="1202">
          <cell r="C1202" t="str">
            <v>01.011.03.01.01.08</v>
          </cell>
          <cell r="D1202" t="str">
            <v xml:space="preserve"> - 1 furo para cuba + 3 furos para torneira e misturador</v>
          </cell>
          <cell r="E1202">
            <v>12</v>
          </cell>
          <cell r="F1202" t="str">
            <v>un</v>
          </cell>
          <cell r="G1202">
            <v>54.13</v>
          </cell>
          <cell r="H1202">
            <v>649.51</v>
          </cell>
        </row>
        <row r="1203">
          <cell r="C1203" t="str">
            <v>01.011.03.02</v>
          </cell>
          <cell r="D1203" t="str">
            <v>Tampo de granito polido cinza Mauá, esp. 3cm</v>
          </cell>
          <cell r="H1203">
            <v>13175.42</v>
          </cell>
        </row>
        <row r="1204">
          <cell r="C1204" t="str">
            <v>01.011.03.02.01</v>
          </cell>
          <cell r="D1204" t="str">
            <v>Tampo de granito polido cinza Mauá, esp. 3cm - vestiários / sanitários (conforme projeto)</v>
          </cell>
          <cell r="H1204">
            <v>13175.42</v>
          </cell>
        </row>
        <row r="1205">
          <cell r="C1205" t="str">
            <v>01.011.03.02.01.01</v>
          </cell>
          <cell r="D1205" t="str">
            <v xml:space="preserve"> - 1,83x0,55a 0,19 m (B01)</v>
          </cell>
          <cell r="E1205">
            <v>1</v>
          </cell>
          <cell r="F1205" t="str">
            <v>un</v>
          </cell>
          <cell r="G1205">
            <v>286.91000000000003</v>
          </cell>
          <cell r="H1205">
            <v>286.91000000000003</v>
          </cell>
        </row>
        <row r="1206">
          <cell r="C1206" t="str">
            <v>01.011.03.02.01.02</v>
          </cell>
          <cell r="D1206" t="str">
            <v xml:space="preserve"> - 1,23x0,55M (B06)</v>
          </cell>
          <cell r="E1206">
            <v>1</v>
          </cell>
          <cell r="F1206" t="str">
            <v>un</v>
          </cell>
          <cell r="G1206">
            <v>192.84</v>
          </cell>
          <cell r="H1206">
            <v>192.84</v>
          </cell>
        </row>
        <row r="1207">
          <cell r="C1207" t="str">
            <v>01.011.03.02.01.03</v>
          </cell>
          <cell r="D1207" t="str">
            <v xml:space="preserve"> - 1,04x0,55m (B11)</v>
          </cell>
          <cell r="E1207">
            <v>1</v>
          </cell>
          <cell r="F1207" t="str">
            <v>un</v>
          </cell>
          <cell r="G1207">
            <v>163.05000000000001</v>
          </cell>
          <cell r="H1207">
            <v>163.05000000000001</v>
          </cell>
        </row>
        <row r="1208">
          <cell r="C1208" t="str">
            <v>01.011.03.02.01.04</v>
          </cell>
          <cell r="D1208" t="str">
            <v xml:space="preserve"> - 1,21x0,55m (B12, B13, B14)</v>
          </cell>
          <cell r="E1208">
            <v>3</v>
          </cell>
          <cell r="F1208" t="str">
            <v>un</v>
          </cell>
          <cell r="G1208">
            <v>189.71</v>
          </cell>
          <cell r="H1208">
            <v>569.13</v>
          </cell>
        </row>
        <row r="1209">
          <cell r="C1209" t="str">
            <v>01.011.03.02.01.05</v>
          </cell>
          <cell r="D1209" t="str">
            <v xml:space="preserve"> - 0,93x0,55M (B16)</v>
          </cell>
          <cell r="E1209">
            <v>1</v>
          </cell>
          <cell r="F1209" t="str">
            <v>un</v>
          </cell>
          <cell r="G1209">
            <v>145.81</v>
          </cell>
          <cell r="H1209">
            <v>145.81</v>
          </cell>
        </row>
        <row r="1210">
          <cell r="C1210" t="str">
            <v>01.011.03.02.01.06</v>
          </cell>
          <cell r="D1210" t="str">
            <v xml:space="preserve"> - 1,15x0,55M (B19)</v>
          </cell>
          <cell r="E1210">
            <v>1</v>
          </cell>
          <cell r="F1210" t="str">
            <v>un</v>
          </cell>
          <cell r="G1210">
            <v>180.3</v>
          </cell>
          <cell r="H1210">
            <v>180.3</v>
          </cell>
        </row>
        <row r="1211">
          <cell r="C1211" t="str">
            <v>01.011.03.02.01.07</v>
          </cell>
          <cell r="D1211" t="str">
            <v xml:space="preserve"> - 0,89x0,55M (B23)</v>
          </cell>
          <cell r="E1211">
            <v>1</v>
          </cell>
          <cell r="F1211" t="str">
            <v>un</v>
          </cell>
          <cell r="G1211">
            <v>139.54</v>
          </cell>
          <cell r="H1211">
            <v>139.54</v>
          </cell>
        </row>
        <row r="1212">
          <cell r="C1212" t="str">
            <v>01.011.03.02.01.08</v>
          </cell>
          <cell r="D1212" t="str">
            <v xml:space="preserve"> - 1,00x0,55M (B20)</v>
          </cell>
          <cell r="E1212">
            <v>2</v>
          </cell>
          <cell r="F1212" t="str">
            <v>un</v>
          </cell>
          <cell r="G1212">
            <v>156.78</v>
          </cell>
          <cell r="H1212">
            <v>313.57</v>
          </cell>
        </row>
        <row r="1213">
          <cell r="C1213" t="str">
            <v>01.011.03.02.01.09</v>
          </cell>
          <cell r="D1213" t="str">
            <v xml:space="preserve"> - 1,20x0,55m (B02, B03, B25, B15, B17, B21, B22)</v>
          </cell>
          <cell r="E1213">
            <v>8</v>
          </cell>
          <cell r="F1213" t="str">
            <v>un</v>
          </cell>
          <cell r="G1213">
            <v>188.14</v>
          </cell>
          <cell r="H1213">
            <v>1505.14</v>
          </cell>
        </row>
        <row r="1214">
          <cell r="C1214" t="str">
            <v>01.011.03.02.01.10</v>
          </cell>
          <cell r="D1214" t="str">
            <v xml:space="preserve"> - 1,10X0,55m (B18)</v>
          </cell>
          <cell r="E1214">
            <v>1</v>
          </cell>
          <cell r="F1214" t="str">
            <v>un</v>
          </cell>
          <cell r="G1214">
            <v>172.46</v>
          </cell>
          <cell r="H1214">
            <v>172.46</v>
          </cell>
        </row>
        <row r="1215">
          <cell r="C1215" t="str">
            <v>01.011.03.02.01.11</v>
          </cell>
          <cell r="D1215" t="str">
            <v xml:space="preserve"> - 1,00x0,55m (B04, B05, B07, B08, B09, B10, B69, BA5, B24)</v>
          </cell>
          <cell r="E1215">
            <v>9</v>
          </cell>
          <cell r="F1215" t="str">
            <v>un</v>
          </cell>
          <cell r="G1215">
            <v>156.78</v>
          </cell>
          <cell r="H1215">
            <v>1411.06</v>
          </cell>
        </row>
        <row r="1216">
          <cell r="C1216" t="str">
            <v>01.011.03.02.01.12</v>
          </cell>
          <cell r="D1216" t="str">
            <v xml:space="preserve"> - 0,90x0,55m</v>
          </cell>
          <cell r="E1216">
            <v>1</v>
          </cell>
          <cell r="F1216" t="str">
            <v>un</v>
          </cell>
          <cell r="G1216">
            <v>297.87</v>
          </cell>
          <cell r="H1216">
            <v>297.87</v>
          </cell>
        </row>
        <row r="1217">
          <cell r="C1217" t="str">
            <v>01.011.03.02.01.13</v>
          </cell>
          <cell r="D1217" t="str">
            <v xml:space="preserve"> - 3,135X0,55m</v>
          </cell>
          <cell r="E1217">
            <v>2</v>
          </cell>
          <cell r="F1217" t="str">
            <v>un</v>
          </cell>
          <cell r="G1217">
            <v>491.53</v>
          </cell>
          <cell r="H1217">
            <v>983.05</v>
          </cell>
        </row>
        <row r="1218">
          <cell r="C1218" t="str">
            <v>01.011.03.02.01.14</v>
          </cell>
          <cell r="D1218" t="str">
            <v xml:space="preserve"> - frontão h =15 cm, esp. 2cm (BA2)</v>
          </cell>
          <cell r="E1218">
            <v>69.33</v>
          </cell>
          <cell r="F1218" t="str">
            <v>m</v>
          </cell>
          <cell r="G1218">
            <v>43.66</v>
          </cell>
          <cell r="H1218">
            <v>3027.06</v>
          </cell>
        </row>
        <row r="1219">
          <cell r="C1219" t="str">
            <v>01.011.03.02.01.15</v>
          </cell>
          <cell r="D1219" t="str">
            <v xml:space="preserve"> - testeira  h = 11 cm, esp. 2cm com rebaixo de  1 x 1 cm (BA2)</v>
          </cell>
          <cell r="E1219">
            <v>41.64</v>
          </cell>
          <cell r="F1219" t="str">
            <v>m</v>
          </cell>
          <cell r="G1219">
            <v>45.47</v>
          </cell>
          <cell r="H1219">
            <v>1893.2</v>
          </cell>
        </row>
        <row r="1220">
          <cell r="C1220" t="str">
            <v>01.011.03.02.01.16</v>
          </cell>
          <cell r="D1220" t="str">
            <v xml:space="preserve"> - 1 furo para cuba + 3 furos para torneira e misturador</v>
          </cell>
          <cell r="E1220">
            <v>35</v>
          </cell>
          <cell r="F1220" t="str">
            <v>un</v>
          </cell>
          <cell r="G1220">
            <v>54.13</v>
          </cell>
          <cell r="H1220">
            <v>1894.41</v>
          </cell>
        </row>
        <row r="1221">
          <cell r="C1221" t="str">
            <v>01.011.03.03</v>
          </cell>
          <cell r="D1221" t="str">
            <v>Tampo de granito polido Amendoa, esp. 3cm</v>
          </cell>
          <cell r="H1221">
            <v>4714.63</v>
          </cell>
        </row>
        <row r="1222">
          <cell r="C1222" t="str">
            <v>01.011.03.03.01</v>
          </cell>
          <cell r="D1222" t="str">
            <v>Tampo de granito polido Amendoa, esp. 3cm - copa do térreo (conforme projeto)</v>
          </cell>
          <cell r="H1222">
            <v>4714.63</v>
          </cell>
        </row>
        <row r="1223">
          <cell r="C1223" t="str">
            <v>01.011.03.03.01.01</v>
          </cell>
          <cell r="D1223" t="str">
            <v xml:space="preserve"> - 2,04x0,55m  +  0,60x0,60m  - bancadas em L (K09)</v>
          </cell>
          <cell r="E1223">
            <v>4</v>
          </cell>
          <cell r="F1223" t="str">
            <v>un</v>
          </cell>
          <cell r="G1223">
            <v>282.64999999999998</v>
          </cell>
          <cell r="H1223">
            <v>1130.58</v>
          </cell>
        </row>
        <row r="1224">
          <cell r="C1224" t="str">
            <v>01.011.03.03.01.02</v>
          </cell>
          <cell r="D1224" t="str">
            <v xml:space="preserve"> - 2,86x0,69m + 1,63x0,69m - bancadas em L (K10)</v>
          </cell>
          <cell r="E1224">
            <v>1</v>
          </cell>
          <cell r="F1224" t="str">
            <v>un</v>
          </cell>
          <cell r="G1224">
            <v>726.65</v>
          </cell>
          <cell r="H1224">
            <v>364.6</v>
          </cell>
        </row>
        <row r="1225">
          <cell r="C1225" t="str">
            <v>01.011.03.03.01.03</v>
          </cell>
          <cell r="D1225" t="str">
            <v xml:space="preserve"> - 1,80x0,69m + 1,01x0,69m- bancadas em L (K11</v>
          </cell>
          <cell r="E1225">
            <v>1</v>
          </cell>
          <cell r="F1225" t="str">
            <v>un</v>
          </cell>
          <cell r="G1225">
            <v>454.76</v>
          </cell>
          <cell r="H1225">
            <v>283.8</v>
          </cell>
        </row>
        <row r="1226">
          <cell r="C1226" t="str">
            <v>01.011.03.03.01.04</v>
          </cell>
          <cell r="D1226" t="str">
            <v xml:space="preserve"> - 1,20x0,69m (K12 / K13 / K47)</v>
          </cell>
          <cell r="E1226">
            <v>3</v>
          </cell>
          <cell r="F1226" t="str">
            <v>un</v>
          </cell>
          <cell r="G1226">
            <v>194.2</v>
          </cell>
          <cell r="H1226">
            <v>464.4</v>
          </cell>
        </row>
        <row r="1227">
          <cell r="C1227" t="str">
            <v>01.011.03.03.01.05</v>
          </cell>
          <cell r="D1227" t="str">
            <v xml:space="preserve"> - frontão h =20 cm, esp. 2cm (K08)</v>
          </cell>
          <cell r="E1227">
            <v>22.42</v>
          </cell>
          <cell r="F1227" t="str">
            <v>m</v>
          </cell>
          <cell r="G1227">
            <v>43.3</v>
          </cell>
          <cell r="H1227">
            <v>970.8</v>
          </cell>
        </row>
        <row r="1228">
          <cell r="C1228" t="str">
            <v>01.011.03.03.01.06</v>
          </cell>
          <cell r="D1228" t="str">
            <v xml:space="preserve"> - testeira h = 10 cm, esp. 2cm</v>
          </cell>
          <cell r="E1228">
            <v>26.43</v>
          </cell>
          <cell r="F1228" t="str">
            <v>m</v>
          </cell>
          <cell r="G1228">
            <v>38.340000000000003</v>
          </cell>
          <cell r="H1228">
            <v>1013.31</v>
          </cell>
        </row>
        <row r="1229">
          <cell r="C1229" t="str">
            <v>01.011.03.03.01.07</v>
          </cell>
          <cell r="D1229" t="str">
            <v xml:space="preserve"> - 1 furo para cuba + 3 furos para torneira e misturador</v>
          </cell>
          <cell r="E1229">
            <v>9</v>
          </cell>
          <cell r="F1229" t="str">
            <v>un</v>
          </cell>
          <cell r="G1229">
            <v>54.13</v>
          </cell>
          <cell r="H1229">
            <v>487.13</v>
          </cell>
        </row>
        <row r="1230">
          <cell r="C1230" t="str">
            <v>01.011.03.04</v>
          </cell>
          <cell r="D1230" t="str">
            <v>Tampo em Marmore Travertino Nacional, esp. 3cm - sanitários do térreo (conforme projeto)</v>
          </cell>
          <cell r="H1230">
            <v>6473.29</v>
          </cell>
        </row>
        <row r="1231">
          <cell r="C1231" t="str">
            <v>01.011.03.04.01</v>
          </cell>
          <cell r="D1231" t="str">
            <v>Tampo em Marmore Travertino Nacional, esp. 3cm - sanitários do térreo (conforme projeto)</v>
          </cell>
          <cell r="H1231">
            <v>6473.29</v>
          </cell>
        </row>
        <row r="1232">
          <cell r="C1232" t="str">
            <v>01.011.03.04.01.01</v>
          </cell>
          <cell r="D1232" t="str">
            <v xml:space="preserve"> - 1,22x0,55m (B28)</v>
          </cell>
          <cell r="E1232">
            <v>2</v>
          </cell>
          <cell r="F1232" t="str">
            <v>un</v>
          </cell>
          <cell r="G1232">
            <v>169.97</v>
          </cell>
          <cell r="H1232">
            <v>339.95</v>
          </cell>
        </row>
        <row r="1233">
          <cell r="C1233" t="str">
            <v>01.011.03.04.01.02</v>
          </cell>
          <cell r="D1233" t="str">
            <v xml:space="preserve"> - 0,97x0,55m (B30, B32)</v>
          </cell>
          <cell r="E1233">
            <v>2</v>
          </cell>
          <cell r="F1233" t="str">
            <v>un</v>
          </cell>
          <cell r="G1233">
            <v>135.13999999999999</v>
          </cell>
          <cell r="H1233">
            <v>270.29000000000002</v>
          </cell>
        </row>
        <row r="1234">
          <cell r="C1234" t="str">
            <v>01.011.03.04.01.03</v>
          </cell>
          <cell r="D1234" t="str">
            <v xml:space="preserve"> - 2,65x0,55m (B33)</v>
          </cell>
          <cell r="E1234">
            <v>1</v>
          </cell>
          <cell r="F1234" t="str">
            <v>un</v>
          </cell>
          <cell r="G1234">
            <v>369.2</v>
          </cell>
          <cell r="H1234">
            <v>369.2</v>
          </cell>
        </row>
        <row r="1235">
          <cell r="C1235" t="str">
            <v>01.011.03.04.01.04</v>
          </cell>
          <cell r="D1235" t="str">
            <v xml:space="preserve"> - 1,83X0,55m (B34)</v>
          </cell>
          <cell r="E1235">
            <v>1</v>
          </cell>
          <cell r="F1235" t="str">
            <v>un</v>
          </cell>
          <cell r="G1235">
            <v>254.96</v>
          </cell>
          <cell r="H1235">
            <v>254.96</v>
          </cell>
        </row>
        <row r="1236">
          <cell r="C1236" t="str">
            <v>01.011.03.04.01.05</v>
          </cell>
          <cell r="D1236" t="str">
            <v xml:space="preserve"> - 0,995x0,55m</v>
          </cell>
          <cell r="E1236">
            <v>8</v>
          </cell>
          <cell r="F1236" t="str">
            <v>un</v>
          </cell>
          <cell r="G1236">
            <v>138.63</v>
          </cell>
          <cell r="H1236">
            <v>1109.01</v>
          </cell>
        </row>
        <row r="1237">
          <cell r="C1237" t="str">
            <v>01.011.03.04.01.06</v>
          </cell>
          <cell r="D1237" t="str">
            <v xml:space="preserve"> - 1,00X0,55m</v>
          </cell>
          <cell r="E1237">
            <v>2</v>
          </cell>
          <cell r="F1237" t="str">
            <v>un</v>
          </cell>
          <cell r="G1237">
            <v>139.32</v>
          </cell>
          <cell r="H1237">
            <v>278.64</v>
          </cell>
        </row>
        <row r="1238">
          <cell r="C1238" t="str">
            <v>01.011.03.04.01.07</v>
          </cell>
          <cell r="D1238" t="str">
            <v xml:space="preserve"> - 1,40x0,55m</v>
          </cell>
          <cell r="E1238">
            <v>2</v>
          </cell>
          <cell r="F1238" t="str">
            <v>un</v>
          </cell>
          <cell r="G1238">
            <v>195.05</v>
          </cell>
          <cell r="H1238">
            <v>390.1</v>
          </cell>
        </row>
        <row r="1239">
          <cell r="C1239" t="str">
            <v>01.011.03.04.01.08</v>
          </cell>
          <cell r="D1239" t="str">
            <v xml:space="preserve"> - frontão h = 5 cm, esp. 2cm</v>
          </cell>
          <cell r="E1239">
            <v>15.87</v>
          </cell>
          <cell r="F1239" t="str">
            <v>m</v>
          </cell>
          <cell r="G1239">
            <v>34.909999999999997</v>
          </cell>
          <cell r="H1239">
            <v>554.04</v>
          </cell>
        </row>
        <row r="1240">
          <cell r="C1240" t="str">
            <v>01.011.03.04.01.09</v>
          </cell>
          <cell r="D1240" t="str">
            <v xml:space="preserve"> - frontão h = 10 cm, esp. 2cm</v>
          </cell>
          <cell r="E1240">
            <v>24.45</v>
          </cell>
          <cell r="F1240" t="str">
            <v>m</v>
          </cell>
          <cell r="G1240">
            <v>33.67</v>
          </cell>
          <cell r="H1240">
            <v>823.14</v>
          </cell>
        </row>
        <row r="1241">
          <cell r="C1241" t="str">
            <v>01.011.03.04.01.10</v>
          </cell>
          <cell r="D1241" t="str">
            <v xml:space="preserve"> - testeira / saia h = 11 cm, esp. 2cm c/ rebaixo de 1 x 1 cm  (BA2)</v>
          </cell>
          <cell r="E1241">
            <v>22.72</v>
          </cell>
          <cell r="F1241" t="str">
            <v>m</v>
          </cell>
          <cell r="G1241">
            <v>41.7</v>
          </cell>
          <cell r="H1241">
            <v>947.31</v>
          </cell>
        </row>
        <row r="1242">
          <cell r="C1242" t="str">
            <v>01.011.03.04.01.11</v>
          </cell>
          <cell r="D1242" t="str">
            <v xml:space="preserve"> - 1 furo para cuba + 3 furos para torneira e misturador</v>
          </cell>
          <cell r="E1242">
            <v>21</v>
          </cell>
          <cell r="F1242" t="str">
            <v>un</v>
          </cell>
          <cell r="G1242">
            <v>54.13</v>
          </cell>
          <cell r="H1242">
            <v>1136.6500000000001</v>
          </cell>
        </row>
        <row r="1243">
          <cell r="C1243" t="str">
            <v>01.011.03.05</v>
          </cell>
          <cell r="D1243" t="str">
            <v>Tampo em Marmore Travertino Navona, esp. 3cm - Banho Sr., Banho Sra apartamentos (conforme projeto)</v>
          </cell>
          <cell r="H1243">
            <v>456721.48</v>
          </cell>
        </row>
        <row r="1244">
          <cell r="C1244" t="str">
            <v>01.011.03.05.01</v>
          </cell>
          <cell r="D1244" t="str">
            <v>Tampo em Marmore Travertino Navona, esp. 3cm - Banho Sr., Banho Sra apartamentos (conforme projeto)</v>
          </cell>
          <cell r="H1244">
            <v>456721.48</v>
          </cell>
        </row>
        <row r="1245">
          <cell r="C1245" t="str">
            <v>01.011.03.05.01.01</v>
          </cell>
          <cell r="D1245" t="str">
            <v xml:space="preserve"> - 2,11x0,55m (B35)</v>
          </cell>
          <cell r="E1245">
            <v>92</v>
          </cell>
          <cell r="F1245" t="str">
            <v>un</v>
          </cell>
          <cell r="G1245">
            <v>914.94</v>
          </cell>
          <cell r="H1245">
            <v>84174.48</v>
          </cell>
        </row>
        <row r="1246">
          <cell r="C1246" t="str">
            <v>01.011.03.05.01.02</v>
          </cell>
          <cell r="D1246" t="str">
            <v xml:space="preserve"> - 1,51x0,55/0,42 m(B47, B52, B85)</v>
          </cell>
          <cell r="E1246">
            <v>49</v>
          </cell>
          <cell r="F1246" t="str">
            <v>un</v>
          </cell>
          <cell r="G1246">
            <v>654.77</v>
          </cell>
          <cell r="H1246">
            <v>32083.63</v>
          </cell>
        </row>
        <row r="1247">
          <cell r="C1247" t="str">
            <v>01.011.03.05.01.03</v>
          </cell>
          <cell r="D1247" t="str">
            <v xml:space="preserve"> - 2,09x0,54m (B59)</v>
          </cell>
          <cell r="E1247">
            <v>23</v>
          </cell>
          <cell r="F1247" t="str">
            <v>un</v>
          </cell>
          <cell r="G1247">
            <v>889.7</v>
          </cell>
          <cell r="H1247">
            <v>20463.189999999999</v>
          </cell>
        </row>
        <row r="1248">
          <cell r="C1248" t="str">
            <v>01.011.03.05.01.04</v>
          </cell>
          <cell r="D1248" t="str">
            <v xml:space="preserve"> - 2,36x0,55/0,40M (B60)</v>
          </cell>
          <cell r="E1248">
            <v>23</v>
          </cell>
          <cell r="F1248" t="str">
            <v>un</v>
          </cell>
          <cell r="G1248">
            <v>1023.35</v>
          </cell>
          <cell r="H1248">
            <v>23536.94</v>
          </cell>
        </row>
        <row r="1249">
          <cell r="C1249" t="str">
            <v>01.011.03.05.01.05</v>
          </cell>
          <cell r="D1249" t="str">
            <v xml:space="preserve"> - 2,04x0,55/0,28 (B87)</v>
          </cell>
          <cell r="E1249">
            <v>1</v>
          </cell>
          <cell r="F1249" t="str">
            <v>un</v>
          </cell>
          <cell r="G1249">
            <v>884.58</v>
          </cell>
          <cell r="H1249">
            <v>884.58</v>
          </cell>
        </row>
        <row r="1250">
          <cell r="C1250" t="str">
            <v>01.011.03.05.01.06</v>
          </cell>
          <cell r="D1250" t="str">
            <v xml:space="preserve"> - 1,20x0,55/0,35m (B76)</v>
          </cell>
          <cell r="E1250">
            <v>4</v>
          </cell>
          <cell r="F1250" t="str">
            <v>un</v>
          </cell>
          <cell r="G1250">
            <v>520.34</v>
          </cell>
          <cell r="H1250">
            <v>2081.38</v>
          </cell>
        </row>
        <row r="1251">
          <cell r="C1251" t="str">
            <v>01.011.03.05.01.07</v>
          </cell>
          <cell r="D1251" t="str">
            <v xml:space="preserve"> - 1,45X0,55 (B77)</v>
          </cell>
          <cell r="E1251">
            <v>4</v>
          </cell>
          <cell r="F1251" t="str">
            <v>un</v>
          </cell>
          <cell r="G1251">
            <v>628.75</v>
          </cell>
          <cell r="H1251">
            <v>2515</v>
          </cell>
        </row>
        <row r="1252">
          <cell r="C1252" t="str">
            <v>01.011.03.05.01.08</v>
          </cell>
          <cell r="D1252" t="str">
            <v xml:space="preserve"> - 1,45x0,55/0,42m (B42)</v>
          </cell>
          <cell r="E1252">
            <v>46</v>
          </cell>
          <cell r="F1252" t="str">
            <v>un</v>
          </cell>
          <cell r="G1252">
            <v>628.75</v>
          </cell>
          <cell r="H1252">
            <v>28922.45</v>
          </cell>
        </row>
        <row r="1253">
          <cell r="C1253" t="str">
            <v>01.011.03.05.01.09</v>
          </cell>
          <cell r="D1253" t="str">
            <v xml:space="preserve"> - 2,17x0,55/0,35m (B91)</v>
          </cell>
          <cell r="E1253">
            <v>1</v>
          </cell>
          <cell r="F1253" t="str">
            <v>un</v>
          </cell>
          <cell r="G1253">
            <v>940.96</v>
          </cell>
          <cell r="H1253">
            <v>940.96</v>
          </cell>
        </row>
        <row r="1254">
          <cell r="C1254" t="str">
            <v>01.011.03.05.01.10</v>
          </cell>
          <cell r="D1254" t="str">
            <v xml:space="preserve"> - 1,36x0,55m (B81)</v>
          </cell>
          <cell r="E1254">
            <v>2</v>
          </cell>
          <cell r="F1254" t="str">
            <v>un</v>
          </cell>
          <cell r="G1254">
            <v>678.02</v>
          </cell>
          <cell r="H1254">
            <v>1356.04</v>
          </cell>
        </row>
        <row r="1255">
          <cell r="C1255" t="str">
            <v>01.011.03.05.01.11</v>
          </cell>
          <cell r="D1255" t="str">
            <v xml:space="preserve"> - 1,25x0,55/0,35m(B90</v>
          </cell>
          <cell r="E1255">
            <v>2</v>
          </cell>
          <cell r="F1255" t="str">
            <v>un</v>
          </cell>
          <cell r="G1255">
            <v>542.03</v>
          </cell>
          <cell r="H1255">
            <v>1084.05</v>
          </cell>
        </row>
        <row r="1256">
          <cell r="C1256" t="str">
            <v>01.011.03.05.01.12</v>
          </cell>
          <cell r="D1256" t="str">
            <v xml:space="preserve"> - 2,05x0,55m (B95)</v>
          </cell>
          <cell r="E1256">
            <v>1</v>
          </cell>
          <cell r="F1256" t="str">
            <v>un</v>
          </cell>
          <cell r="G1256">
            <v>1022.01</v>
          </cell>
          <cell r="H1256">
            <v>1022.01</v>
          </cell>
        </row>
        <row r="1257">
          <cell r="C1257" t="str">
            <v>01.011.03.05.01.13</v>
          </cell>
          <cell r="D1257" t="str">
            <v xml:space="preserve"> - 1,40x0,55/0,40m (B94)</v>
          </cell>
          <cell r="E1257">
            <v>1</v>
          </cell>
          <cell r="F1257" t="str">
            <v>un</v>
          </cell>
          <cell r="G1257">
            <v>607.07000000000005</v>
          </cell>
          <cell r="H1257">
            <v>607.07000000000005</v>
          </cell>
        </row>
        <row r="1258">
          <cell r="C1258" t="str">
            <v>01.011.03.05.01.14</v>
          </cell>
          <cell r="D1258" t="str">
            <v xml:space="preserve"> - 1,79x0,55/0,42m (B43)</v>
          </cell>
          <cell r="E1258">
            <v>46</v>
          </cell>
          <cell r="F1258" t="str">
            <v>un</v>
          </cell>
          <cell r="G1258">
            <v>897.38</v>
          </cell>
          <cell r="H1258">
            <v>41279.26</v>
          </cell>
        </row>
        <row r="1259">
          <cell r="C1259" t="str">
            <v>01.011.03.05.01.15</v>
          </cell>
          <cell r="D1259" t="str">
            <v xml:space="preserve"> - 2,25x0,55/0,42m (B48, B54)</v>
          </cell>
          <cell r="E1259">
            <v>46</v>
          </cell>
          <cell r="F1259" t="str">
            <v>un</v>
          </cell>
          <cell r="G1259">
            <v>1121.72</v>
          </cell>
          <cell r="H1259">
            <v>51599.08</v>
          </cell>
        </row>
        <row r="1260">
          <cell r="C1260" t="str">
            <v>01.011.03.05.01.16</v>
          </cell>
          <cell r="D1260" t="str">
            <v xml:space="preserve"> - frontão h = 13 cm, esp. 2cm</v>
          </cell>
          <cell r="E1260">
            <v>869.3</v>
          </cell>
          <cell r="F1260" t="str">
            <v>m</v>
          </cell>
          <cell r="G1260">
            <v>80.19</v>
          </cell>
          <cell r="H1260">
            <v>69711.78</v>
          </cell>
        </row>
        <row r="1261">
          <cell r="C1261" t="str">
            <v>01.011.03.05.01.17</v>
          </cell>
          <cell r="D1261" t="str">
            <v xml:space="preserve"> - testeira h = 10 cm, esp. 2cm para bancadas com recorte</v>
          </cell>
          <cell r="E1261">
            <v>787.56</v>
          </cell>
          <cell r="F1261" t="str">
            <v>m</v>
          </cell>
          <cell r="G1261">
            <v>85.88</v>
          </cell>
          <cell r="H1261">
            <v>67638.899999999994</v>
          </cell>
        </row>
        <row r="1262">
          <cell r="C1262" t="str">
            <v>01.011.03.05.01.18</v>
          </cell>
          <cell r="D1262" t="str">
            <v xml:space="preserve"> - 1 furo para cuba + 3 furos para torneira e misturador</v>
          </cell>
          <cell r="E1262">
            <v>432</v>
          </cell>
          <cell r="F1262" t="str">
            <v>un</v>
          </cell>
          <cell r="G1262">
            <v>62.08</v>
          </cell>
          <cell r="H1262">
            <v>26820.68</v>
          </cell>
        </row>
        <row r="1263">
          <cell r="C1263" t="str">
            <v>01.011.03.06</v>
          </cell>
          <cell r="D1263" t="str">
            <v>Tampo em Marmore Travertino Navona- esp. 3cm</v>
          </cell>
          <cell r="H1263">
            <v>237985.3</v>
          </cell>
        </row>
        <row r="1264">
          <cell r="C1264" t="str">
            <v>01.011.03.06.01</v>
          </cell>
          <cell r="D1264" t="str">
            <v>Tampo em Marmore Travertino Navona- esp. 3cm - Lavabo apartamentos (conforme projeto)</v>
          </cell>
          <cell r="H1264">
            <v>237985.3</v>
          </cell>
        </row>
        <row r="1265">
          <cell r="C1265" t="str">
            <v>01.011.03.06.01.01</v>
          </cell>
          <cell r="D1265" t="str">
            <v xml:space="preserve"> - 1,70X0,55m (B50, B57, B73)</v>
          </cell>
          <cell r="E1265">
            <v>48</v>
          </cell>
          <cell r="F1265" t="str">
            <v>un</v>
          </cell>
          <cell r="G1265">
            <v>737.15</v>
          </cell>
          <cell r="H1265">
            <v>35383.39</v>
          </cell>
        </row>
        <row r="1266">
          <cell r="C1266" t="str">
            <v>01.011.03.06.01.02</v>
          </cell>
          <cell r="D1266" t="str">
            <v xml:space="preserve"> - 1,20x0,55m (B66)</v>
          </cell>
          <cell r="E1266">
            <v>4</v>
          </cell>
          <cell r="F1266" t="str">
            <v>un</v>
          </cell>
          <cell r="G1266">
            <v>520.34</v>
          </cell>
          <cell r="H1266">
            <v>2081.38</v>
          </cell>
        </row>
        <row r="1267">
          <cell r="C1267" t="str">
            <v>01.011.03.06.01.03</v>
          </cell>
          <cell r="D1267" t="str">
            <v xml:space="preserve"> - 1,15x0,55m (B68)</v>
          </cell>
          <cell r="E1267">
            <v>5</v>
          </cell>
          <cell r="F1267" t="str">
            <v>un</v>
          </cell>
          <cell r="G1267">
            <v>498.66</v>
          </cell>
          <cell r="H1267">
            <v>2493.3200000000002</v>
          </cell>
        </row>
        <row r="1268">
          <cell r="C1268" t="str">
            <v>01.011.03.06.01.04</v>
          </cell>
          <cell r="D1268" t="str">
            <v xml:space="preserve"> - 1,40x0,55m (B46)</v>
          </cell>
          <cell r="E1268">
            <v>46</v>
          </cell>
          <cell r="F1268" t="str">
            <v>un</v>
          </cell>
          <cell r="G1268">
            <v>607.07000000000005</v>
          </cell>
          <cell r="H1268">
            <v>27925.13</v>
          </cell>
        </row>
        <row r="1269">
          <cell r="C1269" t="str">
            <v>01.011.03.06.01.05</v>
          </cell>
          <cell r="D1269" t="str">
            <v xml:space="preserve"> - 1,43x0,55 a 0,42 m (B40)</v>
          </cell>
          <cell r="E1269">
            <v>92</v>
          </cell>
          <cell r="F1269" t="str">
            <v>un</v>
          </cell>
          <cell r="G1269">
            <v>620.07000000000005</v>
          </cell>
          <cell r="H1269">
            <v>57046.720000000001</v>
          </cell>
        </row>
        <row r="1270">
          <cell r="C1270" t="str">
            <v>01.011.03.06.01.06</v>
          </cell>
          <cell r="D1270" t="str">
            <v xml:space="preserve"> - 1,40x0,55/0,35m (B64)</v>
          </cell>
          <cell r="E1270">
            <v>24</v>
          </cell>
          <cell r="F1270" t="str">
            <v>un</v>
          </cell>
          <cell r="G1270">
            <v>607.07000000000005</v>
          </cell>
          <cell r="H1270">
            <v>14569.63</v>
          </cell>
        </row>
        <row r="1271">
          <cell r="C1271" t="str">
            <v>01.011.03.06.01.07</v>
          </cell>
          <cell r="D1271" t="str">
            <v xml:space="preserve"> - cordão de arremate h = 2 cm</v>
          </cell>
          <cell r="E1271">
            <v>492.78</v>
          </cell>
          <cell r="F1271" t="str">
            <v>m</v>
          </cell>
          <cell r="G1271">
            <v>45.9</v>
          </cell>
          <cell r="H1271">
            <v>22618.6</v>
          </cell>
        </row>
        <row r="1272">
          <cell r="C1272" t="str">
            <v>01.011.03.06.01.08</v>
          </cell>
          <cell r="D1272" t="str">
            <v xml:space="preserve"> - frontão h = 8 cm, esp. 2cm</v>
          </cell>
          <cell r="E1272">
            <v>492.78</v>
          </cell>
          <cell r="F1272" t="str">
            <v>m</v>
          </cell>
          <cell r="G1272">
            <v>69.75</v>
          </cell>
          <cell r="H1272">
            <v>34371.410000000003</v>
          </cell>
        </row>
        <row r="1273">
          <cell r="C1273" t="str">
            <v>01.011.03.06.01.09</v>
          </cell>
          <cell r="D1273" t="str">
            <v xml:space="preserve"> - testeira / saia h = 11 cm,  esp. 2cm c/ rebaixo de 1 x 1 cm (K8)</v>
          </cell>
          <cell r="E1273">
            <v>371.18</v>
          </cell>
          <cell r="F1273" t="str">
            <v>m</v>
          </cell>
          <cell r="G1273">
            <v>80.37</v>
          </cell>
          <cell r="H1273">
            <v>29831.74</v>
          </cell>
        </row>
        <row r="1274">
          <cell r="C1274" t="str">
            <v>01.011.03.06.01.10</v>
          </cell>
          <cell r="D1274" t="str">
            <v xml:space="preserve"> - 1 furo para cuba + 3 furos para torneira e misturador</v>
          </cell>
          <cell r="E1274">
            <v>216</v>
          </cell>
          <cell r="F1274" t="str">
            <v>un</v>
          </cell>
          <cell r="G1274">
            <v>54</v>
          </cell>
          <cell r="H1274">
            <v>11664</v>
          </cell>
        </row>
        <row r="1275">
          <cell r="C1275" t="str">
            <v>01.011.03.07</v>
          </cell>
          <cell r="D1275" t="str">
            <v>Tampo em mármore travertino nacional Exportação, esp. 3cm</v>
          </cell>
          <cell r="H1275">
            <v>206666.41</v>
          </cell>
        </row>
        <row r="1276">
          <cell r="C1276" t="str">
            <v>01.011.03.07.01</v>
          </cell>
          <cell r="D1276" t="str">
            <v>Tampo em mármore travertino nacional Exportação, esp. 3cm - banhos apartamentos (conforme projeto)</v>
          </cell>
          <cell r="H1276">
            <v>206666.41</v>
          </cell>
        </row>
        <row r="1277">
          <cell r="C1277" t="str">
            <v>01.011.03.07.01.01</v>
          </cell>
          <cell r="D1277" t="str">
            <v xml:space="preserve"> - 1,00x0,55m (B55)</v>
          </cell>
          <cell r="E1277">
            <v>46</v>
          </cell>
          <cell r="F1277" t="str">
            <v>un</v>
          </cell>
          <cell r="G1277">
            <v>139.32</v>
          </cell>
          <cell r="H1277">
            <v>6408.73</v>
          </cell>
        </row>
        <row r="1278">
          <cell r="C1278" t="str">
            <v>01.011.03.07.01.02</v>
          </cell>
          <cell r="D1278" t="str">
            <v xml:space="preserve"> - 1,00x0,55m (B55, B80)</v>
          </cell>
          <cell r="E1278">
            <v>50</v>
          </cell>
          <cell r="F1278" t="str">
            <v>un</v>
          </cell>
          <cell r="G1278">
            <v>139.32</v>
          </cell>
          <cell r="H1278">
            <v>6966.02</v>
          </cell>
        </row>
        <row r="1279">
          <cell r="C1279" t="str">
            <v>01.011.03.07.01.03</v>
          </cell>
          <cell r="D1279" t="str">
            <v xml:space="preserve"> - 1,00x0,55m (B37,B38, B49, B88, B92, B93)</v>
          </cell>
          <cell r="E1279">
            <v>330</v>
          </cell>
          <cell r="F1279" t="str">
            <v>un</v>
          </cell>
          <cell r="G1279">
            <v>139.32</v>
          </cell>
          <cell r="H1279">
            <v>45975.71</v>
          </cell>
        </row>
        <row r="1280">
          <cell r="C1280" t="str">
            <v>01.011.03.07.01.04</v>
          </cell>
          <cell r="D1280" t="str">
            <v xml:space="preserve"> - 1,00x0,55m com recorte de10x11,5cm (B38)</v>
          </cell>
          <cell r="E1280">
            <v>92</v>
          </cell>
          <cell r="F1280" t="str">
            <v>un</v>
          </cell>
          <cell r="G1280">
            <v>139.32</v>
          </cell>
          <cell r="H1280">
            <v>12817.47</v>
          </cell>
        </row>
        <row r="1281">
          <cell r="C1281" t="str">
            <v>01.011.03.07.01.05</v>
          </cell>
          <cell r="D1281" t="str">
            <v xml:space="preserve"> - 1,10X0,55m</v>
          </cell>
          <cell r="E1281">
            <v>46</v>
          </cell>
          <cell r="F1281" t="str">
            <v>un</v>
          </cell>
          <cell r="G1281">
            <v>153.25</v>
          </cell>
          <cell r="H1281">
            <v>7049.44</v>
          </cell>
        </row>
        <row r="1282">
          <cell r="C1282" t="str">
            <v>01.011.03.07.01.06</v>
          </cell>
          <cell r="D1282" t="str">
            <v xml:space="preserve"> - 1,00x0,55/0,40m (B78, B79, B89, B92)</v>
          </cell>
          <cell r="E1282">
            <v>10</v>
          </cell>
          <cell r="F1282" t="str">
            <v>un</v>
          </cell>
          <cell r="G1282">
            <v>139.32</v>
          </cell>
          <cell r="H1282">
            <v>1393.2</v>
          </cell>
        </row>
        <row r="1283">
          <cell r="C1283" t="str">
            <v>01.011.03.07.01.07</v>
          </cell>
          <cell r="D1283" t="str">
            <v xml:space="preserve"> - 1,36x0,55m (B81)</v>
          </cell>
          <cell r="H1283">
            <v>378.95</v>
          </cell>
        </row>
        <row r="1284">
          <cell r="C1284" t="str">
            <v>01.011.03.07.01.08</v>
          </cell>
          <cell r="D1284" t="str">
            <v xml:space="preserve"> - 1,20x0,55m (B82)</v>
          </cell>
          <cell r="E1284">
            <v>2</v>
          </cell>
          <cell r="F1284" t="str">
            <v>un</v>
          </cell>
          <cell r="G1284">
            <v>167.19</v>
          </cell>
          <cell r="H1284">
            <v>334.37</v>
          </cell>
        </row>
        <row r="1285">
          <cell r="C1285" t="str">
            <v>01.011.03.07.01.09</v>
          </cell>
          <cell r="D1285" t="str">
            <v xml:space="preserve"> - 1,23x0,55m (B61)</v>
          </cell>
          <cell r="E1285">
            <v>47</v>
          </cell>
          <cell r="F1285" t="str">
            <v>un</v>
          </cell>
          <cell r="G1285">
            <v>171.36</v>
          </cell>
          <cell r="H1285">
            <v>8512.39</v>
          </cell>
        </row>
        <row r="1286">
          <cell r="C1286" t="str">
            <v>01.011.03.07.01.10</v>
          </cell>
          <cell r="D1286" t="str">
            <v xml:space="preserve"> - 1,40x0,55m (B83, B97)</v>
          </cell>
          <cell r="E1286">
            <v>5</v>
          </cell>
          <cell r="F1286" t="str">
            <v>un</v>
          </cell>
          <cell r="G1286">
            <v>195.05</v>
          </cell>
          <cell r="H1286">
            <v>975.26</v>
          </cell>
        </row>
        <row r="1287">
          <cell r="C1287" t="str">
            <v>01.011.03.07.01.11</v>
          </cell>
          <cell r="D1287" t="str">
            <v xml:space="preserve"> - 1,31x0,55m (B63</v>
          </cell>
          <cell r="E1287">
            <v>23</v>
          </cell>
          <cell r="F1287" t="str">
            <v>un</v>
          </cell>
          <cell r="G1287">
            <v>182.51</v>
          </cell>
          <cell r="H1287">
            <v>4197.8</v>
          </cell>
        </row>
        <row r="1288">
          <cell r="C1288" t="str">
            <v>01.011.03.07.01.12</v>
          </cell>
          <cell r="D1288" t="str">
            <v xml:space="preserve"> - 1,55x0,55m (B96)</v>
          </cell>
          <cell r="E1288">
            <v>1</v>
          </cell>
          <cell r="F1288" t="str">
            <v>un</v>
          </cell>
          <cell r="G1288">
            <v>215.94</v>
          </cell>
          <cell r="H1288">
            <v>215.94</v>
          </cell>
        </row>
        <row r="1289">
          <cell r="C1289" t="str">
            <v>01.011.03.07.01.13</v>
          </cell>
          <cell r="D1289" t="str">
            <v xml:space="preserve"> - 1,30x0,55m (B98)</v>
          </cell>
          <cell r="E1289">
            <v>1</v>
          </cell>
          <cell r="F1289" t="str">
            <v>un</v>
          </cell>
          <cell r="G1289">
            <v>181.11</v>
          </cell>
          <cell r="H1289">
            <v>176.94</v>
          </cell>
        </row>
        <row r="1290">
          <cell r="C1290" t="str">
            <v>01.011.03.07.01.14</v>
          </cell>
          <cell r="D1290" t="str">
            <v xml:space="preserve"> - 1,72x0,55 + 1,23x0,55m (BA7)</v>
          </cell>
          <cell r="F1290" t="str">
            <v>vb</v>
          </cell>
          <cell r="H1290">
            <v>411</v>
          </cell>
        </row>
        <row r="1291">
          <cell r="C1291" t="str">
            <v>01.011.03.07.01.15</v>
          </cell>
          <cell r="D1291" t="str">
            <v xml:space="preserve"> - 2,44x0,55 + 1,72x0,55m (BB1)</v>
          </cell>
          <cell r="F1291" t="str">
            <v>vb</v>
          </cell>
          <cell r="H1291">
            <v>579.57000000000005</v>
          </cell>
        </row>
        <row r="1292">
          <cell r="C1292" t="str">
            <v>01.011.03.07.01.16</v>
          </cell>
          <cell r="D1292" t="str">
            <v xml:space="preserve"> - frontão h = 5 cm, esp. 2cm (INCLUSO)</v>
          </cell>
          <cell r="E1292">
            <v>709.25</v>
          </cell>
          <cell r="F1292" t="str">
            <v>m</v>
          </cell>
          <cell r="G1292">
            <v>34.909999999999997</v>
          </cell>
          <cell r="H1292">
            <v>24760.82</v>
          </cell>
        </row>
        <row r="1293">
          <cell r="C1293" t="str">
            <v>01.011.03.07.01.17</v>
          </cell>
          <cell r="D1293" t="str">
            <v xml:space="preserve"> - frontão h =15 cm, esp. 2cm (BA2) (INCLUSO)</v>
          </cell>
          <cell r="E1293">
            <v>8.76</v>
          </cell>
          <cell r="F1293" t="str">
            <v>m</v>
          </cell>
          <cell r="G1293">
            <v>39.89</v>
          </cell>
          <cell r="H1293">
            <v>349.44</v>
          </cell>
        </row>
        <row r="1294">
          <cell r="C1294" t="str">
            <v>01.011.03.07.01.18</v>
          </cell>
          <cell r="D1294" t="str">
            <v xml:space="preserve"> - testeira / saia h = 11cm, esp. 2cm c/ rebaixo de 1 x 1 cm (INCLUSO)</v>
          </cell>
          <cell r="E1294">
            <v>1061.75</v>
          </cell>
          <cell r="F1294" t="str">
            <v>m</v>
          </cell>
          <cell r="G1294">
            <v>46.42</v>
          </cell>
          <cell r="H1294">
            <v>49288.63</v>
          </cell>
        </row>
        <row r="1295">
          <cell r="C1295" t="str">
            <v>01.011.03.07.01.19</v>
          </cell>
          <cell r="D1295" t="str">
            <v xml:space="preserve"> - testeira h = 20 cm, esp. 2cm (INCLUSO)</v>
          </cell>
          <cell r="E1295">
            <v>8.76</v>
          </cell>
          <cell r="F1295" t="str">
            <v>vb</v>
          </cell>
          <cell r="G1295">
            <v>57.19</v>
          </cell>
          <cell r="H1295">
            <v>501.01</v>
          </cell>
        </row>
        <row r="1296">
          <cell r="C1296" t="str">
            <v>01.011.03.07.01.20</v>
          </cell>
          <cell r="D1296" t="str">
            <v xml:space="preserve"> - 1 furo para cuba + 3 furos para torneira e misturador (INCLUSO)</v>
          </cell>
          <cell r="E1296">
            <v>660</v>
          </cell>
          <cell r="F1296" t="str">
            <v>un</v>
          </cell>
          <cell r="G1296">
            <v>54.13</v>
          </cell>
          <cell r="H1296">
            <v>35723.160000000003</v>
          </cell>
        </row>
        <row r="1297">
          <cell r="C1297" t="str">
            <v>01.011.03.08</v>
          </cell>
          <cell r="D1297" t="str">
            <v>Tampo em granito amendoa polido, esp. 3cm</v>
          </cell>
          <cell r="H1297">
            <v>417767.86</v>
          </cell>
        </row>
        <row r="1298">
          <cell r="C1298" t="str">
            <v>01.011.03.08.01</v>
          </cell>
          <cell r="D1298" t="str">
            <v>Tampo em granito amendoa polido, esp. 3cm - cozinhas dos apartamentos (conforme projeto)</v>
          </cell>
          <cell r="H1298">
            <v>417767.86</v>
          </cell>
        </row>
        <row r="1299">
          <cell r="C1299" t="str">
            <v>01.011.03.08.01.01</v>
          </cell>
          <cell r="D1299" t="str">
            <v xml:space="preserve"> - 4,32x0,69+ 0,74x1,36 + 2x0,70x1,36 m (K14 e K15)</v>
          </cell>
          <cell r="E1299">
            <v>92</v>
          </cell>
          <cell r="F1299" t="str">
            <v>un</v>
          </cell>
          <cell r="G1299">
            <v>1372.19</v>
          </cell>
          <cell r="H1299">
            <v>121632.34</v>
          </cell>
        </row>
        <row r="1300">
          <cell r="C1300" t="str">
            <v>01.011.03.08.01.02</v>
          </cell>
          <cell r="D1300" t="str">
            <v xml:space="preserve"> - 4,35x0,69 + 0,51x0,69 + 0,69x1,20 + 0,69x1,36 m (K17 e K18)</v>
          </cell>
          <cell r="E1300">
            <v>46</v>
          </cell>
          <cell r="F1300" t="str">
            <v>un</v>
          </cell>
          <cell r="G1300">
            <v>1200.83</v>
          </cell>
          <cell r="H1300">
            <v>46069.53</v>
          </cell>
        </row>
        <row r="1301">
          <cell r="C1301" t="str">
            <v>01.011.03.08.01.03</v>
          </cell>
          <cell r="D1301" t="str">
            <v xml:space="preserve"> - 4,95x0,69 + 1,10x0,69 + 1,10x0,74 + 1,33x0,69 m (K20, K22 e K23)</v>
          </cell>
          <cell r="E1301">
            <v>46</v>
          </cell>
          <cell r="F1301" t="str">
            <v>un</v>
          </cell>
          <cell r="G1301">
            <v>1385.27</v>
          </cell>
          <cell r="H1301">
            <v>56772.33</v>
          </cell>
        </row>
        <row r="1302">
          <cell r="C1302" t="str">
            <v>01.011.03.08.01.04</v>
          </cell>
          <cell r="D1302" t="str">
            <v xml:space="preserve"> - 5,24x0,69 + 0,78x0,69 + 1,52x0,69 m (K25)</v>
          </cell>
          <cell r="E1302">
            <v>23</v>
          </cell>
          <cell r="F1302" t="str">
            <v>un</v>
          </cell>
          <cell r="G1302">
            <v>1220.24</v>
          </cell>
          <cell r="H1302">
            <v>25270.18</v>
          </cell>
        </row>
        <row r="1303">
          <cell r="C1303" t="str">
            <v>01.011.03.08.01.05</v>
          </cell>
          <cell r="D1303" t="str">
            <v xml:space="preserve"> - 6,20x0,69 + 0,71x0,69 + 1,25x1,20 m (K28 e K29)</v>
          </cell>
          <cell r="E1303">
            <v>4</v>
          </cell>
          <cell r="F1303" t="str">
            <v>un</v>
          </cell>
          <cell r="G1303">
            <v>1470.11</v>
          </cell>
          <cell r="H1303">
            <v>5610.34</v>
          </cell>
        </row>
        <row r="1304">
          <cell r="C1304" t="str">
            <v>01.011.03.08.01.06</v>
          </cell>
          <cell r="D1304" t="str">
            <v xml:space="preserve"> - 1,70x0,69 + 1,22x0,69 + 4,43x0,69 m (K31 e K32)</v>
          </cell>
          <cell r="E1304">
            <v>2</v>
          </cell>
          <cell r="F1304" t="str">
            <v>un</v>
          </cell>
          <cell r="G1304">
            <v>1189.5</v>
          </cell>
          <cell r="H1304">
            <v>2119.36</v>
          </cell>
        </row>
        <row r="1305">
          <cell r="C1305" t="str">
            <v>01.011.03.08.01.07</v>
          </cell>
          <cell r="D1305" t="str">
            <v xml:space="preserve"> - 2,81x0,69 + 1,78x0,69 + 2,11x0,69 m (K34 e K35 / k37 e K38)</v>
          </cell>
          <cell r="E1305">
            <v>2</v>
          </cell>
          <cell r="F1305" t="str">
            <v>un</v>
          </cell>
          <cell r="G1305">
            <v>999.13</v>
          </cell>
          <cell r="H1305">
            <v>2079.9499999999998</v>
          </cell>
        </row>
        <row r="1306">
          <cell r="C1306" t="str">
            <v>01.011.03.08.01.08</v>
          </cell>
          <cell r="D1306" t="str">
            <v xml:space="preserve"> - 2,85x0,69 + 1,62x0,69 + 4,62x0,69 (K40)</v>
          </cell>
          <cell r="E1306">
            <v>1</v>
          </cell>
          <cell r="F1306" t="str">
            <v>un</v>
          </cell>
          <cell r="G1306">
            <v>1517.12</v>
          </cell>
          <cell r="H1306">
            <v>1345.36</v>
          </cell>
        </row>
        <row r="1307">
          <cell r="C1307" t="str">
            <v>01.011.03.08.01.09</v>
          </cell>
          <cell r="D1307" t="str">
            <v xml:space="preserve"> - 2,80x0,69 + 2,5x0,69 + 3,34x0,69 m (K41)</v>
          </cell>
          <cell r="E1307">
            <v>1</v>
          </cell>
          <cell r="F1307" t="str">
            <v>un</v>
          </cell>
          <cell r="G1307">
            <v>1398.27</v>
          </cell>
          <cell r="H1307">
            <v>1338.32</v>
          </cell>
        </row>
        <row r="1308">
          <cell r="C1308" t="str">
            <v>01.011.03.08.01.10</v>
          </cell>
          <cell r="D1308" t="str">
            <v xml:space="preserve"> - 2,65x0,69 + 2,52x0,69 + 1,77x0,69 m (K31)</v>
          </cell>
          <cell r="E1308">
            <v>2</v>
          </cell>
          <cell r="F1308" t="str">
            <v>un</v>
          </cell>
          <cell r="G1308">
            <v>1123.1500000000001</v>
          </cell>
          <cell r="H1308">
            <v>1998.33</v>
          </cell>
        </row>
        <row r="1309">
          <cell r="C1309" t="str">
            <v>01.011.03.08.01.11</v>
          </cell>
          <cell r="D1309" t="str">
            <v xml:space="preserve"> - 2,87x0,69 + 2x1,84x0,69 m (K34 e K35 / K37 e K38)</v>
          </cell>
          <cell r="E1309">
            <v>2</v>
          </cell>
          <cell r="F1309" t="str">
            <v>un</v>
          </cell>
          <cell r="G1309">
            <v>1060.03</v>
          </cell>
          <cell r="H1309">
            <v>1860.42</v>
          </cell>
        </row>
        <row r="1310">
          <cell r="C1310" t="str">
            <v>01.011.03.08.01.12</v>
          </cell>
          <cell r="D1310" t="str">
            <v xml:space="preserve"> - frontão h = 5 cm, esp. 2cm, boleado em 1 borda</v>
          </cell>
          <cell r="E1310">
            <v>1928.89</v>
          </cell>
          <cell r="F1310" t="str">
            <v>m</v>
          </cell>
          <cell r="G1310">
            <v>26.39</v>
          </cell>
          <cell r="H1310">
            <v>50896.51</v>
          </cell>
        </row>
        <row r="1311">
          <cell r="C1311" t="str">
            <v>01.011.03.08.01.13</v>
          </cell>
          <cell r="D1311" t="str">
            <v xml:space="preserve"> - testeira / saia h = 11 cm,  esp. 2cm c/ rebaixo de 1 x 1 cm (K8)</v>
          </cell>
          <cell r="E1311">
            <v>1821.52</v>
          </cell>
          <cell r="F1311" t="str">
            <v>m</v>
          </cell>
          <cell r="G1311">
            <v>42.4</v>
          </cell>
          <cell r="H1311">
            <v>77230.080000000002</v>
          </cell>
        </row>
        <row r="1312">
          <cell r="C1312" t="str">
            <v>01.011.03.08.01.14</v>
          </cell>
          <cell r="D1312" t="str">
            <v xml:space="preserve"> - 1 furo para cuba + 3 furos para torneira e misturador</v>
          </cell>
          <cell r="E1312">
            <v>435</v>
          </cell>
          <cell r="F1312" t="str">
            <v>un</v>
          </cell>
          <cell r="G1312">
            <v>54.13</v>
          </cell>
          <cell r="H1312">
            <v>23544.81</v>
          </cell>
        </row>
        <row r="1313">
          <cell r="C1313" t="str">
            <v>01.011.03.09</v>
          </cell>
          <cell r="D1313" t="str">
            <v>Tampo em granito amendoa polido, esp. 3cm</v>
          </cell>
          <cell r="H1313">
            <v>2719.63</v>
          </cell>
        </row>
        <row r="1314">
          <cell r="C1314" t="str">
            <v>01.011.03.09.01</v>
          </cell>
          <cell r="D1314" t="str">
            <v>Tampo em granito amendoa polido, esp. 3cm - copa duplex (conforme projeto)</v>
          </cell>
          <cell r="H1314">
            <v>2719.63</v>
          </cell>
        </row>
        <row r="1315">
          <cell r="C1315" t="str">
            <v>01.011.03.09.01.02</v>
          </cell>
          <cell r="D1315" t="str">
            <v xml:space="preserve"> - 0,98x0,56m (K43, k44)</v>
          </cell>
          <cell r="E1315">
            <v>6</v>
          </cell>
          <cell r="F1315" t="str">
            <v>un</v>
          </cell>
          <cell r="G1315">
            <v>128.72</v>
          </cell>
          <cell r="H1315">
            <v>772.32</v>
          </cell>
        </row>
        <row r="1316">
          <cell r="C1316" t="str">
            <v>01.011.03.09.01.03</v>
          </cell>
          <cell r="D1316" t="str">
            <v xml:space="preserve"> - 2,20x0,55m (K45 e K46)</v>
          </cell>
          <cell r="E1316">
            <v>2</v>
          </cell>
          <cell r="F1316" t="str">
            <v>un</v>
          </cell>
          <cell r="G1316">
            <v>283.8</v>
          </cell>
          <cell r="H1316">
            <v>567.6</v>
          </cell>
        </row>
        <row r="1317">
          <cell r="C1317" t="str">
            <v>01.011.03.09.01.04</v>
          </cell>
          <cell r="D1317" t="str">
            <v xml:space="preserve"> - frontão h = 5 cm, esp. 2cm</v>
          </cell>
          <cell r="E1317">
            <v>19.36</v>
          </cell>
          <cell r="F1317" t="str">
            <v>m</v>
          </cell>
          <cell r="G1317">
            <v>26.39</v>
          </cell>
          <cell r="H1317">
            <v>510.84</v>
          </cell>
        </row>
        <row r="1318">
          <cell r="C1318" t="str">
            <v>01.011.03.09.01.05</v>
          </cell>
          <cell r="D1318" t="str">
            <v xml:space="preserve"> - testeira / saia h = 11 cm,  esp. 2cm c/ rebaixo de 1 x 1 cm (K8)</v>
          </cell>
          <cell r="E1318">
            <v>10.28</v>
          </cell>
          <cell r="F1318" t="str">
            <v>m</v>
          </cell>
          <cell r="G1318">
            <v>42.4</v>
          </cell>
          <cell r="H1318">
            <v>435.86</v>
          </cell>
        </row>
        <row r="1319">
          <cell r="C1319" t="str">
            <v>01.011.03.09.01.06</v>
          </cell>
          <cell r="D1319" t="str">
            <v xml:space="preserve"> - 1 furo para cuba + 3 furos para torneira e misturador</v>
          </cell>
          <cell r="E1319">
            <v>8</v>
          </cell>
          <cell r="F1319" t="str">
            <v>un</v>
          </cell>
          <cell r="G1319">
            <v>54.13</v>
          </cell>
          <cell r="H1319">
            <v>433.01</v>
          </cell>
        </row>
        <row r="1320">
          <cell r="C1320" t="str">
            <v>01.011.03.10</v>
          </cell>
          <cell r="D1320" t="str">
            <v>Tampo de granito amendoa polido, esp. 3cm</v>
          </cell>
          <cell r="H1320">
            <v>8410.1200000000008</v>
          </cell>
        </row>
        <row r="1321">
          <cell r="C1321" t="str">
            <v>01.011.03.10.01</v>
          </cell>
          <cell r="D1321" t="str">
            <v>Tampo de granito amendoa polido, esp. 3cm - mureta copa (conforme projeto)</v>
          </cell>
          <cell r="H1321">
            <v>8410.1200000000008</v>
          </cell>
        </row>
        <row r="1322">
          <cell r="C1322" t="str">
            <v>01.011.03.10.01.04</v>
          </cell>
          <cell r="D1322" t="str">
            <v xml:space="preserve"> - 1,055x0,15m</v>
          </cell>
          <cell r="E1322">
            <v>23</v>
          </cell>
          <cell r="F1322" t="str">
            <v>un</v>
          </cell>
          <cell r="G1322">
            <v>49.49</v>
          </cell>
          <cell r="H1322">
            <v>1138.25</v>
          </cell>
        </row>
        <row r="1323">
          <cell r="C1323" t="str">
            <v>01.011.03.10.01.05</v>
          </cell>
          <cell r="D1323" t="str">
            <v xml:space="preserve"> - 1,80x0,15m</v>
          </cell>
          <cell r="E1323">
            <v>46</v>
          </cell>
          <cell r="F1323" t="str">
            <v>un</v>
          </cell>
          <cell r="G1323">
            <v>84.44</v>
          </cell>
          <cell r="H1323">
            <v>3884.08</v>
          </cell>
        </row>
        <row r="1324">
          <cell r="C1324" t="str">
            <v>01.011.03.10.01.06</v>
          </cell>
          <cell r="D1324" t="str">
            <v xml:space="preserve"> - 1,57x0,15m</v>
          </cell>
          <cell r="E1324">
            <v>46</v>
          </cell>
          <cell r="F1324" t="str">
            <v>un</v>
          </cell>
          <cell r="G1324">
            <v>73.650000000000006</v>
          </cell>
          <cell r="H1324">
            <v>3387.78</v>
          </cell>
        </row>
        <row r="1325">
          <cell r="C1325" t="str">
            <v>01.011.03.11</v>
          </cell>
          <cell r="D1325" t="str">
            <v>Tampo em granito polido Amendoa, esp. 3cm</v>
          </cell>
          <cell r="H1325">
            <v>5395.79</v>
          </cell>
        </row>
        <row r="1326">
          <cell r="C1326" t="str">
            <v>01.011.03.11.01</v>
          </cell>
          <cell r="D1326" t="str">
            <v>Tampo em granito polido Amendoa, esp. 3cm - copa/cozinha/lanchonete Clube (conforme projeto)</v>
          </cell>
          <cell r="H1326">
            <v>5395.79</v>
          </cell>
        </row>
        <row r="1327">
          <cell r="C1327" t="str">
            <v>01.011.03.11.01.01</v>
          </cell>
          <cell r="D1327" t="str">
            <v xml:space="preserve"> - 8,00x0,60m</v>
          </cell>
          <cell r="E1327">
            <v>1</v>
          </cell>
          <cell r="F1327" t="str">
            <v>un</v>
          </cell>
          <cell r="G1327">
            <v>1125.82</v>
          </cell>
          <cell r="H1327">
            <v>1125.82</v>
          </cell>
        </row>
        <row r="1328">
          <cell r="C1328" t="str">
            <v>01.011.03.11.01.02</v>
          </cell>
          <cell r="D1328" t="str">
            <v xml:space="preserve"> - 8,00x0,30m</v>
          </cell>
          <cell r="E1328">
            <v>1</v>
          </cell>
          <cell r="F1328" t="str">
            <v>un</v>
          </cell>
          <cell r="G1328">
            <v>562.91</v>
          </cell>
          <cell r="H1328">
            <v>562.91</v>
          </cell>
        </row>
        <row r="1329">
          <cell r="C1329" t="str">
            <v>01.011.03.11.01.03</v>
          </cell>
          <cell r="D1329" t="str">
            <v xml:space="preserve"> - 2,573x0,60m</v>
          </cell>
          <cell r="E1329">
            <v>1</v>
          </cell>
          <cell r="F1329" t="str">
            <v>un</v>
          </cell>
          <cell r="G1329">
            <v>362.09</v>
          </cell>
          <cell r="H1329">
            <v>362.09</v>
          </cell>
        </row>
        <row r="1330">
          <cell r="C1330" t="str">
            <v>01.011.03.11.01.04</v>
          </cell>
          <cell r="D1330" t="str">
            <v xml:space="preserve"> - 4,29x0,60m</v>
          </cell>
          <cell r="E1330">
            <v>1</v>
          </cell>
          <cell r="F1330" t="str">
            <v>un</v>
          </cell>
          <cell r="G1330">
            <v>603.72</v>
          </cell>
          <cell r="H1330">
            <v>603.72</v>
          </cell>
        </row>
        <row r="1331">
          <cell r="C1331" t="str">
            <v>01.011.03.11.01.05</v>
          </cell>
          <cell r="D1331" t="str">
            <v xml:space="preserve"> - 4,29x0,40m</v>
          </cell>
          <cell r="E1331">
            <v>1</v>
          </cell>
          <cell r="F1331" t="str">
            <v>un</v>
          </cell>
          <cell r="G1331">
            <v>402.48</v>
          </cell>
          <cell r="H1331">
            <v>402.48</v>
          </cell>
        </row>
        <row r="1332">
          <cell r="C1332" t="str">
            <v>01.011.03.11.01.06</v>
          </cell>
          <cell r="D1332" t="str">
            <v xml:space="preserve"> - frontão h = 10 cm, esp. 2cm, boleado em 1 borda</v>
          </cell>
          <cell r="E1332">
            <v>18.46</v>
          </cell>
          <cell r="F1332" t="str">
            <v>m</v>
          </cell>
          <cell r="G1332">
            <v>26.39</v>
          </cell>
          <cell r="H1332">
            <v>487.09</v>
          </cell>
        </row>
        <row r="1333">
          <cell r="C1333" t="str">
            <v>01.011.03.11.01.07</v>
          </cell>
          <cell r="D1333" t="str">
            <v xml:space="preserve"> - testeira h = 10 cm, esp. 2cm</v>
          </cell>
          <cell r="E1333">
            <v>39.843000000000004</v>
          </cell>
          <cell r="F1333" t="str">
            <v>m</v>
          </cell>
          <cell r="G1333">
            <v>42.4</v>
          </cell>
          <cell r="H1333">
            <v>1689.29</v>
          </cell>
        </row>
        <row r="1334">
          <cell r="C1334" t="str">
            <v>01.011.03.11.01.08</v>
          </cell>
          <cell r="D1334" t="str">
            <v xml:space="preserve"> - 1 furo para cuba + 3 furos para torneira e misturador</v>
          </cell>
          <cell r="E1334">
            <v>3</v>
          </cell>
          <cell r="F1334" t="str">
            <v>un</v>
          </cell>
          <cell r="G1334">
            <v>54.13</v>
          </cell>
          <cell r="H1334">
            <v>162.38</v>
          </cell>
        </row>
        <row r="1335">
          <cell r="C1335" t="str">
            <v>01.011.03.12</v>
          </cell>
          <cell r="D1335" t="str">
            <v>Tampo em granito polido Amendoa, esp. 3cm</v>
          </cell>
          <cell r="H1335">
            <v>3115.65</v>
          </cell>
        </row>
        <row r="1336">
          <cell r="C1336" t="str">
            <v>01.011.03.12.01</v>
          </cell>
          <cell r="D1336" t="str">
            <v>Tampo em granito polido Amendoa, esp. 3cm - Sanitários / Vestiários Clube (conforme projeto)</v>
          </cell>
          <cell r="H1336">
            <v>3115.65</v>
          </cell>
        </row>
        <row r="1337">
          <cell r="C1337" t="str">
            <v>01.011.03.12.01.01</v>
          </cell>
          <cell r="D1337" t="str">
            <v xml:space="preserve"> - 2,15x0,55m (BC3)</v>
          </cell>
          <cell r="E1337">
            <v>2</v>
          </cell>
          <cell r="F1337" t="str">
            <v>un</v>
          </cell>
          <cell r="G1337">
            <v>277.35000000000002</v>
          </cell>
          <cell r="H1337">
            <v>850.12</v>
          </cell>
        </row>
        <row r="1338">
          <cell r="C1338" t="str">
            <v>01.011.03.12.01.02</v>
          </cell>
          <cell r="D1338" t="str">
            <v xml:space="preserve"> - 1,78x0,55m (BC3)</v>
          </cell>
          <cell r="E1338">
            <v>1</v>
          </cell>
          <cell r="F1338" t="str">
            <v>un</v>
          </cell>
          <cell r="G1338">
            <v>229.62</v>
          </cell>
          <cell r="H1338">
            <v>99.1</v>
          </cell>
        </row>
        <row r="1339">
          <cell r="C1339" t="str">
            <v>01.011.03.12.01.03</v>
          </cell>
          <cell r="D1339" t="str">
            <v xml:space="preserve"> - 5,02x0,55m (BC4)</v>
          </cell>
          <cell r="E1339">
            <v>2</v>
          </cell>
          <cell r="F1339" t="str">
            <v>un</v>
          </cell>
          <cell r="G1339">
            <v>647.58000000000004</v>
          </cell>
          <cell r="H1339">
            <v>645</v>
          </cell>
        </row>
        <row r="1340">
          <cell r="C1340" t="str">
            <v>01.011.03.12.01.04</v>
          </cell>
          <cell r="D1340" t="str">
            <v xml:space="preserve"> - frontão h = 10 cm, esp. 2cm</v>
          </cell>
          <cell r="E1340">
            <v>15.09</v>
          </cell>
          <cell r="F1340" t="str">
            <v>m</v>
          </cell>
          <cell r="G1340">
            <v>26.39</v>
          </cell>
          <cell r="H1340">
            <v>398.17</v>
          </cell>
        </row>
        <row r="1341">
          <cell r="C1341" t="str">
            <v>01.011.03.12.01.05</v>
          </cell>
          <cell r="D1341" t="str">
            <v xml:space="preserve"> - testeira h = 10 cm, esp. 2cm</v>
          </cell>
          <cell r="E1341">
            <v>13.99</v>
          </cell>
          <cell r="F1341" t="str">
            <v>m</v>
          </cell>
          <cell r="G1341">
            <v>29.99</v>
          </cell>
          <cell r="H1341">
            <v>419.63</v>
          </cell>
        </row>
        <row r="1342">
          <cell r="C1342" t="str">
            <v>01.011.03.12.01.06</v>
          </cell>
          <cell r="D1342" t="str">
            <v xml:space="preserve"> - 1 furo para cuba + 3 furos para torneira e misturador</v>
          </cell>
          <cell r="E1342">
            <v>13</v>
          </cell>
          <cell r="F1342" t="str">
            <v>un</v>
          </cell>
          <cell r="G1342">
            <v>54.13</v>
          </cell>
          <cell r="H1342">
            <v>703.64</v>
          </cell>
        </row>
        <row r="1343">
          <cell r="C1343" t="str">
            <v>01.011.03.13</v>
          </cell>
          <cell r="D1343" t="str">
            <v>Tampo em mármore travertino Exportação, esp. 3cm</v>
          </cell>
          <cell r="H1343">
            <v>1493</v>
          </cell>
        </row>
        <row r="1344">
          <cell r="C1344" t="str">
            <v>01.011.03.13.01</v>
          </cell>
          <cell r="D1344" t="str">
            <v>Tampo em mármore travertino Exportação, esp. 3cm - Sanitários Salão de Festas (conforme projeto)</v>
          </cell>
          <cell r="H1344">
            <v>1493</v>
          </cell>
        </row>
        <row r="1345">
          <cell r="C1345" t="str">
            <v>01.011.03.13.01.01</v>
          </cell>
          <cell r="D1345" t="str">
            <v xml:space="preserve"> - (2,445+1,72)x0,55m  (reaproveitamento do Stand de Vendas)</v>
          </cell>
          <cell r="E1345">
            <v>1</v>
          </cell>
          <cell r="F1345" t="str">
            <v>un</v>
          </cell>
          <cell r="G1345">
            <v>231.83</v>
          </cell>
          <cell r="H1345">
            <v>231.83</v>
          </cell>
        </row>
        <row r="1346">
          <cell r="C1346" t="str">
            <v>01.011.03.13.01.02</v>
          </cell>
          <cell r="D1346" t="str">
            <v xml:space="preserve"> - (1,23+1,72)x0,55m  (reaproveitamento do Stand de Vendas)</v>
          </cell>
          <cell r="E1346">
            <v>1</v>
          </cell>
          <cell r="F1346" t="str">
            <v>un</v>
          </cell>
          <cell r="G1346">
            <v>156.04</v>
          </cell>
          <cell r="H1346">
            <v>156.04</v>
          </cell>
        </row>
        <row r="1347">
          <cell r="C1347" t="str">
            <v>01.011.03.13.01.03</v>
          </cell>
          <cell r="D1347" t="str">
            <v xml:space="preserve"> - frontão h = 10 cm, esp. 2cm</v>
          </cell>
          <cell r="E1347">
            <v>10.08</v>
          </cell>
          <cell r="F1347" t="str">
            <v>m</v>
          </cell>
          <cell r="G1347">
            <v>33.67</v>
          </cell>
          <cell r="H1347">
            <v>339.36</v>
          </cell>
        </row>
        <row r="1348">
          <cell r="C1348" t="str">
            <v>01.011.03.13.01.04</v>
          </cell>
          <cell r="D1348" t="str">
            <v xml:space="preserve"> - testeira h = 10 cm, esp. 2cm</v>
          </cell>
          <cell r="E1348">
            <v>7.65</v>
          </cell>
          <cell r="F1348" t="str">
            <v>m</v>
          </cell>
          <cell r="G1348">
            <v>43.5</v>
          </cell>
          <cell r="H1348">
            <v>332.77</v>
          </cell>
        </row>
        <row r="1349">
          <cell r="C1349" t="str">
            <v>01.011.03.13.01.05</v>
          </cell>
          <cell r="D1349" t="str">
            <v xml:space="preserve"> - 1 furo para cuba + 3 furos para torneira e misturador (INCLUSO)</v>
          </cell>
          <cell r="E1349">
            <v>8</v>
          </cell>
          <cell r="F1349" t="str">
            <v>un</v>
          </cell>
          <cell r="G1349">
            <v>54.13</v>
          </cell>
          <cell r="H1349">
            <v>433.01</v>
          </cell>
        </row>
        <row r="1350">
          <cell r="C1350" t="str">
            <v>01.011.03.14</v>
          </cell>
          <cell r="D1350" t="str">
            <v>Tampo em granito preto São Gabriel polido, esp. 3cm</v>
          </cell>
          <cell r="H1350">
            <v>1593.49</v>
          </cell>
        </row>
        <row r="1351">
          <cell r="C1351" t="str">
            <v>01.011.03.14.01</v>
          </cell>
          <cell r="D1351" t="str">
            <v>Tampo em granito preto São Gabriel polido, esp. 3cm - Bar/Copa Salão de Festas (conforme projeto)</v>
          </cell>
          <cell r="H1351">
            <v>1593.49</v>
          </cell>
        </row>
        <row r="1352">
          <cell r="C1352" t="str">
            <v>01.011.03.14.01.01</v>
          </cell>
          <cell r="D1352" t="str">
            <v xml:space="preserve"> - 1,20x0,55m (reaproveitamento do Stand de Vendas)</v>
          </cell>
          <cell r="E1352">
            <v>1</v>
          </cell>
          <cell r="F1352" t="str">
            <v>un</v>
          </cell>
          <cell r="G1352">
            <v>82.88</v>
          </cell>
          <cell r="H1352">
            <v>82.88</v>
          </cell>
        </row>
        <row r="1353">
          <cell r="C1353" t="str">
            <v>01.011.03.14.01.02</v>
          </cell>
          <cell r="D1353" t="str">
            <v xml:space="preserve"> - (1,73+3,15)x0,55m (reaproveitamento do Stand de Vendas)</v>
          </cell>
          <cell r="E1353">
            <v>1</v>
          </cell>
          <cell r="F1353" t="str">
            <v>un</v>
          </cell>
          <cell r="G1353">
            <v>362.59</v>
          </cell>
          <cell r="H1353">
            <v>362.59</v>
          </cell>
        </row>
        <row r="1354">
          <cell r="C1354" t="str">
            <v>01.011.03.14.01.03</v>
          </cell>
          <cell r="D1354" t="str">
            <v xml:space="preserve"> - 2,10x0,40m (reaproveitamento do Stand de Vendas)</v>
          </cell>
          <cell r="E1354">
            <v>1</v>
          </cell>
          <cell r="F1354" t="str">
            <v>un</v>
          </cell>
          <cell r="G1354">
            <v>231.37</v>
          </cell>
          <cell r="H1354">
            <v>231.37</v>
          </cell>
        </row>
        <row r="1355">
          <cell r="C1355" t="str">
            <v>01.011.03.14.01.04</v>
          </cell>
          <cell r="D1355" t="str">
            <v xml:space="preserve"> - 0,40x0,70m (reaproveitamento do Stand de Vendas)</v>
          </cell>
          <cell r="E1355">
            <v>1</v>
          </cell>
          <cell r="F1355" t="str">
            <v>un</v>
          </cell>
          <cell r="G1355">
            <v>35.159999999999997</v>
          </cell>
          <cell r="H1355">
            <v>35.159999999999997</v>
          </cell>
        </row>
        <row r="1356">
          <cell r="C1356" t="str">
            <v>01.011.03.14.01.05</v>
          </cell>
          <cell r="D1356" t="str">
            <v xml:space="preserve"> - 0,40x0,50m (reaproveitamento do Stand de Vendas)</v>
          </cell>
          <cell r="E1356">
            <v>1</v>
          </cell>
          <cell r="F1356" t="str">
            <v>un</v>
          </cell>
          <cell r="G1356">
            <v>25.11</v>
          </cell>
          <cell r="H1356">
            <v>25.11</v>
          </cell>
        </row>
        <row r="1357">
          <cell r="C1357" t="str">
            <v>01.011.03.14.01.06</v>
          </cell>
          <cell r="D1357" t="str">
            <v xml:space="preserve"> - frontão h = 12 cm, esp. 2cm, boleado em 1 borda</v>
          </cell>
          <cell r="E1357">
            <v>6.1</v>
          </cell>
          <cell r="F1357" t="str">
            <v>m</v>
          </cell>
          <cell r="G1357">
            <v>42.22</v>
          </cell>
          <cell r="H1357">
            <v>257.52999999999997</v>
          </cell>
        </row>
        <row r="1358">
          <cell r="C1358" t="str">
            <v>01.011.03.14.01.07</v>
          </cell>
          <cell r="D1358" t="str">
            <v xml:space="preserve"> - testeira h = 10 cm, esp. 2cm</v>
          </cell>
          <cell r="E1358">
            <v>11.1</v>
          </cell>
          <cell r="F1358" t="str">
            <v>m</v>
          </cell>
          <cell r="G1358">
            <v>49.07</v>
          </cell>
          <cell r="H1358">
            <v>544.72</v>
          </cell>
        </row>
        <row r="1359">
          <cell r="C1359" t="str">
            <v>01.011.03.14.01.08</v>
          </cell>
          <cell r="D1359" t="str">
            <v xml:space="preserve"> - 1 furo para cuba + 3 furos para torneira e misturador (INCLUSO)</v>
          </cell>
          <cell r="E1359">
            <v>1</v>
          </cell>
          <cell r="F1359" t="str">
            <v>un</v>
          </cell>
          <cell r="G1359">
            <v>54.13</v>
          </cell>
          <cell r="H1359">
            <v>54.13</v>
          </cell>
        </row>
        <row r="1360">
          <cell r="C1360" t="str">
            <v>01.011.03.15</v>
          </cell>
          <cell r="D1360" t="str">
            <v>Tampo em granito polido cinza Mauá, esp. 3cm.</v>
          </cell>
          <cell r="H1360">
            <v>1582.32</v>
          </cell>
        </row>
        <row r="1361">
          <cell r="C1361" t="str">
            <v>01.011.03.15.01</v>
          </cell>
          <cell r="D1361" t="str">
            <v>Tampo em granito polido cinza Mauá, esp. 3cm - portaria externa (conforme projeto)</v>
          </cell>
          <cell r="H1361">
            <v>1582.32</v>
          </cell>
        </row>
        <row r="1362">
          <cell r="C1362" t="str">
            <v>01.011.03.15.01.01</v>
          </cell>
          <cell r="D1362" t="str">
            <v xml:space="preserve"> - 2,35x0,45m</v>
          </cell>
          <cell r="E1362">
            <v>4</v>
          </cell>
          <cell r="F1362" t="str">
            <v>un</v>
          </cell>
          <cell r="G1362">
            <v>301.45</v>
          </cell>
          <cell r="H1362">
            <v>1205.82</v>
          </cell>
        </row>
        <row r="1363">
          <cell r="C1363" t="str">
            <v>01.011.03.15.01.02</v>
          </cell>
          <cell r="D1363" t="str">
            <v xml:space="preserve"> - testeira h = 10 cm, esp. 2cm</v>
          </cell>
          <cell r="E1363">
            <v>9.4</v>
          </cell>
          <cell r="F1363" t="str">
            <v>m</v>
          </cell>
          <cell r="G1363">
            <v>40.049999999999997</v>
          </cell>
          <cell r="H1363">
            <v>376.5</v>
          </cell>
        </row>
        <row r="1364">
          <cell r="C1364" t="str">
            <v>01.011.03.16</v>
          </cell>
          <cell r="D1364" t="str">
            <v>Tampos para portarias internas</v>
          </cell>
          <cell r="H1364">
            <v>9895.77</v>
          </cell>
        </row>
        <row r="1365">
          <cell r="C1365" t="str">
            <v>01.011.03.16.01</v>
          </cell>
          <cell r="D1365" t="str">
            <v>Tampos para portarias internas</v>
          </cell>
          <cell r="H1365">
            <v>9895.77</v>
          </cell>
        </row>
        <row r="1366">
          <cell r="C1366" t="str">
            <v>01.011.03.16.01.01</v>
          </cell>
          <cell r="D1366" t="str">
            <v>Tampo em mármore Etruscan Grey larg=35cm ,  conf. Detalhe M01</v>
          </cell>
          <cell r="E1366">
            <v>38.58</v>
          </cell>
          <cell r="F1366" t="str">
            <v>m</v>
          </cell>
          <cell r="G1366">
            <v>256.5</v>
          </cell>
          <cell r="H1366">
            <v>9895.77</v>
          </cell>
        </row>
        <row r="1367">
          <cell r="C1367" t="str">
            <v>01.011.04</v>
          </cell>
          <cell r="D1367" t="str">
            <v>Banheiras</v>
          </cell>
          <cell r="H1367">
            <v>405840.43</v>
          </cell>
        </row>
        <row r="1368">
          <cell r="C1368" t="str">
            <v>01.011.04.01</v>
          </cell>
          <cell r="D1368" t="str">
            <v>Banheiras</v>
          </cell>
          <cell r="H1368">
            <v>405840.43</v>
          </cell>
        </row>
        <row r="1369">
          <cell r="C1369" t="str">
            <v>01.011.04.01.01</v>
          </cell>
          <cell r="D1369" t="str">
            <v>Banheiras</v>
          </cell>
          <cell r="H1369">
            <v>405840.43</v>
          </cell>
        </row>
        <row r="1370">
          <cell r="C1370" t="str">
            <v>01.011.04.01.01.01</v>
          </cell>
          <cell r="D1370" t="str">
            <v>Banheira de canto em fibra de vidro com hidromassagem linha Mont Serrat da Scala, cor branca</v>
          </cell>
          <cell r="E1370">
            <v>216</v>
          </cell>
          <cell r="F1370" t="str">
            <v>un</v>
          </cell>
          <cell r="G1370">
            <v>1447.68</v>
          </cell>
          <cell r="H1370">
            <v>312698.88</v>
          </cell>
        </row>
        <row r="1371">
          <cell r="C1371" t="str">
            <v>01.011.04.01.01.02</v>
          </cell>
          <cell r="D1371" t="str">
            <v>Banheira em fibra de vidro linha Duna IV 1,40x0,70m, da Scala, cor branca, sem hidromassagem - Banhos dos apartamentos</v>
          </cell>
          <cell r="E1371">
            <v>123</v>
          </cell>
          <cell r="F1371" t="str">
            <v>un</v>
          </cell>
          <cell r="G1371">
            <v>539.37</v>
          </cell>
          <cell r="H1371">
            <v>66342.509999999995</v>
          </cell>
        </row>
        <row r="1372">
          <cell r="C1372" t="str">
            <v>01.011.04.01.01.03</v>
          </cell>
          <cell r="D1372" t="str">
            <v>Banheira em fibra de vidro linha Verona 1,80x0,90m da Scala, cor branca, sem hidromassagem - Banho XX do Prédio I</v>
          </cell>
          <cell r="E1372">
            <v>24</v>
          </cell>
          <cell r="F1372" t="str">
            <v>un</v>
          </cell>
          <cell r="G1372">
            <v>723.71</v>
          </cell>
          <cell r="H1372">
            <v>17369.04</v>
          </cell>
        </row>
        <row r="1373">
          <cell r="C1373" t="str">
            <v>01.011.04.01.01.04</v>
          </cell>
          <cell r="D1373" t="str">
            <v>Jacuzzi Linha SPA Laser 2,13z2,13x0,91m com hidromassagem, acabamento cromado, com skimmer, com fechamento lateral em lambril de madeira - Sala de Repouso Clube</v>
          </cell>
          <cell r="E1373">
            <v>1</v>
          </cell>
          <cell r="F1373" t="str">
            <v>un</v>
          </cell>
          <cell r="G1373">
            <v>9430</v>
          </cell>
          <cell r="H1373">
            <v>9430</v>
          </cell>
        </row>
        <row r="1374">
          <cell r="C1374">
            <v>1012</v>
          </cell>
          <cell r="D1374" t="str">
            <v>FACHADAS</v>
          </cell>
          <cell r="H1374">
            <v>8780190.3300000001</v>
          </cell>
        </row>
        <row r="1375">
          <cell r="C1375" t="str">
            <v>01.012.01</v>
          </cell>
          <cell r="D1375" t="str">
            <v>Revestimento em massa</v>
          </cell>
          <cell r="H1375">
            <v>1514784.84</v>
          </cell>
        </row>
        <row r="1376">
          <cell r="C1376" t="str">
            <v>01.012.01.01</v>
          </cell>
          <cell r="D1376" t="str">
            <v>Revestimento em massa</v>
          </cell>
          <cell r="H1376">
            <v>1514784.84</v>
          </cell>
        </row>
        <row r="1377">
          <cell r="C1377" t="str">
            <v>01.012.01.01.01</v>
          </cell>
          <cell r="D1377" t="str">
            <v>Revestimento em massa</v>
          </cell>
          <cell r="H1377">
            <v>1514784.84</v>
          </cell>
        </row>
        <row r="1378">
          <cell r="C1378" t="str">
            <v>01.012.01.01.01.01</v>
          </cell>
          <cell r="D1378" t="str">
            <v>Chapisco externo em panos</v>
          </cell>
          <cell r="E1378">
            <v>56610.53</v>
          </cell>
          <cell r="F1378" t="str">
            <v>m2</v>
          </cell>
          <cell r="G1378">
            <v>4.8098000495667508</v>
          </cell>
          <cell r="H1378">
            <v>272285.33</v>
          </cell>
        </row>
        <row r="1379">
          <cell r="C1379" t="str">
            <v>01.012.01.01.01.07</v>
          </cell>
          <cell r="D1379" t="str">
            <v xml:space="preserve">Chapisco externo  em faixas sobre a cornija tipo 1 - 4º e 23º pavimentos </v>
          </cell>
          <cell r="E1379">
            <v>3030.71</v>
          </cell>
          <cell r="F1379" t="str">
            <v>m2</v>
          </cell>
          <cell r="G1379">
            <v>7.33</v>
          </cell>
          <cell r="H1379">
            <v>14577.11</v>
          </cell>
        </row>
        <row r="1380">
          <cell r="C1380" t="str">
            <v>01.012.01.01.01.08</v>
          </cell>
          <cell r="D1380" t="str">
            <v>Chapisco externo  em faixas sobre a cornija tipo 2 - 5º e 24º pavimentos e Ático</v>
          </cell>
          <cell r="E1380">
            <v>5974.35</v>
          </cell>
          <cell r="F1380" t="str">
            <v>m2</v>
          </cell>
          <cell r="G1380">
            <v>8.8800000000000008</v>
          </cell>
          <cell r="H1380">
            <v>28735.43</v>
          </cell>
        </row>
        <row r="1381">
          <cell r="C1381" t="str">
            <v>01.012.01.01.01.02</v>
          </cell>
          <cell r="D1381" t="str">
            <v>Massa única feltrada externa em panos</v>
          </cell>
          <cell r="E1381">
            <v>56610.53</v>
          </cell>
          <cell r="F1381" t="str">
            <v>m2</v>
          </cell>
          <cell r="G1381">
            <v>15.913999921922652</v>
          </cell>
          <cell r="H1381">
            <v>900899.97</v>
          </cell>
        </row>
        <row r="1382">
          <cell r="C1382" t="str">
            <v>01.012.01.01.01.03</v>
          </cell>
          <cell r="D1382" t="str">
            <v>Massa única feltrada externa em faixas sobre a cornija tipo 1 - 4º e 23º pavimentos e Ático</v>
          </cell>
          <cell r="E1382">
            <v>3030.71</v>
          </cell>
          <cell r="F1382" t="str">
            <v>m2</v>
          </cell>
          <cell r="G1382">
            <v>25.5</v>
          </cell>
          <cell r="H1382">
            <v>48230.720000000001</v>
          </cell>
        </row>
        <row r="1383">
          <cell r="C1383" t="str">
            <v>01.012.01.01.01.04</v>
          </cell>
          <cell r="D1383" t="str">
            <v>Massa única feltrada externa em faixas sobre a cornija tipo 2 - 5º e 24º pavimentos</v>
          </cell>
          <cell r="E1383">
            <v>5974.35</v>
          </cell>
          <cell r="F1383" t="str">
            <v>m2</v>
          </cell>
          <cell r="G1383">
            <v>31.44</v>
          </cell>
          <cell r="H1383">
            <v>95075.81</v>
          </cell>
        </row>
        <row r="1384">
          <cell r="C1384" t="str">
            <v>01.012.01.01.01.05</v>
          </cell>
          <cell r="D1384" t="str">
            <v>Rodapé em  h=variável (de 60cm a 1,90m) -Emboço desempenado - Administração</v>
          </cell>
          <cell r="E1384">
            <v>25.15</v>
          </cell>
          <cell r="F1384" t="str">
            <v>m2</v>
          </cell>
          <cell r="G1384">
            <v>15.980516898608352</v>
          </cell>
          <cell r="H1384">
            <v>401.91</v>
          </cell>
        </row>
        <row r="1385">
          <cell r="C1385" t="str">
            <v>01.012.01.01.01.06</v>
          </cell>
          <cell r="D1385" t="str">
            <v>Friso para fachadas, pingadeira e terraço</v>
          </cell>
          <cell r="E1385">
            <v>17628.849999999999</v>
          </cell>
          <cell r="F1385" t="str">
            <v>m2</v>
          </cell>
          <cell r="G1385">
            <v>8.7684999305116342</v>
          </cell>
          <cell r="H1385">
            <v>154578.57</v>
          </cell>
        </row>
        <row r="1386">
          <cell r="C1386" t="str">
            <v>01.012.02</v>
          </cell>
          <cell r="D1386" t="str">
            <v>Revestimento em argamassa projetada</v>
          </cell>
          <cell r="H1386">
            <v>1880000.32</v>
          </cell>
        </row>
        <row r="1387">
          <cell r="C1387" t="str">
            <v>01.012.02.01</v>
          </cell>
          <cell r="D1387" t="str">
            <v>Revestimento em argamassa projetada</v>
          </cell>
          <cell r="H1387">
            <v>1880000.32</v>
          </cell>
        </row>
        <row r="1388">
          <cell r="C1388" t="str">
            <v>01.012.02.01.01</v>
          </cell>
          <cell r="D1388" t="str">
            <v>Sobre os Edifícios</v>
          </cell>
          <cell r="H1388">
            <v>1826150.49</v>
          </cell>
        </row>
        <row r="1389">
          <cell r="C1389" t="str">
            <v>01.012.02.01.01.05</v>
          </cell>
          <cell r="D1389" t="str">
            <v>Revestimento em argamassa projetada em panos (alvenaria e concreto)</v>
          </cell>
          <cell r="E1389">
            <v>42262.94</v>
          </cell>
          <cell r="F1389" t="str">
            <v>m2</v>
          </cell>
          <cell r="G1389">
            <v>15.38</v>
          </cell>
          <cell r="H1389">
            <v>797079.05</v>
          </cell>
        </row>
        <row r="1390">
          <cell r="C1390" t="str">
            <v>01.012.02.01.01.14</v>
          </cell>
          <cell r="D1390" t="str">
            <v>Revestimento em argamassa projetada em faixas até 40cm (alvenaria e concreto)</v>
          </cell>
          <cell r="E1390">
            <v>14838.36</v>
          </cell>
          <cell r="F1390" t="str">
            <v>m</v>
          </cell>
          <cell r="G1390">
            <v>7.69</v>
          </cell>
          <cell r="H1390">
            <v>139925.73000000001</v>
          </cell>
        </row>
        <row r="1391">
          <cell r="C1391" t="str">
            <v>01.012.02.01.01.06</v>
          </cell>
          <cell r="D1391" t="str">
            <v>Revestimento em argamassa projetada sobre a cornija tipo 1 - 4º e 23º pavimentos e Ático</v>
          </cell>
          <cell r="E1391">
            <v>1473.76</v>
          </cell>
          <cell r="F1391" t="str">
            <v>m</v>
          </cell>
          <cell r="G1391">
            <v>53.83</v>
          </cell>
          <cell r="H1391">
            <v>97282.9</v>
          </cell>
        </row>
        <row r="1392">
          <cell r="C1392" t="str">
            <v>01.012.02.01.01.07</v>
          </cell>
          <cell r="D1392" t="str">
            <v>Revestimento em argamassa projetada sobre a cornija tipo 2 - 5º e 24º pavimentos</v>
          </cell>
          <cell r="E1392">
            <v>2311.94</v>
          </cell>
          <cell r="F1392" t="str">
            <v>m</v>
          </cell>
          <cell r="G1392">
            <v>84.6</v>
          </cell>
          <cell r="H1392">
            <v>239817.54</v>
          </cell>
        </row>
        <row r="1393">
          <cell r="C1393" t="str">
            <v>01.012.02.01.01.09</v>
          </cell>
          <cell r="D1393" t="str">
            <v>Revestimento em argamassa projetada sobre Peitoril de janelas e Terraços 10x12cm (det. R10)</v>
          </cell>
          <cell r="E1393">
            <v>10053.5</v>
          </cell>
          <cell r="F1393" t="str">
            <v>m</v>
          </cell>
          <cell r="G1393">
            <v>15.38</v>
          </cell>
          <cell r="H1393">
            <v>189609.01</v>
          </cell>
        </row>
        <row r="1394">
          <cell r="C1394" t="str">
            <v>01.012.02.01.01.08</v>
          </cell>
          <cell r="D1394" t="str">
            <v>Revestimento em argamassa projetada sobre fechamento de Shaft do 4º pav. ao 25º pavimento</v>
          </cell>
          <cell r="E1394">
            <v>9747.81</v>
          </cell>
          <cell r="F1394" t="str">
            <v>m2</v>
          </cell>
          <cell r="G1394">
            <v>15.38</v>
          </cell>
          <cell r="H1394">
            <v>183843.7</v>
          </cell>
        </row>
        <row r="1395">
          <cell r="C1395" t="str">
            <v>01.012.02.01.01.10</v>
          </cell>
          <cell r="D1395" t="str">
            <v>Revestimento em argamassa projetada sobre Colunas caneladas do térreo ao 3º Pavimento</v>
          </cell>
          <cell r="E1395">
            <v>7510.25</v>
          </cell>
          <cell r="F1395" t="str">
            <v>m2</v>
          </cell>
          <cell r="G1395">
            <v>15.38</v>
          </cell>
          <cell r="H1395">
            <v>141643.32</v>
          </cell>
        </row>
        <row r="1396">
          <cell r="C1396" t="str">
            <v>01.012.02.01.01.11</v>
          </cell>
          <cell r="D1396" t="str">
            <v>Revestimento em argamassa projetada sobre Gravatas no 4º e 23º Pavimento 69x120cm</v>
          </cell>
          <cell r="E1396">
            <v>419.85</v>
          </cell>
          <cell r="F1396" t="str">
            <v>m2</v>
          </cell>
          <cell r="G1396">
            <v>15.38</v>
          </cell>
          <cell r="H1396">
            <v>7918.37</v>
          </cell>
        </row>
        <row r="1397">
          <cell r="C1397" t="str">
            <v>01.012.02.01.01.12</v>
          </cell>
          <cell r="D1397" t="str">
            <v>Revestimento em argamassa projetada sobre Cachorrros sob a cornija do 24º pavimento - 30x32x6cm</v>
          </cell>
          <cell r="E1397">
            <v>197.82</v>
          </cell>
          <cell r="F1397" t="str">
            <v>m2</v>
          </cell>
          <cell r="G1397">
            <v>15.38</v>
          </cell>
          <cell r="H1397">
            <v>3730.89</v>
          </cell>
        </row>
        <row r="1398">
          <cell r="C1398" t="str">
            <v>01.012.02.01.01.13</v>
          </cell>
          <cell r="D1398" t="str">
            <v>Andaime e instalação de canteiro para revestimento em argamassa projetada</v>
          </cell>
          <cell r="E1398">
            <v>1</v>
          </cell>
          <cell r="F1398" t="str">
            <v>vb</v>
          </cell>
          <cell r="G1398">
            <v>25300</v>
          </cell>
          <cell r="H1398">
            <v>25300</v>
          </cell>
        </row>
        <row r="1399">
          <cell r="C1399" t="str">
            <v>01.012.02.01.02</v>
          </cell>
          <cell r="D1399" t="str">
            <v>Sobre Áreas Sociais - Salão de Festas, Administração e Portarias</v>
          </cell>
          <cell r="H1399">
            <v>53849.83</v>
          </cell>
        </row>
        <row r="1400">
          <cell r="C1400" t="str">
            <v>01.012.02.01.02.01</v>
          </cell>
          <cell r="D1400" t="str">
            <v>Revestimento em argamassa projetada sobre Cornijas</v>
          </cell>
          <cell r="E1400">
            <v>254.7</v>
          </cell>
          <cell r="F1400" t="str">
            <v>m</v>
          </cell>
          <cell r="G1400">
            <v>138.43</v>
          </cell>
          <cell r="H1400">
            <v>43232.78</v>
          </cell>
        </row>
        <row r="1401">
          <cell r="C1401" t="str">
            <v>01.012.02.01.02.02</v>
          </cell>
          <cell r="D1401" t="str">
            <v>Revestimento em argamassa projetada sobre Apliques em pilares</v>
          </cell>
          <cell r="E1401">
            <v>241.94</v>
          </cell>
          <cell r="F1401" t="str">
            <v>m2</v>
          </cell>
          <cell r="G1401">
            <v>15.38</v>
          </cell>
          <cell r="H1401">
            <v>4562.99</v>
          </cell>
        </row>
        <row r="1402">
          <cell r="C1402" t="str">
            <v>01.012.02.01.02.03</v>
          </cell>
          <cell r="D1402" t="str">
            <v>Revestimento em argamassa projetada sobre Friso horizontal 5cm - Administração</v>
          </cell>
          <cell r="E1402">
            <v>85.2</v>
          </cell>
          <cell r="F1402" t="str">
            <v>m</v>
          </cell>
          <cell r="G1402">
            <v>23.07</v>
          </cell>
          <cell r="H1402">
            <v>2410.31</v>
          </cell>
        </row>
        <row r="1403">
          <cell r="C1403" t="str">
            <v>01.012.02.01.02.04</v>
          </cell>
          <cell r="D1403" t="str">
            <v>Revestimento em argamassa projetada sobre Molduras das janelas - Administração</v>
          </cell>
          <cell r="E1403">
            <v>55.2</v>
          </cell>
          <cell r="F1403" t="str">
            <v>m</v>
          </cell>
          <cell r="G1403">
            <v>53.83</v>
          </cell>
          <cell r="H1403">
            <v>3643.75</v>
          </cell>
        </row>
        <row r="1404">
          <cell r="C1404" t="str">
            <v>01.012.03</v>
          </cell>
          <cell r="D1404" t="str">
            <v>Fechamento de Shaft, Colunas Caneladas, Gravatas em pré-fabricado GRC e Peitoris em Micro concreto.</v>
          </cell>
          <cell r="H1404">
            <v>4049857.84</v>
          </cell>
        </row>
        <row r="1405">
          <cell r="C1405" t="str">
            <v>01.012.03.01</v>
          </cell>
          <cell r="D1405" t="str">
            <v>Fechamento de Shaft, Colunas Caneladas, Gravatas em pré-fabricado GRC e Peitoris em Micro concreto.</v>
          </cell>
          <cell r="H1405">
            <v>4049857.84</v>
          </cell>
        </row>
        <row r="1406">
          <cell r="C1406" t="str">
            <v>01.012.03.01.01A</v>
          </cell>
          <cell r="D1406" t="str">
            <v>Edifícios</v>
          </cell>
          <cell r="H1406">
            <v>3986276.12</v>
          </cell>
        </row>
        <row r="1407">
          <cell r="C1407" t="str">
            <v>01.012.03a.03</v>
          </cell>
          <cell r="D1407" t="str">
            <v>Fechamento de Shaft do 4º ao 25º pavimento</v>
          </cell>
          <cell r="E1407">
            <v>9747.81</v>
          </cell>
          <cell r="F1407" t="str">
            <v>m2</v>
          </cell>
          <cell r="G1407">
            <v>183.62803542539299</v>
          </cell>
          <cell r="H1407">
            <v>1789971.2</v>
          </cell>
        </row>
        <row r="1408">
          <cell r="C1408" t="str">
            <v>01.012.03a.04</v>
          </cell>
          <cell r="D1408" t="str">
            <v>Peitoril de janelas e terraços 10x12cm (det. R10)</v>
          </cell>
          <cell r="E1408">
            <v>2211.77</v>
          </cell>
          <cell r="F1408" t="str">
            <v>m</v>
          </cell>
          <cell r="G1408">
            <v>189.08233224973665</v>
          </cell>
          <cell r="H1408">
            <v>418206.63</v>
          </cell>
        </row>
        <row r="1409">
          <cell r="C1409" t="str">
            <v>01.012.03a.06</v>
          </cell>
          <cell r="D1409" t="str">
            <v>Colunas caneladas do térreo ao 3º Pavimento</v>
          </cell>
          <cell r="E1409">
            <v>9200.2199999999993</v>
          </cell>
          <cell r="F1409" t="str">
            <v>m2</v>
          </cell>
          <cell r="G1409">
            <v>179.99183715172029</v>
          </cell>
          <cell r="H1409">
            <v>1655964.5</v>
          </cell>
        </row>
        <row r="1410">
          <cell r="C1410" t="str">
            <v>01.012.03a.07</v>
          </cell>
          <cell r="D1410" t="str">
            <v>Gravatas no 4º e 23º Pavimento  69x120cm</v>
          </cell>
          <cell r="E1410">
            <v>419.85</v>
          </cell>
          <cell r="F1410" t="str">
            <v>m2</v>
          </cell>
          <cell r="G1410">
            <v>201.80902703346433</v>
          </cell>
          <cell r="H1410">
            <v>84729.52</v>
          </cell>
        </row>
        <row r="1411">
          <cell r="C1411" t="str">
            <v>01.012.03.08</v>
          </cell>
          <cell r="D1411" t="str">
            <v>Cachorrros sob a cornija do 24º pavimento - 30x32x6cm</v>
          </cell>
          <cell r="E1411">
            <v>197.82</v>
          </cell>
          <cell r="F1411" t="str">
            <v>m2</v>
          </cell>
          <cell r="G1411">
            <v>189.082347588717</v>
          </cell>
          <cell r="H1411">
            <v>37404.269999999997</v>
          </cell>
        </row>
        <row r="1412">
          <cell r="C1412" t="str">
            <v>01.012.03.01</v>
          </cell>
          <cell r="D1412" t="str">
            <v xml:space="preserve"> Areas Sociais - Salão de Festas, Administração e Portarias</v>
          </cell>
          <cell r="H1412">
            <v>63581.72</v>
          </cell>
        </row>
        <row r="1413">
          <cell r="C1413" t="str">
            <v>01.012.03.01.01</v>
          </cell>
          <cell r="D1413" t="str">
            <v>Cornijas</v>
          </cell>
          <cell r="E1413">
            <v>151.38999999999999</v>
          </cell>
          <cell r="G1413">
            <v>199.9909505251338</v>
          </cell>
          <cell r="H1413">
            <v>30276.63</v>
          </cell>
        </row>
        <row r="1414">
          <cell r="C1414" t="str">
            <v>01.012.03.01.02</v>
          </cell>
          <cell r="D1414" t="str">
            <v>Apliques em pilares</v>
          </cell>
          <cell r="E1414">
            <v>31</v>
          </cell>
          <cell r="G1414">
            <v>179.99193548387098</v>
          </cell>
          <cell r="H1414">
            <v>5579.75</v>
          </cell>
        </row>
        <row r="1415">
          <cell r="C1415" t="str">
            <v>01.012.03.01.03</v>
          </cell>
          <cell r="D1415" t="str">
            <v>Friso horizontal 5cm - Administração</v>
          </cell>
          <cell r="E1415">
            <v>82.56</v>
          </cell>
          <cell r="G1415">
            <v>188.10004844961242</v>
          </cell>
          <cell r="H1415">
            <v>15529.54</v>
          </cell>
        </row>
        <row r="1416">
          <cell r="C1416" t="str">
            <v>01.012.03.01.04</v>
          </cell>
          <cell r="D1416" t="str">
            <v>Molduras das janelas - Administração</v>
          </cell>
          <cell r="E1416">
            <v>64.5</v>
          </cell>
          <cell r="G1416">
            <v>189.08232558139534</v>
          </cell>
          <cell r="H1416">
            <v>12195.81</v>
          </cell>
        </row>
        <row r="1417">
          <cell r="C1417" t="str">
            <v>01.012.11</v>
          </cell>
          <cell r="D1417" t="str">
            <v>Equipamentos (Locação, mobilização, desmobilização, montagem, desmontagem, operação e manutenção)</v>
          </cell>
          <cell r="H1417">
            <v>1280000</v>
          </cell>
        </row>
        <row r="1418">
          <cell r="C1418" t="str">
            <v>01.012.11.01</v>
          </cell>
          <cell r="D1418" t="str">
            <v>Balancim elétrico com plataforma (9 un)</v>
          </cell>
          <cell r="E1418">
            <v>1</v>
          </cell>
          <cell r="F1418" t="str">
            <v>vb</v>
          </cell>
          <cell r="G1418">
            <v>1280000</v>
          </cell>
          <cell r="H1418">
            <v>1280000</v>
          </cell>
        </row>
        <row r="1419">
          <cell r="C1419" t="str">
            <v>01.012.12</v>
          </cell>
          <cell r="D1419" t="str">
            <v>Revestimento em Fulget Fachada</v>
          </cell>
          <cell r="H1419">
            <v>55547.33</v>
          </cell>
        </row>
        <row r="1420">
          <cell r="C1420" t="str">
            <v>01.012.12.01</v>
          </cell>
          <cell r="D1420" t="str">
            <v>Revestimento fulget nos pilares da fachada</v>
          </cell>
          <cell r="E1420">
            <v>1587.83</v>
          </cell>
          <cell r="F1420" t="str">
            <v>m2</v>
          </cell>
          <cell r="G1420">
            <v>29</v>
          </cell>
          <cell r="H1420">
            <v>46047.07</v>
          </cell>
        </row>
        <row r="1421">
          <cell r="C1421" t="str">
            <v>01.012.12.02</v>
          </cell>
          <cell r="D1421" t="str">
            <v>Revestimento fulget nos pilares da fachada- faixa preta</v>
          </cell>
          <cell r="E1421">
            <v>655.19000000000005</v>
          </cell>
          <cell r="F1421" t="str">
            <v>m</v>
          </cell>
          <cell r="G1421">
            <v>14.5</v>
          </cell>
          <cell r="H1421">
            <v>9500.26</v>
          </cell>
        </row>
        <row r="1422">
          <cell r="C1422">
            <v>1013</v>
          </cell>
          <cell r="D1422" t="str">
            <v>EQUIPAMENTOS E INSTALAÇÕES</v>
          </cell>
          <cell r="H1422">
            <v>28318516.84</v>
          </cell>
        </row>
        <row r="1423">
          <cell r="C1423" t="str">
            <v>01.013.01</v>
          </cell>
          <cell r="D1423" t="str">
            <v>Elevadores</v>
          </cell>
          <cell r="H1423">
            <v>4692986.16</v>
          </cell>
        </row>
        <row r="1424">
          <cell r="C1424" t="str">
            <v>01.013.01.01</v>
          </cell>
          <cell r="D1424" t="str">
            <v>Elevadores</v>
          </cell>
          <cell r="H1424">
            <v>4692986.16</v>
          </cell>
        </row>
        <row r="1425">
          <cell r="C1425" t="str">
            <v>01.013.01.01.01</v>
          </cell>
          <cell r="D1425" t="str">
            <v>Elevadores</v>
          </cell>
          <cell r="H1425">
            <v>4692986.16</v>
          </cell>
        </row>
        <row r="1426">
          <cell r="C1426" t="str">
            <v>01.013.01.01.01.01</v>
          </cell>
          <cell r="D1426" t="str">
            <v>Elevador Social - Torres</v>
          </cell>
          <cell r="E1426">
            <v>18</v>
          </cell>
          <cell r="F1426" t="str">
            <v>un</v>
          </cell>
          <cell r="G1426">
            <v>159328.57999999999</v>
          </cell>
          <cell r="H1426">
            <v>2867914.4</v>
          </cell>
        </row>
        <row r="1427">
          <cell r="C1427" t="str">
            <v>01.013.01.01.01.02</v>
          </cell>
          <cell r="D1427" t="str">
            <v>Elevador de Serviço - Torres</v>
          </cell>
          <cell r="E1427">
            <v>9</v>
          </cell>
          <cell r="F1427" t="str">
            <v>un</v>
          </cell>
          <cell r="G1427">
            <v>184580.26</v>
          </cell>
          <cell r="H1427">
            <v>1661222.3</v>
          </cell>
        </row>
        <row r="1428">
          <cell r="C1428" t="str">
            <v>01.013.01.01.01.03</v>
          </cell>
          <cell r="D1428" t="str">
            <v>Elevador 2 paradas - Clube</v>
          </cell>
          <cell r="E1428">
            <v>1</v>
          </cell>
          <cell r="F1428" t="str">
            <v>un</v>
          </cell>
          <cell r="G1428">
            <v>61808.5</v>
          </cell>
          <cell r="H1428">
            <v>61808.5</v>
          </cell>
        </row>
        <row r="1429">
          <cell r="C1429" t="str">
            <v>01.013.01.01.01.04</v>
          </cell>
          <cell r="D1429" t="str">
            <v>Escada marinheiro em ferro galvanizado larg. 30cm, compr. 1,30m</v>
          </cell>
          <cell r="E1429">
            <v>28</v>
          </cell>
          <cell r="F1429" t="str">
            <v>un</v>
          </cell>
          <cell r="G1429">
            <v>131.66999999999999</v>
          </cell>
          <cell r="H1429">
            <v>3686.76</v>
          </cell>
        </row>
        <row r="1430">
          <cell r="C1430" t="str">
            <v>01.013.01.01.01.05</v>
          </cell>
          <cell r="D1430" t="str">
            <v>Viga metálica l=1,65m (poço elevador)</v>
          </cell>
          <cell r="E1430">
            <v>260</v>
          </cell>
          <cell r="F1430" t="str">
            <v>un</v>
          </cell>
          <cell r="G1430">
            <v>132</v>
          </cell>
          <cell r="H1430">
            <v>34320</v>
          </cell>
        </row>
        <row r="1431">
          <cell r="C1431" t="str">
            <v>01.013.01.01.01.06</v>
          </cell>
          <cell r="D1431" t="str">
            <v>Ganchos capacidade 1500kg</v>
          </cell>
          <cell r="E1431">
            <v>9</v>
          </cell>
          <cell r="F1431" t="str">
            <v>un</v>
          </cell>
          <cell r="G1431">
            <v>5000</v>
          </cell>
          <cell r="H1431">
            <v>45000</v>
          </cell>
        </row>
        <row r="1432">
          <cell r="C1432" t="str">
            <v>01.013.01.01.01.07</v>
          </cell>
          <cell r="D1432" t="str">
            <v>Serviços civis de apoio aos elevadores</v>
          </cell>
          <cell r="E1432">
            <v>1</v>
          </cell>
          <cell r="F1432" t="str">
            <v>vb</v>
          </cell>
          <cell r="G1432">
            <v>19034.2</v>
          </cell>
          <cell r="H1432">
            <v>19034.2</v>
          </cell>
        </row>
        <row r="1433">
          <cell r="C1433" t="str">
            <v>01.013.02</v>
          </cell>
          <cell r="D1433" t="str">
            <v>Instalações</v>
          </cell>
          <cell r="H1433">
            <v>23501407.550000001</v>
          </cell>
        </row>
        <row r="1434">
          <cell r="C1434" t="str">
            <v>01.013.02.01</v>
          </cell>
          <cell r="D1434" t="str">
            <v>Instalações</v>
          </cell>
          <cell r="H1434">
            <v>23501407.550000001</v>
          </cell>
        </row>
        <row r="1435">
          <cell r="C1435" t="str">
            <v>01.013.02.01.01</v>
          </cell>
          <cell r="D1435" t="str">
            <v>Instalações</v>
          </cell>
          <cell r="H1435">
            <v>23501407.550000001</v>
          </cell>
        </row>
        <row r="1436">
          <cell r="C1436" t="str">
            <v>01.013.02.01.01.01</v>
          </cell>
          <cell r="D1436" t="str">
            <v>Instalações Elétricas - Prédios e Áreas Sociais</v>
          </cell>
          <cell r="E1436">
            <v>1</v>
          </cell>
          <cell r="F1436" t="str">
            <v>vb</v>
          </cell>
          <cell r="G1436">
            <v>10587606.09</v>
          </cell>
          <cell r="H1436">
            <v>10708195.66</v>
          </cell>
        </row>
        <row r="1437">
          <cell r="C1437" t="str">
            <v>01.013.02.01.01.02</v>
          </cell>
          <cell r="D1437" t="str">
            <v>Instalações Hidráulicas - Prédios e Áreas Sociais</v>
          </cell>
          <cell r="E1437">
            <v>1</v>
          </cell>
          <cell r="F1437" t="str">
            <v>vb</v>
          </cell>
          <cell r="G1437">
            <v>6049366.9100000001</v>
          </cell>
          <cell r="H1437">
            <v>6116429.3899999997</v>
          </cell>
        </row>
        <row r="1438">
          <cell r="C1438" t="str">
            <v>01.013.02.01.01.03</v>
          </cell>
          <cell r="D1438" t="str">
            <v>Ar Condicionado, Ventilação e Exaustão - Prédios e Áreas Sociais</v>
          </cell>
          <cell r="E1438">
            <v>1</v>
          </cell>
          <cell r="F1438" t="str">
            <v>vb</v>
          </cell>
          <cell r="G1438">
            <v>2673963.7200000002</v>
          </cell>
          <cell r="H1438">
            <v>2727551.81</v>
          </cell>
        </row>
        <row r="1439">
          <cell r="C1439" t="str">
            <v>01.013.02.01.01.04</v>
          </cell>
          <cell r="D1439" t="str">
            <v>Automação, Supervisão, Detecção e Segurança - Prédios e Áreas Sociais</v>
          </cell>
          <cell r="E1439">
            <v>1</v>
          </cell>
          <cell r="F1439" t="str">
            <v>vb</v>
          </cell>
          <cell r="G1439">
            <v>2030930.5</v>
          </cell>
          <cell r="H1439">
            <v>2414334.69</v>
          </cell>
        </row>
        <row r="1440">
          <cell r="C1440" t="str">
            <v>01.013.02.01.01.05</v>
          </cell>
          <cell r="D1440" t="str">
            <v>Aquecedores</v>
          </cell>
          <cell r="E1440">
            <v>1</v>
          </cell>
          <cell r="F1440" t="str">
            <v>vb</v>
          </cell>
          <cell r="G1440">
            <v>1534896</v>
          </cell>
          <cell r="H1440">
            <v>1534896</v>
          </cell>
        </row>
        <row r="1441">
          <cell r="C1441" t="str">
            <v>01.013.03</v>
          </cell>
          <cell r="D1441" t="str">
            <v>Serviços Civis de Instalações</v>
          </cell>
          <cell r="H1441">
            <v>124123.13</v>
          </cell>
        </row>
        <row r="1442">
          <cell r="C1442" t="str">
            <v>01.013.03.01</v>
          </cell>
          <cell r="D1442" t="str">
            <v>Serviços Civis de Instalações</v>
          </cell>
          <cell r="H1442">
            <v>124123.13</v>
          </cell>
        </row>
        <row r="1443">
          <cell r="C1443" t="str">
            <v>01.013.03.01.01</v>
          </cell>
          <cell r="D1443" t="str">
            <v>Serviços Civis de Instalações</v>
          </cell>
          <cell r="H1443">
            <v>124123.13</v>
          </cell>
        </row>
        <row r="1444">
          <cell r="C1444" t="str">
            <v>01.013.03.01.01.01</v>
          </cell>
          <cell r="D1444" t="str">
            <v>Serviço Civil para instalação elétrica e hidráulica</v>
          </cell>
          <cell r="E1444">
            <v>1</v>
          </cell>
          <cell r="F1444" t="str">
            <v>vb</v>
          </cell>
          <cell r="G1444">
            <v>83184.87</v>
          </cell>
          <cell r="H1444">
            <v>84123.13</v>
          </cell>
        </row>
        <row r="1445">
          <cell r="C1445" t="str">
            <v>01.013.03.01.01.02</v>
          </cell>
          <cell r="D1445" t="str">
            <v>Acessórios das Cabines de medição da Eletropaulo</v>
          </cell>
          <cell r="E1445">
            <v>10</v>
          </cell>
          <cell r="F1445" t="str">
            <v>vb</v>
          </cell>
          <cell r="G1445">
            <v>2500</v>
          </cell>
          <cell r="H1445">
            <v>25000</v>
          </cell>
        </row>
        <row r="1446">
          <cell r="C1446" t="str">
            <v>01.013.03.01.01.03</v>
          </cell>
          <cell r="D1446" t="str">
            <v>Obras civis dentro da área do Shopping</v>
          </cell>
          <cell r="E1446">
            <v>1</v>
          </cell>
          <cell r="F1446" t="str">
            <v>vb</v>
          </cell>
          <cell r="G1446">
            <v>15000</v>
          </cell>
          <cell r="H1446">
            <v>15000</v>
          </cell>
        </row>
        <row r="1447">
          <cell r="C1447">
            <v>1014</v>
          </cell>
          <cell r="D1447" t="str">
            <v>Diversos</v>
          </cell>
          <cell r="H1447">
            <v>459464.54</v>
          </cell>
        </row>
        <row r="1448">
          <cell r="C1448" t="str">
            <v>01.014.01</v>
          </cell>
          <cell r="D1448" t="str">
            <v>Diversos</v>
          </cell>
          <cell r="H1448">
            <v>459464.54</v>
          </cell>
        </row>
        <row r="1449">
          <cell r="C1449" t="str">
            <v>01.014.01.01</v>
          </cell>
          <cell r="D1449" t="str">
            <v>Decoração de Cabine de Elevador</v>
          </cell>
          <cell r="H1449">
            <v>459464.54</v>
          </cell>
        </row>
        <row r="1450">
          <cell r="C1450" t="str">
            <v>01.014.01.01.01</v>
          </cell>
          <cell r="D1450" t="str">
            <v>Piso da Cabine de Elevador Social</v>
          </cell>
          <cell r="H1450">
            <v>18783.52</v>
          </cell>
        </row>
        <row r="1451">
          <cell r="C1451" t="str">
            <v>01.014.01.01.01.01</v>
          </cell>
          <cell r="D1451" t="str">
            <v>Piso em mármore Travertino Navona, paginado, esp. 2cm</v>
          </cell>
          <cell r="E1451">
            <v>12.6</v>
          </cell>
          <cell r="F1451" t="str">
            <v>m2</v>
          </cell>
          <cell r="G1451">
            <v>355.5</v>
          </cell>
          <cell r="H1451">
            <v>4479.3</v>
          </cell>
        </row>
        <row r="1452">
          <cell r="C1452" t="str">
            <v>01.014.01.01.01.02</v>
          </cell>
          <cell r="D1452" t="str">
            <v>Faixa em Marmore Travertino Navona larg. 15cm</v>
          </cell>
          <cell r="E1452">
            <v>107.91</v>
          </cell>
          <cell r="F1452" t="str">
            <v>m</v>
          </cell>
          <cell r="G1452">
            <v>103.40997127235659</v>
          </cell>
          <cell r="H1452">
            <v>11158.97</v>
          </cell>
        </row>
        <row r="1453">
          <cell r="C1453" t="str">
            <v>01.014.01.01.01.03</v>
          </cell>
          <cell r="D1453" t="str">
            <v>Rodapé h=10cm em mármore Travertino Navona</v>
          </cell>
          <cell r="E1453">
            <v>52.16</v>
          </cell>
          <cell r="F1453" t="str">
            <v>m</v>
          </cell>
          <cell r="G1453">
            <v>60.300038343558285</v>
          </cell>
          <cell r="H1453">
            <v>3145.25</v>
          </cell>
        </row>
        <row r="1454">
          <cell r="C1454" t="str">
            <v>01.014.01.01.02</v>
          </cell>
          <cell r="D1454" t="str">
            <v>Piso da Cabine de Elevador de Serviço e Elevador do Clube</v>
          </cell>
          <cell r="H1454">
            <v>4195.7700000000004</v>
          </cell>
        </row>
        <row r="1455">
          <cell r="C1455" t="str">
            <v>01.014.01.01.02.01</v>
          </cell>
          <cell r="D1455" t="str">
            <v>Piso da Cabine de Elevador de Serviço em granito amendoa polido 40x40cm, esp. 2cm</v>
          </cell>
          <cell r="E1455">
            <v>20.49</v>
          </cell>
          <cell r="F1455" t="str">
            <v>m2</v>
          </cell>
          <cell r="G1455">
            <v>153.35675939482675</v>
          </cell>
          <cell r="H1455">
            <v>3142.28</v>
          </cell>
        </row>
        <row r="1456">
          <cell r="C1456" t="str">
            <v>01.014.01.01.02.02</v>
          </cell>
          <cell r="D1456" t="str">
            <v>Rodapé h=10cm em granito amendoa polido</v>
          </cell>
          <cell r="E1456">
            <v>34.86</v>
          </cell>
          <cell r="F1456" t="str">
            <v>m</v>
          </cell>
          <cell r="G1456">
            <v>30.220309810671257</v>
          </cell>
          <cell r="H1456">
            <v>1053.48</v>
          </cell>
        </row>
        <row r="1457">
          <cell r="C1457" t="str">
            <v>01.014.01.01.03</v>
          </cell>
          <cell r="D1457" t="str">
            <v>Sauna</v>
          </cell>
          <cell r="H1457">
            <v>12903.69</v>
          </cell>
        </row>
        <row r="1458">
          <cell r="C1458" t="str">
            <v>01.014.01.01.03.01</v>
          </cell>
          <cell r="D1458" t="str">
            <v>Sauna seca completa - Paredes, forro e bancos em madeira cedrinho</v>
          </cell>
          <cell r="E1458">
            <v>1</v>
          </cell>
          <cell r="F1458" t="str">
            <v>un</v>
          </cell>
          <cell r="G1458">
            <v>3635.89</v>
          </cell>
          <cell r="H1458">
            <v>3635.89</v>
          </cell>
        </row>
        <row r="1459">
          <cell r="C1459" t="str">
            <v>01.014.01.01.03.02</v>
          </cell>
          <cell r="D1459" t="str">
            <v>Equipamento para Sauna úmida</v>
          </cell>
          <cell r="E1459">
            <v>1</v>
          </cell>
          <cell r="F1459" t="str">
            <v>un</v>
          </cell>
          <cell r="G1459">
            <v>1354</v>
          </cell>
          <cell r="H1459">
            <v>1354</v>
          </cell>
        </row>
        <row r="1460">
          <cell r="C1460" t="str">
            <v>01.014.01.01.03.03</v>
          </cell>
          <cell r="D1460" t="str">
            <v>Equipamento para Sauna seca</v>
          </cell>
          <cell r="E1460">
            <v>1</v>
          </cell>
          <cell r="F1460" t="str">
            <v>un</v>
          </cell>
          <cell r="G1460">
            <v>1041</v>
          </cell>
          <cell r="H1460">
            <v>1041</v>
          </cell>
        </row>
        <row r="1461">
          <cell r="C1461" t="str">
            <v>01.014.01.01.03.04</v>
          </cell>
          <cell r="D1461" t="str">
            <v>Porta em aço inox escovado com visor retangular (sauna úmida)</v>
          </cell>
          <cell r="E1461">
            <v>1</v>
          </cell>
          <cell r="F1461" t="str">
            <v>un</v>
          </cell>
          <cell r="G1461">
            <v>739.8</v>
          </cell>
          <cell r="H1461">
            <v>739.8</v>
          </cell>
        </row>
        <row r="1462">
          <cell r="C1462" t="str">
            <v>01.014.01.01.03.05</v>
          </cell>
          <cell r="D1462" t="str">
            <v>Ducha circular com ducha cascata</v>
          </cell>
          <cell r="E1462">
            <v>2</v>
          </cell>
          <cell r="F1462" t="str">
            <v>un</v>
          </cell>
          <cell r="G1462">
            <v>1410</v>
          </cell>
          <cell r="H1462">
            <v>2820</v>
          </cell>
        </row>
        <row r="1463">
          <cell r="C1463" t="str">
            <v>01.014.01.01.03.06</v>
          </cell>
          <cell r="D1463" t="str">
            <v>Ducha escocesa</v>
          </cell>
          <cell r="E1463">
            <v>1</v>
          </cell>
          <cell r="F1463" t="str">
            <v>un</v>
          </cell>
          <cell r="G1463">
            <v>3313</v>
          </cell>
          <cell r="H1463">
            <v>3313</v>
          </cell>
        </row>
        <row r="1464">
          <cell r="C1464" t="str">
            <v>01.014.01.01.04</v>
          </cell>
          <cell r="D1464" t="str">
            <v>Equipamentos de Cozinha</v>
          </cell>
          <cell r="H1464">
            <v>5100</v>
          </cell>
        </row>
        <row r="1465">
          <cell r="C1465" t="str">
            <v>01.014.01.01.04.01</v>
          </cell>
          <cell r="D1465" t="str">
            <v>Lanchonete do Subsolo - Coifa lateral TAOC5490</v>
          </cell>
          <cell r="E1465">
            <v>1</v>
          </cell>
          <cell r="F1465" t="str">
            <v>un</v>
          </cell>
          <cell r="G1465">
            <v>5100</v>
          </cell>
          <cell r="H1465">
            <v>5100</v>
          </cell>
        </row>
        <row r="1466">
          <cell r="C1466" t="str">
            <v>01.014.01.01.05</v>
          </cell>
          <cell r="D1466" t="str">
            <v>Equipamentos para quadra esportiva</v>
          </cell>
          <cell r="H1466">
            <v>8900.1</v>
          </cell>
        </row>
        <row r="1467">
          <cell r="C1467" t="str">
            <v>01.014.01.01.05.01</v>
          </cell>
          <cell r="D1467" t="str">
            <v>Equipamento para futsal ( 2 traves de ferro com requadro e 2 redes )</v>
          </cell>
          <cell r="E1467">
            <v>1</v>
          </cell>
          <cell r="F1467" t="str">
            <v>cj</v>
          </cell>
          <cell r="G1467">
            <v>770</v>
          </cell>
          <cell r="H1467">
            <v>770</v>
          </cell>
        </row>
        <row r="1468">
          <cell r="C1468" t="str">
            <v>01.014.01.01.05.02</v>
          </cell>
          <cell r="D1468" t="str">
            <v>Equipamento para Basket ( Estrutura metalica fixa com avanço livre de 1,30m, com tabelas em laminado naval,  2 aros e 2 redes )</v>
          </cell>
          <cell r="E1468">
            <v>1</v>
          </cell>
          <cell r="F1468" t="str">
            <v>cj</v>
          </cell>
          <cell r="G1468">
            <v>390</v>
          </cell>
          <cell r="H1468">
            <v>390</v>
          </cell>
        </row>
        <row r="1469">
          <cell r="C1469" t="str">
            <v>01.014.01.01.05.03</v>
          </cell>
          <cell r="D1469" t="str">
            <v>Equipamento para Volei ( 2 postes de ferro, 2 buchas, 1 catraca, 1 cabo tensor plastificado e 1 rede )</v>
          </cell>
          <cell r="E1469">
            <v>1</v>
          </cell>
          <cell r="F1469" t="str">
            <v>cj</v>
          </cell>
          <cell r="G1469">
            <v>1490</v>
          </cell>
          <cell r="H1469">
            <v>1490</v>
          </cell>
        </row>
        <row r="1470">
          <cell r="C1470" t="str">
            <v>01.014.01.01.05.04</v>
          </cell>
          <cell r="D1470" t="str">
            <v>Pintura de demarcação da quadra</v>
          </cell>
          <cell r="E1470">
            <v>1</v>
          </cell>
          <cell r="F1470" t="str">
            <v>cj</v>
          </cell>
          <cell r="G1470">
            <v>1600</v>
          </cell>
          <cell r="H1470">
            <v>1600</v>
          </cell>
        </row>
        <row r="1471">
          <cell r="C1471" t="str">
            <v>01.014.01.01.05.05</v>
          </cell>
          <cell r="D1471" t="str">
            <v>Alambrado em tela 2" em fio 12 galvanizado e revestido em PVC verde, h=2,50m, com tubos galvanizados verticais pintados na cor verde, 2 barramentos em todo o perímetro e 3 portões de acesso (Det. Q19 Rev. 0 de 31/03/04)</v>
          </cell>
          <cell r="E1471">
            <v>1</v>
          </cell>
          <cell r="F1471" t="str">
            <v>cj</v>
          </cell>
          <cell r="G1471">
            <v>4650.1000000000004</v>
          </cell>
          <cell r="H1471">
            <v>4650.1000000000004</v>
          </cell>
        </row>
        <row r="1472">
          <cell r="C1472" t="str">
            <v>01.014.01.01.06</v>
          </cell>
          <cell r="D1472" t="str">
            <v>Equipamentos para Piscina</v>
          </cell>
          <cell r="H1472">
            <v>2194</v>
          </cell>
        </row>
        <row r="1473">
          <cell r="C1473" t="str">
            <v>01.014.01.01.06.01</v>
          </cell>
          <cell r="D1473" t="str">
            <v>Equipamentos para Piscina - Escada em aço inox com 3 degraus</v>
          </cell>
          <cell r="E1473">
            <v>2</v>
          </cell>
          <cell r="F1473" t="str">
            <v>un</v>
          </cell>
          <cell r="G1473">
            <v>1097</v>
          </cell>
          <cell r="H1473">
            <v>2194</v>
          </cell>
        </row>
        <row r="1474">
          <cell r="C1474" t="str">
            <v>01.014.01.01.07</v>
          </cell>
          <cell r="D1474" t="str">
            <v>Reservatórios metálicos revestido internamente com pintura a base de epoxi, com 1 escada marinheiro, boca de inspeção e indicador de nível</v>
          </cell>
          <cell r="H1474">
            <v>324000</v>
          </cell>
        </row>
        <row r="1475">
          <cell r="C1475" t="str">
            <v>01.014.01.01.07.01</v>
          </cell>
          <cell r="D1475" t="str">
            <v>Edifício A - 50m3, 2 células de 25m3, dimensões 4,35x4,55x2,89m</v>
          </cell>
          <cell r="E1475">
            <v>7</v>
          </cell>
          <cell r="F1475" t="str">
            <v>un</v>
          </cell>
          <cell r="G1475">
            <v>32400</v>
          </cell>
          <cell r="H1475">
            <v>226800</v>
          </cell>
        </row>
        <row r="1476">
          <cell r="C1476" t="str">
            <v>01.014.01.01.07.02</v>
          </cell>
          <cell r="D1476" t="str">
            <v>Edifícios B, C, D, G, H e I - 54m3, 2 células de 27m3, dimensões 3,00x4,00x4,75m</v>
          </cell>
          <cell r="E1476">
            <v>1</v>
          </cell>
          <cell r="F1476" t="str">
            <v>un</v>
          </cell>
          <cell r="G1476">
            <v>32400</v>
          </cell>
          <cell r="H1476">
            <v>32400</v>
          </cell>
        </row>
        <row r="1477">
          <cell r="C1477" t="str">
            <v>01.014.01.01.07.03</v>
          </cell>
          <cell r="D1477" t="str">
            <v>Edifício E - 54m3, 2 células de 27m3, dimensões 3,20x3,80x4,75m</v>
          </cell>
          <cell r="E1477">
            <v>1</v>
          </cell>
          <cell r="F1477" t="str">
            <v>un</v>
          </cell>
          <cell r="G1477">
            <v>32400</v>
          </cell>
          <cell r="H1477">
            <v>32400</v>
          </cell>
        </row>
        <row r="1478">
          <cell r="C1478" t="str">
            <v>01.014.01.01.07.04</v>
          </cell>
          <cell r="D1478" t="str">
            <v>Edifício F - 54m3, 2 células de 27m3, dimensões 2,80x4,30x4,75m</v>
          </cell>
          <cell r="E1478">
            <v>1</v>
          </cell>
          <cell r="F1478" t="str">
            <v>un</v>
          </cell>
          <cell r="G1478">
            <v>32400</v>
          </cell>
          <cell r="H1478">
            <v>32400</v>
          </cell>
        </row>
        <row r="1479">
          <cell r="C1479" t="str">
            <v>01.014.01.01.08</v>
          </cell>
          <cell r="D1479" t="str">
            <v>Acabamentos e Acessórios Elevador panorâmico do Clube</v>
          </cell>
          <cell r="H1479">
            <v>78303.72</v>
          </cell>
        </row>
        <row r="1480">
          <cell r="C1480" t="str">
            <v>01.014.01.01.08.01</v>
          </cell>
          <cell r="D1480" t="str">
            <v>Estrutura metálica do Elevador do Clube</v>
          </cell>
          <cell r="E1480">
            <v>4500</v>
          </cell>
          <cell r="F1480" t="str">
            <v>kg</v>
          </cell>
          <cell r="G1480">
            <v>6.9</v>
          </cell>
          <cell r="H1480">
            <v>31050</v>
          </cell>
        </row>
        <row r="1481">
          <cell r="C1481" t="str">
            <v>01.014.01.01.08.02</v>
          </cell>
          <cell r="D1481" t="str">
            <v>Vidro temperado laminado incolor 14mm, (6+8)</v>
          </cell>
          <cell r="E1481">
            <v>66</v>
          </cell>
          <cell r="F1481" t="str">
            <v>m2</v>
          </cell>
          <cell r="G1481">
            <v>320.53954545454548</v>
          </cell>
          <cell r="H1481">
            <v>21155.61</v>
          </cell>
        </row>
        <row r="1482">
          <cell r="C1482" t="str">
            <v>01.014.01.01.08.03</v>
          </cell>
          <cell r="D1482" t="str">
            <v>Porta externa em vidro temperado incolor 10mm para o elevador medindo 1,10x2,20m</v>
          </cell>
          <cell r="E1482">
            <v>2</v>
          </cell>
          <cell r="F1482" t="str">
            <v>un</v>
          </cell>
          <cell r="G1482">
            <v>1151.19</v>
          </cell>
          <cell r="H1482">
            <v>2302.38</v>
          </cell>
        </row>
        <row r="1483">
          <cell r="C1483" t="str">
            <v>01.014.01.01.08.04</v>
          </cell>
          <cell r="D1483" t="str">
            <v>Marquise de vidro temperado laminado incolor 14mm</v>
          </cell>
          <cell r="E1483">
            <v>1</v>
          </cell>
          <cell r="F1483" t="str">
            <v>vb</v>
          </cell>
          <cell r="G1483">
            <v>10000.01</v>
          </cell>
          <cell r="H1483">
            <v>10000.01</v>
          </cell>
        </row>
        <row r="1484">
          <cell r="C1484" t="str">
            <v>01.014.01.01.08.05</v>
          </cell>
          <cell r="D1484" t="str">
            <v xml:space="preserve">Perfil em aluminio anodizado para travamento e arremates do vidro </v>
          </cell>
          <cell r="E1484">
            <v>1</v>
          </cell>
          <cell r="F1484" t="str">
            <v>vb</v>
          </cell>
          <cell r="G1484">
            <v>12540</v>
          </cell>
          <cell r="H1484">
            <v>12540</v>
          </cell>
        </row>
        <row r="1485">
          <cell r="C1485" t="str">
            <v>01.014.01.01.08.06</v>
          </cell>
          <cell r="D1485" t="str">
            <v>Laje pré-moldada esp= 12cm, inclusive capeamento</v>
          </cell>
          <cell r="E1485">
            <v>4.83</v>
          </cell>
          <cell r="F1485" t="str">
            <v>m2</v>
          </cell>
          <cell r="G1485">
            <v>49.610766045548651</v>
          </cell>
          <cell r="H1485">
            <v>239.62</v>
          </cell>
        </row>
        <row r="1486">
          <cell r="C1486" t="str">
            <v>01.014.01.01.08.07</v>
          </cell>
          <cell r="D1486" t="str">
            <v>Alvenaria para platibanda de arremates da impermeabilização</v>
          </cell>
          <cell r="E1486">
            <v>4.4000000000000004</v>
          </cell>
          <cell r="F1486" t="str">
            <v>m2</v>
          </cell>
          <cell r="G1486">
            <v>36.790909090909089</v>
          </cell>
          <cell r="H1486">
            <v>161.88</v>
          </cell>
        </row>
        <row r="1487">
          <cell r="C1487" t="str">
            <v>01.014.01.01.08.08</v>
          </cell>
          <cell r="D1487" t="str">
            <v>Chapisco externo</v>
          </cell>
          <cell r="E1487">
            <v>14.08</v>
          </cell>
          <cell r="F1487" t="str">
            <v>m2</v>
          </cell>
          <cell r="G1487">
            <v>4.8096590909090908</v>
          </cell>
          <cell r="H1487">
            <v>67.72</v>
          </cell>
        </row>
        <row r="1488">
          <cell r="C1488" t="str">
            <v>01.014.01.01.08.09</v>
          </cell>
          <cell r="D1488" t="str">
            <v>Massa única</v>
          </cell>
          <cell r="E1488">
            <v>14.08</v>
          </cell>
          <cell r="F1488" t="str">
            <v>m2</v>
          </cell>
          <cell r="G1488">
            <v>15.9140625</v>
          </cell>
          <cell r="H1488">
            <v>224.07</v>
          </cell>
        </row>
        <row r="1489">
          <cell r="C1489" t="str">
            <v>01.014.01.01.08.10</v>
          </cell>
          <cell r="D1489" t="str">
            <v>Pintura neutrol</v>
          </cell>
          <cell r="E1489">
            <v>7.04</v>
          </cell>
          <cell r="F1489" t="str">
            <v>m2</v>
          </cell>
          <cell r="G1489">
            <v>4.4900568181818183</v>
          </cell>
          <cell r="H1489">
            <v>31.61</v>
          </cell>
        </row>
        <row r="1490">
          <cell r="C1490" t="str">
            <v>01.014.01.01.08.11</v>
          </cell>
          <cell r="D1490" t="str">
            <v>Rufo alwitra desenvolvimento 50cm, pré-pintado cor branca</v>
          </cell>
          <cell r="E1490">
            <v>8.8000000000000007</v>
          </cell>
          <cell r="F1490" t="str">
            <v>m</v>
          </cell>
          <cell r="G1490">
            <v>60.320454545454545</v>
          </cell>
          <cell r="H1490">
            <v>530.82000000000005</v>
          </cell>
        </row>
        <row r="1491">
          <cell r="C1491" t="str">
            <v>01.014.01.01.09</v>
          </cell>
          <cell r="D1491" t="str">
            <v>Laje de cobertura - Sistema "A4" Manta asfáltica 4mm aderida com asfalto elastomérico - Manta asf. Pre´-fabricada (SBS 13%), esp. 4mm, tipo IV, conf. Norma (ABNT) NBR 9952/98, aderida com 2,0kg/m2 de asfalto quente e camada de reforço com 2 kg/m2 de asfal</v>
          </cell>
          <cell r="H1491">
            <v>552.11</v>
          </cell>
        </row>
        <row r="1492">
          <cell r="C1492" t="str">
            <v>01.014.01.01.09.01</v>
          </cell>
          <cell r="D1492" t="str">
            <v>Regularização de superfície horizontal e vertical - esp. 5cm</v>
          </cell>
          <cell r="E1492">
            <v>4.83</v>
          </cell>
          <cell r="F1492" t="str">
            <v>m2</v>
          </cell>
          <cell r="G1492">
            <v>13.95031055900621</v>
          </cell>
          <cell r="H1492">
            <v>67.38</v>
          </cell>
        </row>
        <row r="1493">
          <cell r="C1493" t="str">
            <v>01.014.01.01.09.02</v>
          </cell>
          <cell r="D1493" t="str">
            <v>Impermeaabilização (primer, asfalto elastomérico e manta asfáltica SBS 13% 4mm tipo IV)</v>
          </cell>
          <cell r="E1493">
            <v>9.23</v>
          </cell>
          <cell r="F1493" t="str">
            <v>m2</v>
          </cell>
          <cell r="G1493">
            <v>41.983748645720475</v>
          </cell>
          <cell r="H1493">
            <v>387.51</v>
          </cell>
        </row>
        <row r="1494">
          <cell r="C1494" t="str">
            <v>01.014.01.01.09.03</v>
          </cell>
          <cell r="D1494" t="str">
            <v>Camada separadora (papel kraft)</v>
          </cell>
          <cell r="E1494">
            <v>4.83</v>
          </cell>
          <cell r="F1494" t="str">
            <v>m2</v>
          </cell>
          <cell r="G1494">
            <v>1.0331262939958592</v>
          </cell>
          <cell r="H1494">
            <v>4.99</v>
          </cell>
        </row>
        <row r="1495">
          <cell r="C1495" t="str">
            <v>01.014.01.01.09.04</v>
          </cell>
          <cell r="D1495" t="str">
            <v>Proteção mecânica acabada horizontal</v>
          </cell>
          <cell r="E1495">
            <v>4.83</v>
          </cell>
          <cell r="F1495" t="str">
            <v>m2</v>
          </cell>
          <cell r="G1495">
            <v>9.7971014492753614</v>
          </cell>
          <cell r="H1495">
            <v>47.32</v>
          </cell>
        </row>
        <row r="1496">
          <cell r="C1496" t="str">
            <v>01.014.01.01.09.05</v>
          </cell>
          <cell r="D1496" t="str">
            <v>Proteção mecânica acabada vertical com tela galvanizada, ou plástica fio 22 abertura 1"</v>
          </cell>
          <cell r="E1496">
            <v>4.4000000000000004</v>
          </cell>
          <cell r="F1496" t="str">
            <v>m2</v>
          </cell>
          <cell r="G1496">
            <v>10.204545454545453</v>
          </cell>
          <cell r="H1496">
            <v>44.9</v>
          </cell>
        </row>
        <row r="1497">
          <cell r="C1497" t="str">
            <v>01.014.01.01.09.06</v>
          </cell>
          <cell r="D1497" t="str">
            <v>Mastique de emulsão hidroasfáltica - incluso</v>
          </cell>
          <cell r="E1497">
            <v>8.8000000000000007</v>
          </cell>
          <cell r="F1497" t="str">
            <v>m</v>
          </cell>
        </row>
        <row r="1498">
          <cell r="C1498" t="str">
            <v>01.014.01.01.10</v>
          </cell>
          <cell r="D1498" t="str">
            <v>Impermeabilização do Poço do elevador panorâmico</v>
          </cell>
          <cell r="H1498">
            <v>603.89</v>
          </cell>
        </row>
        <row r="1499">
          <cell r="C1499" t="str">
            <v>01.014.01.01.10.01</v>
          </cell>
          <cell r="D1499" t="str">
            <v>Preparação de superfície - Limpeza, apicoamento e grouteamento dos locais necessários</v>
          </cell>
          <cell r="E1499">
            <v>18.03</v>
          </cell>
          <cell r="F1499" t="str">
            <v>m2</v>
          </cell>
          <cell r="G1499">
            <v>9.0116472545757063</v>
          </cell>
          <cell r="H1499">
            <v>162.47999999999999</v>
          </cell>
        </row>
        <row r="1500">
          <cell r="C1500" t="str">
            <v>01.014.01.01.10.02</v>
          </cell>
          <cell r="D1500" t="str">
            <v>Tamponamento: Aplicação de cimento hidráulico HY´DI Pó 2</v>
          </cell>
          <cell r="E1500">
            <v>18.03</v>
          </cell>
          <cell r="F1500" t="str">
            <v>m2</v>
          </cell>
          <cell r="G1500">
            <v>12.068774265113698</v>
          </cell>
          <cell r="H1500">
            <v>217.6</v>
          </cell>
        </row>
        <row r="1501">
          <cell r="C1501" t="str">
            <v>01.014.01.01.10.03</v>
          </cell>
          <cell r="D1501" t="str">
            <v xml:space="preserve">Impermeabilização do Poço do elevador </v>
          </cell>
          <cell r="E1501">
            <v>18.03</v>
          </cell>
          <cell r="F1501" t="str">
            <v>m2</v>
          </cell>
          <cell r="G1501">
            <v>12.413200221852467</v>
          </cell>
          <cell r="H1501">
            <v>223.81</v>
          </cell>
        </row>
        <row r="1502">
          <cell r="C1502" t="str">
            <v>01.014.01.01.11</v>
          </cell>
          <cell r="D1502" t="str">
            <v>Canaleta na porta de Entrada do Térreo dos Edifícios</v>
          </cell>
          <cell r="H1502">
            <v>3927.74</v>
          </cell>
        </row>
        <row r="1503">
          <cell r="C1503" t="str">
            <v>01.014.01.01.11.01</v>
          </cell>
          <cell r="D1503" t="str">
            <v>Canaleta de alumínio Sekapiso compr. 2,00m, larg. 30cm, com grelha fosca</v>
          </cell>
          <cell r="E1503">
            <v>9</v>
          </cell>
          <cell r="F1503" t="str">
            <v>un</v>
          </cell>
          <cell r="G1503">
            <v>436.41555555555556</v>
          </cell>
          <cell r="H1503">
            <v>3927.74</v>
          </cell>
        </row>
        <row r="1504">
          <cell r="C1504">
            <v>1015</v>
          </cell>
          <cell r="D1504" t="str">
            <v>Serviços Complementares</v>
          </cell>
          <cell r="H1504">
            <v>300000</v>
          </cell>
        </row>
        <row r="1505">
          <cell r="C1505" t="str">
            <v>01.015.01</v>
          </cell>
          <cell r="D1505" t="str">
            <v>Limpeza</v>
          </cell>
          <cell r="H1505">
            <v>300000</v>
          </cell>
        </row>
        <row r="1506">
          <cell r="C1506" t="str">
            <v>01.015.01.01</v>
          </cell>
          <cell r="D1506" t="str">
            <v>Limpeza</v>
          </cell>
          <cell r="H1506">
            <v>300000</v>
          </cell>
        </row>
        <row r="1507">
          <cell r="C1507" t="str">
            <v>01.015.01.01.01</v>
          </cell>
          <cell r="D1507" t="str">
            <v>Limpeza</v>
          </cell>
          <cell r="H1507">
            <v>300000</v>
          </cell>
        </row>
        <row r="1508">
          <cell r="C1508" t="str">
            <v>01.015.01.01.01.01</v>
          </cell>
          <cell r="D1508" t="str">
            <v>Limpeza final da obra</v>
          </cell>
          <cell r="E1508">
            <v>1</v>
          </cell>
          <cell r="F1508" t="str">
            <v>Vb</v>
          </cell>
          <cell r="G1508">
            <v>300000</v>
          </cell>
          <cell r="H1508">
            <v>300000</v>
          </cell>
        </row>
        <row r="1509">
          <cell r="C1509">
            <v>2</v>
          </cell>
          <cell r="D1509" t="str">
            <v>ÁREAS COMUNS</v>
          </cell>
          <cell r="H1509">
            <v>19829866.329999998</v>
          </cell>
        </row>
        <row r="1510">
          <cell r="C1510">
            <v>2001</v>
          </cell>
          <cell r="D1510" t="str">
            <v>SERVIÇOS PRELIMINARES</v>
          </cell>
          <cell r="H1510">
            <v>109686.13</v>
          </cell>
        </row>
        <row r="1511">
          <cell r="C1511" t="str">
            <v>02.001.02</v>
          </cell>
          <cell r="D1511" t="str">
            <v>Locação da Obra</v>
          </cell>
          <cell r="H1511">
            <v>6013.71</v>
          </cell>
        </row>
        <row r="1512">
          <cell r="C1512" t="str">
            <v>02.001.01.01.01.01</v>
          </cell>
          <cell r="D1512" t="str">
            <v>Locação da obra (circulação de serviços)</v>
          </cell>
          <cell r="E1512">
            <v>2903.42</v>
          </cell>
          <cell r="F1512" t="str">
            <v>m2</v>
          </cell>
          <cell r="G1512">
            <v>2.0712504563583636</v>
          </cell>
          <cell r="H1512">
            <v>6013.71</v>
          </cell>
        </row>
        <row r="1513">
          <cell r="C1513" t="str">
            <v>02.001.02</v>
          </cell>
          <cell r="D1513" t="str">
            <v>Retirada de elementos vazados da parede do shopping divisa com a obra, proximo ao Edificio "A"</v>
          </cell>
          <cell r="H1513">
            <v>53172.42</v>
          </cell>
        </row>
        <row r="1514">
          <cell r="C1514" t="str">
            <v>02.001.01.01.02.01</v>
          </cell>
          <cell r="D1514" t="str">
            <v>Retirada de elementos vazados</v>
          </cell>
          <cell r="E1514">
            <v>460.10199999999998</v>
          </cell>
          <cell r="F1514" t="str">
            <v>m2</v>
          </cell>
          <cell r="G1514">
            <v>16.65350291891798</v>
          </cell>
          <cell r="H1514">
            <v>7662.31</v>
          </cell>
        </row>
        <row r="1515">
          <cell r="C1515" t="str">
            <v>02.001.01.01.02.02</v>
          </cell>
          <cell r="D1515" t="str">
            <v>Alvenaria em bloco de concreto vedação 19x19x39cm</v>
          </cell>
          <cell r="E1515">
            <v>460.10199999999998</v>
          </cell>
          <cell r="F1515" t="str">
            <v>m2</v>
          </cell>
          <cell r="G1515">
            <v>25.878000965003416</v>
          </cell>
          <cell r="H1515">
            <v>11906.52</v>
          </cell>
        </row>
        <row r="1516">
          <cell r="C1516" t="str">
            <v>02.001.01.01.02.03</v>
          </cell>
          <cell r="D1516" t="str">
            <v>Chapisco</v>
          </cell>
          <cell r="E1516">
            <v>920.20399999999995</v>
          </cell>
          <cell r="F1516" t="str">
            <v>m2</v>
          </cell>
          <cell r="G1516">
            <v>4.8098030436729253</v>
          </cell>
          <cell r="H1516">
            <v>4426</v>
          </cell>
        </row>
        <row r="1517">
          <cell r="C1517" t="str">
            <v>02.001.01.01.02.04</v>
          </cell>
          <cell r="D1517" t="str">
            <v>Massa única feltrada</v>
          </cell>
          <cell r="E1517">
            <v>920.20399999999995</v>
          </cell>
          <cell r="F1517" t="str">
            <v>m2</v>
          </cell>
          <cell r="G1517">
            <v>15.914003851319924</v>
          </cell>
          <cell r="H1517">
            <v>14644.13</v>
          </cell>
        </row>
        <row r="1518">
          <cell r="C1518" t="str">
            <v>02.001.01.01.02.05</v>
          </cell>
          <cell r="D1518" t="str">
            <v>Pintura latex PVA</v>
          </cell>
          <cell r="E1518">
            <v>920.20399999999995</v>
          </cell>
          <cell r="F1518" t="str">
            <v>m2</v>
          </cell>
          <cell r="G1518">
            <v>15.793747908072557</v>
          </cell>
          <cell r="H1518">
            <v>14533.47</v>
          </cell>
        </row>
        <row r="1519">
          <cell r="C1519" t="str">
            <v>02.001.02</v>
          </cell>
          <cell r="D1519" t="str">
            <v>Demolição do Stand de Vendas / Apartamento Modelo</v>
          </cell>
          <cell r="H1519">
            <v>50500</v>
          </cell>
        </row>
        <row r="1520">
          <cell r="C1520" t="str">
            <v>02.001.02.01</v>
          </cell>
          <cell r="D1520" t="str">
            <v>Stand de Vendas</v>
          </cell>
          <cell r="H1520">
            <v>37500</v>
          </cell>
        </row>
        <row r="1521">
          <cell r="C1521" t="str">
            <v>02.001.02.01.01</v>
          </cell>
          <cell r="D1521" t="str">
            <v>Desmontagem da Estrutura metálica</v>
          </cell>
          <cell r="E1521">
            <v>1</v>
          </cell>
          <cell r="F1521" t="str">
            <v>vb</v>
          </cell>
          <cell r="G1521">
            <v>8000</v>
          </cell>
          <cell r="H1521">
            <v>8000</v>
          </cell>
        </row>
        <row r="1522">
          <cell r="C1522" t="str">
            <v>02.001.02.01.02</v>
          </cell>
          <cell r="D1522" t="str">
            <v>Retirada para reaproveitamento de mármores e granitos - tabeira do Salão de Festas e tampos</v>
          </cell>
          <cell r="E1522">
            <v>1</v>
          </cell>
          <cell r="F1522" t="str">
            <v>vb</v>
          </cell>
          <cell r="G1522">
            <v>4000</v>
          </cell>
          <cell r="H1522">
            <v>4000</v>
          </cell>
        </row>
        <row r="1523">
          <cell r="C1523" t="str">
            <v>02.001.02.01.03</v>
          </cell>
          <cell r="D1523" t="str">
            <v>Retirada para reaproveitamento de louças e metais</v>
          </cell>
          <cell r="E1523">
            <v>1</v>
          </cell>
          <cell r="F1523" t="str">
            <v>vb</v>
          </cell>
          <cell r="G1523">
            <v>4500</v>
          </cell>
          <cell r="H1523">
            <v>4500</v>
          </cell>
        </row>
        <row r="1524">
          <cell r="C1524" t="str">
            <v>02.001.02.01.04</v>
          </cell>
          <cell r="D1524" t="str">
            <v>Retirada para reaproveitamento de portas de madeira, divisórias e ferragens</v>
          </cell>
          <cell r="E1524">
            <v>1</v>
          </cell>
          <cell r="F1524" t="str">
            <v>vb</v>
          </cell>
          <cell r="G1524">
            <v>2000</v>
          </cell>
          <cell r="H1524">
            <v>2000</v>
          </cell>
        </row>
        <row r="1525">
          <cell r="C1525" t="str">
            <v>02.001.02.01.05</v>
          </cell>
          <cell r="D1525" t="str">
            <v>Retirada para reaproveitamento de caixilhos de alumínio</v>
          </cell>
          <cell r="E1525">
            <v>1</v>
          </cell>
          <cell r="F1525" t="str">
            <v>vb</v>
          </cell>
          <cell r="G1525">
            <v>3000</v>
          </cell>
          <cell r="H1525">
            <v>3000</v>
          </cell>
        </row>
        <row r="1526">
          <cell r="C1526" t="str">
            <v>02.001.02.01.06</v>
          </cell>
          <cell r="D1526" t="str">
            <v>Retirada para reaproveitamento de difusores, interruptores e tomadas</v>
          </cell>
          <cell r="E1526">
            <v>1</v>
          </cell>
          <cell r="F1526" t="str">
            <v>vb</v>
          </cell>
          <cell r="G1526">
            <v>1000</v>
          </cell>
          <cell r="H1526">
            <v>1000</v>
          </cell>
        </row>
        <row r="1527">
          <cell r="C1527" t="str">
            <v>02.001.02.01.07</v>
          </cell>
          <cell r="D1527" t="str">
            <v>Retirada para reaproveitamento de equipamentos de ar condiocionado</v>
          </cell>
          <cell r="E1527">
            <v>1</v>
          </cell>
          <cell r="F1527" t="str">
            <v>vb</v>
          </cell>
          <cell r="G1527">
            <v>3000</v>
          </cell>
          <cell r="H1527">
            <v>3000</v>
          </cell>
        </row>
        <row r="1528">
          <cell r="C1528" t="str">
            <v>02.001.02.01.08</v>
          </cell>
          <cell r="D1528" t="str">
            <v>Demolição com remoção de entulho</v>
          </cell>
          <cell r="E1528">
            <v>1</v>
          </cell>
          <cell r="F1528" t="str">
            <v>vb</v>
          </cell>
          <cell r="G1528">
            <v>12000</v>
          </cell>
          <cell r="H1528">
            <v>12000</v>
          </cell>
        </row>
        <row r="1529">
          <cell r="C1529" t="str">
            <v>02.001.02.02</v>
          </cell>
          <cell r="D1529" t="str">
            <v>Apartamento Modelo</v>
          </cell>
          <cell r="H1529">
            <v>13000</v>
          </cell>
        </row>
        <row r="1530">
          <cell r="C1530" t="str">
            <v>02.001.02.02.01</v>
          </cell>
          <cell r="D1530" t="str">
            <v>Demolição com remoção de entulho e dsemontagem dos itens emprestados</v>
          </cell>
          <cell r="E1530">
            <v>1</v>
          </cell>
          <cell r="F1530" t="str">
            <v>vb</v>
          </cell>
          <cell r="G1530">
            <v>13000</v>
          </cell>
          <cell r="H1530">
            <v>13000</v>
          </cell>
        </row>
        <row r="1531">
          <cell r="C1531">
            <v>2002</v>
          </cell>
          <cell r="D1531" t="str">
            <v>MOVIMENTO DE TERRA</v>
          </cell>
          <cell r="H1531">
            <v>1513415.59</v>
          </cell>
        </row>
        <row r="1532">
          <cell r="C1532" t="str">
            <v>02.002.01</v>
          </cell>
          <cell r="D1532" t="str">
            <v>MOVIMENTO DE TERRA</v>
          </cell>
          <cell r="H1532">
            <v>1513415.59</v>
          </cell>
        </row>
        <row r="1533">
          <cell r="C1533" t="str">
            <v>02.002.01.01</v>
          </cell>
          <cell r="D1533" t="str">
            <v>MOVIMENTO DE TERRA</v>
          </cell>
          <cell r="H1533">
            <v>1513415.59</v>
          </cell>
        </row>
        <row r="1534">
          <cell r="C1534" t="str">
            <v>02.002.01.01.01</v>
          </cell>
          <cell r="D1534" t="str">
            <v>MOVIMENTO DE TERRA</v>
          </cell>
          <cell r="H1534">
            <v>1513415.59</v>
          </cell>
        </row>
        <row r="1535">
          <cell r="C1535" t="str">
            <v>02.002.01.01.01.01</v>
          </cell>
          <cell r="D1535" t="str">
            <v>Escavação mecanica dos subsolos com bota-fora medido no corte</v>
          </cell>
          <cell r="E1535">
            <v>121399.85</v>
          </cell>
          <cell r="F1535" t="str">
            <v>m3</v>
          </cell>
          <cell r="G1535">
            <v>12.290000028830347</v>
          </cell>
          <cell r="H1535">
            <v>1492004.16</v>
          </cell>
        </row>
        <row r="1536">
          <cell r="C1536" t="str">
            <v>02.002.01.01.01.03</v>
          </cell>
          <cell r="D1536" t="str">
            <v>Aterro com terra Importada (complemento de cota na area de jardim h=40cm)</v>
          </cell>
          <cell r="E1536">
            <v>1499.4</v>
          </cell>
          <cell r="F1536" t="str">
            <v>m3</v>
          </cell>
          <cell r="G1536">
            <v>14.279998666133119</v>
          </cell>
          <cell r="H1536">
            <v>21411.43</v>
          </cell>
        </row>
        <row r="1537">
          <cell r="C1537">
            <v>2003</v>
          </cell>
          <cell r="D1537" t="str">
            <v>IMPERMEABILIZAÇÃO</v>
          </cell>
          <cell r="H1537">
            <v>2083335.06</v>
          </cell>
        </row>
        <row r="1538">
          <cell r="C1538" t="str">
            <v>02.003.01</v>
          </cell>
          <cell r="D1538" t="str">
            <v>Laje com tráfego de pedestre (Térreo - Piso pedestre)</v>
          </cell>
          <cell r="H1538">
            <v>336730.9</v>
          </cell>
        </row>
        <row r="1539">
          <cell r="C1539" t="str">
            <v>02.003.01.01</v>
          </cell>
          <cell r="D1539" t="str">
            <v>Laje com tráfego de pedestre (Térreo - Piso pedestre)</v>
          </cell>
          <cell r="H1539">
            <v>336730.9</v>
          </cell>
        </row>
        <row r="1540">
          <cell r="C1540" t="str">
            <v>02.003.01.01.01</v>
          </cell>
          <cell r="D1540" t="str">
            <v>Laje com tráfego de pedestre (Térreo - Piso pedestre) - Sistema "A4" Manta asfáltica 4mm aderida com asfalto elastomérico - Manta asf. Pre´-fabricada (SBS 13%), esp. 4mm, tipo IV, conf. Norma (ABNT) NBR 9952/98, aderida com 2,0kg/m2 de asfalto quente e ca</v>
          </cell>
          <cell r="H1540">
            <v>336730.9</v>
          </cell>
        </row>
        <row r="1541">
          <cell r="C1541" t="str">
            <v>02.003.01.01.01.01</v>
          </cell>
          <cell r="D1541" t="str">
            <v>Regularização de superfície horizontal e vertical</v>
          </cell>
          <cell r="E1541">
            <v>4837.18</v>
          </cell>
          <cell r="F1541" t="str">
            <v>m2</v>
          </cell>
          <cell r="G1541">
            <v>13.950464940316465</v>
          </cell>
          <cell r="H1541">
            <v>67480.91</v>
          </cell>
        </row>
        <row r="1542">
          <cell r="C1542" t="str">
            <v>02.003.01.01.01.02</v>
          </cell>
          <cell r="D1542" t="str">
            <v>Impermeabilização (primer, asfalto elastomérico e manta asfáltica SBS 13% 4mm tipo IV)</v>
          </cell>
          <cell r="E1542">
            <v>4837.18</v>
          </cell>
          <cell r="F1542" t="str">
            <v>m2</v>
          </cell>
          <cell r="G1542">
            <v>41.983920383363859</v>
          </cell>
          <cell r="H1542">
            <v>203083.78</v>
          </cell>
        </row>
        <row r="1543">
          <cell r="C1543" t="str">
            <v>02.003.01.01.01.03</v>
          </cell>
          <cell r="D1543" t="str">
            <v>Camada separadora (papel kraft)</v>
          </cell>
          <cell r="E1543">
            <v>4837.18</v>
          </cell>
          <cell r="F1543" t="str">
            <v>m2</v>
          </cell>
          <cell r="G1543">
            <v>1.033695252192393</v>
          </cell>
          <cell r="H1543">
            <v>5000.17</v>
          </cell>
        </row>
        <row r="1544">
          <cell r="C1544" t="str">
            <v>02.003.01.01.01.04</v>
          </cell>
          <cell r="D1544" t="str">
            <v>Proteção mecânica acabada horizontal</v>
          </cell>
          <cell r="E1544">
            <v>4837.18</v>
          </cell>
          <cell r="F1544" t="str">
            <v>m2</v>
          </cell>
          <cell r="G1544">
            <v>9.7980145456650369</v>
          </cell>
          <cell r="H1544">
            <v>47394.76</v>
          </cell>
        </row>
        <row r="1545">
          <cell r="C1545" t="str">
            <v>02.003.01.01.01.05</v>
          </cell>
          <cell r="D1545" t="str">
            <v>Proteção mecânica acabada vertical com tela galvanizada, ou plástica fio 22 abertura 1"</v>
          </cell>
          <cell r="E1545">
            <v>1349.54</v>
          </cell>
          <cell r="F1545" t="str">
            <v>m2</v>
          </cell>
          <cell r="G1545">
            <v>10.204425211553566</v>
          </cell>
          <cell r="H1545">
            <v>13771.28</v>
          </cell>
        </row>
        <row r="1546">
          <cell r="C1546" t="str">
            <v>02.003.01.01.01.06</v>
          </cell>
          <cell r="D1546" t="str">
            <v>Mastique de emulsão hidroasfáltica (incluso)</v>
          </cell>
          <cell r="E1546">
            <v>1009.35</v>
          </cell>
          <cell r="F1546" t="str">
            <v>m</v>
          </cell>
        </row>
        <row r="1547">
          <cell r="C1547" t="str">
            <v>02.003.02</v>
          </cell>
          <cell r="D1547" t="str">
            <v>Laje com tráfego de veículos e Rampas</v>
          </cell>
          <cell r="H1547">
            <v>572006.73</v>
          </cell>
        </row>
        <row r="1548">
          <cell r="C1548" t="str">
            <v>02.003.02.01</v>
          </cell>
          <cell r="D1548" t="str">
            <v>Laje com tráfego de veículos e Rampas</v>
          </cell>
          <cell r="H1548">
            <v>572006.73</v>
          </cell>
        </row>
        <row r="1549">
          <cell r="C1549" t="str">
            <v>02.003.02.01.01</v>
          </cell>
          <cell r="D1549" t="str">
            <v xml:space="preserve">Laje com tráfego de veículos e Rampas - Sistema "A4" Manta asfáltica 4mm aderida com asfalto elastomérico - Manta asf. Pre´-fabricada (SBS 13%), esp. 4mm, tipo IV, conf. Norma (ABNT) NBR 9952/98, aderida com 2,0kg/m2 de asfalto quente e camada de reforço </v>
          </cell>
          <cell r="H1549">
            <v>572006.73</v>
          </cell>
        </row>
        <row r="1550">
          <cell r="C1550" t="str">
            <v>02.003.02.01.01.01</v>
          </cell>
          <cell r="D1550" t="str">
            <v>Regularização de superfície horizontal e vertical</v>
          </cell>
          <cell r="E1550">
            <v>6729.02</v>
          </cell>
          <cell r="F1550" t="str">
            <v>m2</v>
          </cell>
          <cell r="G1550">
            <v>13.950465298067177</v>
          </cell>
          <cell r="H1550">
            <v>93872.960000000006</v>
          </cell>
        </row>
        <row r="1551">
          <cell r="C1551" t="str">
            <v>02.003.02.01.01.02</v>
          </cell>
          <cell r="D1551" t="str">
            <v>Impermeabilização (primer, asfalto elastomérico e manta asfáltica SBS 13% 4mm tipo IV)</v>
          </cell>
          <cell r="E1551">
            <v>6729.02</v>
          </cell>
          <cell r="F1551" t="str">
            <v>m2</v>
          </cell>
          <cell r="G1551">
            <v>41.983920392568308</v>
          </cell>
          <cell r="H1551">
            <v>282510.64</v>
          </cell>
        </row>
        <row r="1552">
          <cell r="C1552" t="str">
            <v>02.003.02.01.01.03</v>
          </cell>
          <cell r="D1552" t="str">
            <v>Camada separadora (papel kraft)</v>
          </cell>
          <cell r="E1552">
            <v>6729.02</v>
          </cell>
          <cell r="F1552" t="str">
            <v>m2</v>
          </cell>
          <cell r="G1552">
            <v>1.0336943566819536</v>
          </cell>
          <cell r="H1552">
            <v>6955.75</v>
          </cell>
        </row>
        <row r="1553">
          <cell r="C1553" t="str">
            <v>02.003.02.01.01.04</v>
          </cell>
          <cell r="D1553" t="str">
            <v>Camada anti-puncionante e drenante com mastique de emulsão hidroasfáltica</v>
          </cell>
          <cell r="E1553">
            <v>6729.02</v>
          </cell>
          <cell r="F1553" t="str">
            <v>m2</v>
          </cell>
          <cell r="G1553">
            <v>7.014990295763722</v>
          </cell>
          <cell r="H1553">
            <v>47204.01</v>
          </cell>
        </row>
        <row r="1554">
          <cell r="C1554" t="str">
            <v>02.003.02.01.01.05</v>
          </cell>
          <cell r="D1554" t="str">
            <v>Proteção mecânica acabada horizontal</v>
          </cell>
          <cell r="E1554">
            <v>6729.02</v>
          </cell>
          <cell r="F1554" t="str">
            <v>m2</v>
          </cell>
          <cell r="G1554">
            <v>9.7980151641695201</v>
          </cell>
          <cell r="H1554">
            <v>65931.039999999994</v>
          </cell>
        </row>
        <row r="1555">
          <cell r="C1555" t="str">
            <v>02.003.02.01.01.06</v>
          </cell>
          <cell r="D1555" t="str">
            <v>Proteção mecânica acabada vertical com tela galvanizada, ou plástica fio 22 abertura 1"</v>
          </cell>
          <cell r="E1555">
            <v>7401.92</v>
          </cell>
          <cell r="F1555" t="str">
            <v>m2</v>
          </cell>
          <cell r="G1555">
            <v>10.204425338290605</v>
          </cell>
          <cell r="H1555">
            <v>75532.34</v>
          </cell>
        </row>
        <row r="1556">
          <cell r="C1556" t="str">
            <v>02.003.02.01.01.07</v>
          </cell>
          <cell r="D1556" t="str">
            <v>Mastique de emulsão hidroasfáltica (incluso)</v>
          </cell>
          <cell r="E1556">
            <v>926.10299999999995</v>
          </cell>
          <cell r="F1556" t="str">
            <v>m</v>
          </cell>
        </row>
        <row r="1557">
          <cell r="C1557" t="str">
            <v>02.003.03</v>
          </cell>
          <cell r="D1557" t="str">
            <v>Térreo Áreas ajardinadas</v>
          </cell>
          <cell r="H1557">
            <v>836605.15</v>
          </cell>
        </row>
        <row r="1558">
          <cell r="C1558" t="str">
            <v>02.003.03.01</v>
          </cell>
          <cell r="D1558" t="str">
            <v>Térreo Áreas ajardinadas</v>
          </cell>
          <cell r="H1558">
            <v>836605.15</v>
          </cell>
        </row>
        <row r="1559">
          <cell r="C1559" t="str">
            <v>02.003.03.01.01</v>
          </cell>
          <cell r="D1559" t="str">
            <v>Térreo Áreas ajardinadas - Sistema "A4" Manta asfáltica 4mm aderida com asfalto elastomérico - Manta asf. Pre´-fabricada (SBS 13%), esp. 4mm, tipo IV, conf. Norma (ABNT) NBR 9952/98, aderida com 2,0kg/m2 de asfalto quente e camada de reforço com 2 kg/m2 d</v>
          </cell>
          <cell r="H1559">
            <v>836605.15</v>
          </cell>
        </row>
        <row r="1560">
          <cell r="C1560" t="str">
            <v>02.003.03.01.01.01</v>
          </cell>
          <cell r="D1560" t="str">
            <v>Regularização de superfície horizontal e vertical</v>
          </cell>
          <cell r="E1560">
            <v>11372.48</v>
          </cell>
          <cell r="F1560" t="str">
            <v>m2</v>
          </cell>
          <cell r="G1560">
            <v>13.950464630406033</v>
          </cell>
          <cell r="H1560">
            <v>158651.38</v>
          </cell>
        </row>
        <row r="1561">
          <cell r="C1561" t="str">
            <v>02.003.03.01.01.02</v>
          </cell>
          <cell r="D1561" t="str">
            <v>Impermeabilização (primer, asfalto elastomérico e manta asfáltica SBS 13% 4mm tipo IV)</v>
          </cell>
          <cell r="E1561">
            <v>11372.48</v>
          </cell>
          <cell r="F1561" t="str">
            <v>m2</v>
          </cell>
          <cell r="G1561">
            <v>41.98391995413489</v>
          </cell>
          <cell r="H1561">
            <v>477461.29</v>
          </cell>
        </row>
        <row r="1562">
          <cell r="C1562" t="str">
            <v>02.003.03.01.01.03</v>
          </cell>
          <cell r="D1562" t="str">
            <v>Camada separadora (papel kraft)</v>
          </cell>
          <cell r="E1562">
            <v>11372.48</v>
          </cell>
          <cell r="F1562" t="str">
            <v>m2</v>
          </cell>
          <cell r="G1562">
            <v>1.0336953769098738</v>
          </cell>
          <cell r="H1562">
            <v>11755.68</v>
          </cell>
        </row>
        <row r="1563">
          <cell r="C1563" t="str">
            <v>02.003.03.01.01.04</v>
          </cell>
          <cell r="D1563" t="str">
            <v>Proteção mecânica acabada horizontal</v>
          </cell>
          <cell r="E1563">
            <v>11372.48</v>
          </cell>
          <cell r="F1563" t="str">
            <v>m2</v>
          </cell>
          <cell r="G1563">
            <v>9.7980150327808886</v>
          </cell>
          <cell r="H1563">
            <v>111427.73</v>
          </cell>
        </row>
        <row r="1564">
          <cell r="C1564" t="str">
            <v>02.003.03.01.01.05</v>
          </cell>
          <cell r="D1564" t="str">
            <v>Proteção mecânica acabada vertical com tela galvanizada, ou plástica fio 22 abertura 1"</v>
          </cell>
          <cell r="E1564">
            <v>181.46</v>
          </cell>
          <cell r="F1564" t="str">
            <v>m2</v>
          </cell>
          <cell r="G1564">
            <v>10.204397663396891</v>
          </cell>
          <cell r="H1564">
            <v>1851.69</v>
          </cell>
        </row>
        <row r="1565">
          <cell r="C1565" t="str">
            <v>02.003.03.01.01.06</v>
          </cell>
          <cell r="D1565" t="str">
            <v>Mastique de emulsão hidroasfáltica (incluso)</v>
          </cell>
          <cell r="E1565">
            <v>568.62</v>
          </cell>
          <cell r="F1565" t="str">
            <v>m</v>
          </cell>
        </row>
        <row r="1566">
          <cell r="C1566" t="str">
            <v>02.003.03.01.01.07</v>
          </cell>
          <cell r="D1566" t="str">
            <v>Pintura anti-raiz - Solução de alcatrão</v>
          </cell>
          <cell r="E1566">
            <v>11372.48</v>
          </cell>
          <cell r="F1566" t="str">
            <v>m2</v>
          </cell>
          <cell r="G1566">
            <v>6.6350848715495649</v>
          </cell>
          <cell r="H1566">
            <v>75457.37</v>
          </cell>
        </row>
        <row r="1567">
          <cell r="C1567" t="str">
            <v>02.003.04</v>
          </cell>
          <cell r="D1567" t="str">
            <v>Tratamento de junta de dilatação no Térreo</v>
          </cell>
          <cell r="H1567">
            <v>111943.35</v>
          </cell>
        </row>
        <row r="1568">
          <cell r="C1568" t="str">
            <v>02.003.04.01</v>
          </cell>
          <cell r="D1568" t="str">
            <v>Tratamento de junta de dilatação no Térreo</v>
          </cell>
          <cell r="H1568">
            <v>111943.35</v>
          </cell>
        </row>
        <row r="1569">
          <cell r="C1569" t="str">
            <v>02.003.04.01.01</v>
          </cell>
          <cell r="D1569" t="str">
            <v>Tratamento de junta de dilatação no Térreo</v>
          </cell>
          <cell r="H1569">
            <v>111943.35</v>
          </cell>
        </row>
        <row r="1570">
          <cell r="C1570" t="str">
            <v>02.003.04.01.01.01</v>
          </cell>
          <cell r="D1570" t="str">
            <v>Preparação de superfície</v>
          </cell>
          <cell r="E1570">
            <v>1451.95</v>
          </cell>
          <cell r="F1570" t="str">
            <v>m</v>
          </cell>
          <cell r="G1570">
            <v>8.3667481662591694</v>
          </cell>
          <cell r="H1570">
            <v>12148.1</v>
          </cell>
        </row>
        <row r="1571">
          <cell r="C1571" t="str">
            <v>02.003.04.01.01.02</v>
          </cell>
          <cell r="D1571" t="str">
            <v>Tratamento das juntas com duas faixas sanfonadas (Primer, asfalto oxidado, 2 camadas de manta asfáltica SBS 4mm tipo 4 AA)</v>
          </cell>
          <cell r="E1571">
            <v>1451.95</v>
          </cell>
          <cell r="F1571" t="str">
            <v>m</v>
          </cell>
          <cell r="G1571">
            <v>63.832873032817929</v>
          </cell>
          <cell r="H1571">
            <v>92682.14</v>
          </cell>
        </row>
        <row r="1572">
          <cell r="C1572" t="str">
            <v>02.003.04.01.01.03</v>
          </cell>
          <cell r="D1572" t="str">
            <v>Proteção mecânica com tela galvanizada / plástica</v>
          </cell>
          <cell r="E1572">
            <v>725.97500000000002</v>
          </cell>
          <cell r="F1572" t="str">
            <v>m2</v>
          </cell>
          <cell r="G1572">
            <v>9.7980095733324148</v>
          </cell>
          <cell r="H1572">
            <v>7113.11</v>
          </cell>
        </row>
        <row r="1573">
          <cell r="C1573" t="str">
            <v>02.003.05</v>
          </cell>
          <cell r="D1573" t="str">
            <v>Cortina convencional</v>
          </cell>
          <cell r="H1573">
            <v>80006.03</v>
          </cell>
        </row>
        <row r="1574">
          <cell r="C1574" t="str">
            <v>02.003.05.01</v>
          </cell>
          <cell r="D1574" t="str">
            <v>Cortina convencional</v>
          </cell>
          <cell r="H1574">
            <v>80006.03</v>
          </cell>
        </row>
        <row r="1575">
          <cell r="C1575" t="str">
            <v>02.003.05.01.01</v>
          </cell>
          <cell r="D1575" t="str">
            <v>Cortina convencional - Face Externa - Sistema "A3" Manta asfáltica 3mm aderida com asfalto elastomérico - Manta asf. Pre´-fabricada (SBS 13%), esp. 3mm, tipo III, conf. Norma (ABNT) NBR 9952/98, aderida com 2,0kg/m2 de asfalto quente e camada de reforço c</v>
          </cell>
          <cell r="H1575">
            <v>80006.03</v>
          </cell>
        </row>
        <row r="1576">
          <cell r="C1576" t="str">
            <v>02.003.05.01.01.01</v>
          </cell>
          <cell r="D1576" t="str">
            <v>Preparação de superfície - Limpeza e acerto de superfície</v>
          </cell>
          <cell r="E1576">
            <v>1591.49</v>
          </cell>
          <cell r="F1576" t="str">
            <v>m2</v>
          </cell>
          <cell r="G1576">
            <v>9.3650981156023594</v>
          </cell>
          <cell r="H1576">
            <v>14904.46</v>
          </cell>
        </row>
        <row r="1577">
          <cell r="C1577" t="str">
            <v>02.003.05.01.01.02</v>
          </cell>
          <cell r="D1577" t="str">
            <v>Impermeabilização (primer, asfalto elastomérico e manta asfáltica SBS 13% 3mm tipo III)</v>
          </cell>
          <cell r="E1577">
            <v>1591.49</v>
          </cell>
          <cell r="F1577" t="str">
            <v>m2</v>
          </cell>
          <cell r="G1577">
            <v>36.329521391903185</v>
          </cell>
          <cell r="H1577">
            <v>57818.07</v>
          </cell>
        </row>
        <row r="1578">
          <cell r="C1578" t="str">
            <v>02.003.05.01.01.03</v>
          </cell>
          <cell r="D1578" t="str">
            <v>Camada anti-punsionante e drenante - Geotextil 600g/m2</v>
          </cell>
          <cell r="E1578">
            <v>1591.49</v>
          </cell>
          <cell r="F1578" t="str">
            <v>m2</v>
          </cell>
          <cell r="G1578">
            <v>4.576528913156853</v>
          </cell>
          <cell r="H1578">
            <v>7283.5</v>
          </cell>
        </row>
        <row r="1579">
          <cell r="C1579" t="str">
            <v>02.003.07</v>
          </cell>
          <cell r="D1579" t="str">
            <v>Canaletas perimetrais</v>
          </cell>
          <cell r="H1579">
            <v>62240.480000000003</v>
          </cell>
        </row>
        <row r="1580">
          <cell r="C1580" t="str">
            <v>02.003.07.01</v>
          </cell>
          <cell r="D1580" t="str">
            <v>Canaletas perimetrais</v>
          </cell>
          <cell r="H1580">
            <v>62240.480000000003</v>
          </cell>
        </row>
        <row r="1581">
          <cell r="C1581" t="str">
            <v>02.003.07.01.01</v>
          </cell>
          <cell r="D1581" t="str">
            <v>Canaletas perimetrais - Sistema "B" Membrana asfáltica elastomérica - Membrana moldada no local, compota de 3 demãos de asfalto elastomérico estruturado com 1 véu de poliester ou lã de vidro</v>
          </cell>
          <cell r="H1581">
            <v>62240.480000000003</v>
          </cell>
        </row>
        <row r="1582">
          <cell r="C1582" t="str">
            <v>02.003.07.01.01.01</v>
          </cell>
          <cell r="D1582" t="str">
            <v>Preparo de superfície com argamassa impermeável - Apicoamento, grouteamento e chapisco. Duas demãos de argamassa impermeável com aditivos hidrófugos minerais intercaladas de chapisco</v>
          </cell>
          <cell r="E1582">
            <v>1290.0999999999999</v>
          </cell>
          <cell r="F1582" t="str">
            <v>m2</v>
          </cell>
          <cell r="G1582">
            <v>19.675544531431672</v>
          </cell>
          <cell r="H1582">
            <v>25383.42</v>
          </cell>
        </row>
        <row r="1583">
          <cell r="C1583" t="str">
            <v>02.003.07.01.01.02</v>
          </cell>
          <cell r="D1583" t="str">
            <v>Impermeabilização (primer, asfalto elastomérico e véu de poliester / lã de vidro)</v>
          </cell>
          <cell r="E1583">
            <v>1290.0999999999999</v>
          </cell>
          <cell r="F1583" t="str">
            <v>m2</v>
          </cell>
          <cell r="G1583">
            <v>25.06489419424851</v>
          </cell>
          <cell r="H1583">
            <v>32336.22</v>
          </cell>
        </row>
        <row r="1584">
          <cell r="C1584" t="str">
            <v>02.003.07.01.01.03</v>
          </cell>
          <cell r="D1584" t="str">
            <v>Proteção mecânica acabada horizontal</v>
          </cell>
          <cell r="E1584">
            <v>149.66300000000001</v>
          </cell>
          <cell r="F1584" t="str">
            <v>m2</v>
          </cell>
          <cell r="G1584">
            <v>9.7980128689121564</v>
          </cell>
          <cell r="H1584">
            <v>1466.4</v>
          </cell>
        </row>
        <row r="1585">
          <cell r="C1585" t="str">
            <v>02.003.07.01.01.04</v>
          </cell>
          <cell r="D1585" t="str">
            <v>Proteção mecânica acabada vertical com tela galvanizada, ou plástica fio 22 abertura 1"</v>
          </cell>
          <cell r="E1585">
            <v>299.32499999999999</v>
          </cell>
          <cell r="F1585" t="str">
            <v>m2</v>
          </cell>
          <cell r="G1585">
            <v>10.204426626576465</v>
          </cell>
          <cell r="H1585">
            <v>3054.44</v>
          </cell>
        </row>
        <row r="1586">
          <cell r="C1586" t="str">
            <v>02.003.07.01.01.05</v>
          </cell>
          <cell r="D1586" t="str">
            <v>Mastique de emulsão hidroasfáltica (incluso)</v>
          </cell>
          <cell r="E1586">
            <v>399.1</v>
          </cell>
          <cell r="F1586" t="str">
            <v>m</v>
          </cell>
        </row>
        <row r="1587">
          <cell r="C1587" t="str">
            <v>02.003.08</v>
          </cell>
          <cell r="D1587" t="str">
            <v>Jardineira suspensa</v>
          </cell>
          <cell r="H1587">
            <v>66291.58</v>
          </cell>
        </row>
        <row r="1588">
          <cell r="C1588" t="str">
            <v>02.003.08.01</v>
          </cell>
          <cell r="D1588" t="str">
            <v>Jardineira suspensa</v>
          </cell>
          <cell r="H1588">
            <v>66291.58</v>
          </cell>
        </row>
        <row r="1589">
          <cell r="C1589" t="str">
            <v>02.003.08.01.01</v>
          </cell>
          <cell r="D1589" t="str">
            <v>Jardineira suspensa</v>
          </cell>
          <cell r="H1589">
            <v>42965.5</v>
          </cell>
        </row>
        <row r="1590">
          <cell r="C1590" t="str">
            <v>02.003.08.01.01.01</v>
          </cell>
          <cell r="D1590" t="str">
            <v>Regularização de superfície horizontal e vertical</v>
          </cell>
          <cell r="E1590">
            <v>583.22500000000002</v>
          </cell>
          <cell r="F1590" t="str">
            <v>m2</v>
          </cell>
          <cell r="G1590">
            <v>13.950465086373184</v>
          </cell>
          <cell r="H1590">
            <v>8136.26</v>
          </cell>
        </row>
        <row r="1591">
          <cell r="C1591" t="str">
            <v>02.003.08.01.01.02</v>
          </cell>
          <cell r="D1591" t="str">
            <v>Impermeabilização (primer, asfalto elastomérico e manta asfáltica SBS 13% 4mm tipo IV)</v>
          </cell>
          <cell r="E1591">
            <v>583.22500000000002</v>
          </cell>
          <cell r="F1591" t="str">
            <v>m2</v>
          </cell>
          <cell r="G1591">
            <v>41.983917013159584</v>
          </cell>
          <cell r="H1591">
            <v>24486.07</v>
          </cell>
        </row>
        <row r="1592">
          <cell r="C1592" t="str">
            <v>02.003.08.01.01.03</v>
          </cell>
          <cell r="D1592" t="str">
            <v>Camada separadora (papel kraft)</v>
          </cell>
          <cell r="E1592">
            <v>583.22500000000002</v>
          </cell>
          <cell r="F1592" t="str">
            <v>m2</v>
          </cell>
          <cell r="G1592">
            <v>1.0337005443868146</v>
          </cell>
          <cell r="H1592">
            <v>602.88</v>
          </cell>
        </row>
        <row r="1593">
          <cell r="C1593" t="str">
            <v>02.003.08.01.01.04</v>
          </cell>
          <cell r="D1593" t="str">
            <v>Proteção mecânica acabada horizontal</v>
          </cell>
          <cell r="E1593">
            <v>199.15</v>
          </cell>
          <cell r="F1593" t="str">
            <v>m2</v>
          </cell>
          <cell r="G1593">
            <v>9.7979914637208125</v>
          </cell>
          <cell r="H1593">
            <v>1951.27</v>
          </cell>
        </row>
        <row r="1594">
          <cell r="C1594" t="str">
            <v>02.003.08.01.01.05</v>
          </cell>
          <cell r="D1594" t="str">
            <v>Proteção mecânica acabada vertical com tela galvanizada, ou plástica fio 22 abertura 1"</v>
          </cell>
          <cell r="E1594">
            <v>384.07499999999999</v>
          </cell>
          <cell r="F1594" t="str">
            <v>m2</v>
          </cell>
          <cell r="G1594">
            <v>10.204413200546769</v>
          </cell>
          <cell r="H1594">
            <v>3919.26</v>
          </cell>
        </row>
        <row r="1595">
          <cell r="C1595" t="str">
            <v>02.003.08.01.01.06</v>
          </cell>
          <cell r="D1595" t="str">
            <v>Mastique de emulsão hidroasfáltica (incluso)</v>
          </cell>
          <cell r="E1595">
            <v>284.5</v>
          </cell>
          <cell r="F1595" t="str">
            <v>m</v>
          </cell>
        </row>
        <row r="1596">
          <cell r="C1596" t="str">
            <v>02.003.08.01.01.07</v>
          </cell>
          <cell r="D1596" t="str">
            <v>Pintura anti-raiz - Solução de alcatrão</v>
          </cell>
          <cell r="E1596">
            <v>583.22500000000002</v>
          </cell>
          <cell r="F1596" t="str">
            <v>m2</v>
          </cell>
          <cell r="G1596">
            <v>6.6350893737408372</v>
          </cell>
          <cell r="H1596">
            <v>3869.75</v>
          </cell>
        </row>
        <row r="1597">
          <cell r="C1597" t="str">
            <v>02.003.09.01.02</v>
          </cell>
          <cell r="D1597" t="str">
            <v>Selamento e cintamento metalico</v>
          </cell>
          <cell r="H1597">
            <v>23326.09</v>
          </cell>
        </row>
        <row r="1598">
          <cell r="C1598" t="str">
            <v>02.003.09.01.02.01</v>
          </cell>
          <cell r="D1598" t="str">
            <v>Cintamento metalico</v>
          </cell>
          <cell r="E1598">
            <v>723.34</v>
          </cell>
          <cell r="F1598" t="str">
            <v>m</v>
          </cell>
          <cell r="G1598">
            <v>18.571169850969117</v>
          </cell>
          <cell r="H1598">
            <v>13433.27</v>
          </cell>
        </row>
        <row r="1599">
          <cell r="C1599" t="str">
            <v>02.003.09.01.02.02</v>
          </cell>
          <cell r="D1599" t="str">
            <v>Selamento e aplicação de tiras de manta asfaltica SBS, 4 mm tipo IV - AA com 13% polimeros Aplicadas com asfalto elastomerico</v>
          </cell>
          <cell r="E1599">
            <v>723.34</v>
          </cell>
          <cell r="F1599" t="str">
            <v>m</v>
          </cell>
          <cell r="G1599">
            <v>13.676583625957363</v>
          </cell>
          <cell r="H1599">
            <v>9892.82</v>
          </cell>
        </row>
        <row r="1600">
          <cell r="C1600" t="str">
            <v>02.003.10</v>
          </cell>
          <cell r="D1600" t="str">
            <v>Impermeabilização da caixa de retardo</v>
          </cell>
          <cell r="H1600">
            <v>17510.830000000002</v>
          </cell>
        </row>
        <row r="1601">
          <cell r="C1601" t="str">
            <v>02.003.10.01</v>
          </cell>
          <cell r="D1601" t="str">
            <v>Impermeabilização da caixa de retardo</v>
          </cell>
          <cell r="H1601">
            <v>17510.830000000002</v>
          </cell>
        </row>
        <row r="1602">
          <cell r="C1602" t="str">
            <v>02.003.10.01.01</v>
          </cell>
          <cell r="D1602" t="str">
            <v>Impermeabilização da caixa de retardo junto a edificio "E" e acesso principal</v>
          </cell>
          <cell r="H1602">
            <v>17510.830000000002</v>
          </cell>
        </row>
        <row r="1603">
          <cell r="C1603" t="str">
            <v>02.003.10.01.01.01</v>
          </cell>
          <cell r="D1603" t="str">
            <v>Preparação de superfície - Limpeza, apicoamento e grouteamento dos locais necessários</v>
          </cell>
          <cell r="E1603">
            <v>270.3</v>
          </cell>
          <cell r="F1603" t="str">
            <v>m2</v>
          </cell>
          <cell r="G1603">
            <v>7.5097669256381803</v>
          </cell>
          <cell r="H1603">
            <v>2029.89</v>
          </cell>
        </row>
        <row r="1604">
          <cell r="C1604" t="str">
            <v>02.003.10.01.01.02</v>
          </cell>
          <cell r="D1604" t="str">
            <v>Regularização de superfície horizontal e vertical</v>
          </cell>
          <cell r="E1604">
            <v>270.3</v>
          </cell>
          <cell r="F1604" t="str">
            <v>m2</v>
          </cell>
          <cell r="G1604">
            <v>9.0116907140214586</v>
          </cell>
          <cell r="H1604">
            <v>2435.86</v>
          </cell>
        </row>
        <row r="1605">
          <cell r="C1605" t="str">
            <v>02.003.10.01.01.03</v>
          </cell>
          <cell r="D1605" t="str">
            <v>Impermeaabilização (primer, asfalto elastomérico e manta asfáltica SBS 13% 4mm tipo IV)</v>
          </cell>
          <cell r="E1605">
            <v>270.3</v>
          </cell>
          <cell r="F1605" t="str">
            <v>m2</v>
          </cell>
          <cell r="G1605">
            <v>41.983906770255267</v>
          </cell>
          <cell r="H1605">
            <v>11348.25</v>
          </cell>
        </row>
        <row r="1606">
          <cell r="C1606" t="str">
            <v>02.003.10.01.01.04</v>
          </cell>
          <cell r="D1606" t="str">
            <v>Tratamento de teto com solução asfáltica</v>
          </cell>
          <cell r="E1606">
            <v>109</v>
          </cell>
          <cell r="F1606" t="str">
            <v>m2</v>
          </cell>
          <cell r="G1606">
            <v>5.7692660550458719</v>
          </cell>
          <cell r="H1606">
            <v>628.85</v>
          </cell>
        </row>
        <row r="1607">
          <cell r="C1607" t="str">
            <v>02.003.10.01.01.05</v>
          </cell>
          <cell r="D1607" t="str">
            <v>Proteção mecânica de fundo</v>
          </cell>
          <cell r="E1607">
            <v>109</v>
          </cell>
          <cell r="F1607" t="str">
            <v>m2</v>
          </cell>
          <cell r="G1607">
            <v>9.7979816513761477</v>
          </cell>
          <cell r="H1607">
            <v>1067.98</v>
          </cell>
        </row>
        <row r="1608">
          <cell r="C1608">
            <v>2004</v>
          </cell>
          <cell r="D1608" t="str">
            <v>CORTINAS DE CONTENÇÃO</v>
          </cell>
          <cell r="H1608">
            <v>3570272.99</v>
          </cell>
        </row>
        <row r="1609">
          <cell r="C1609" t="str">
            <v>02.004.01</v>
          </cell>
          <cell r="D1609" t="str">
            <v>Parede diafragma - Limite com o Condonínio de Apartamentos</v>
          </cell>
          <cell r="H1609">
            <v>1271256.8700000001</v>
          </cell>
        </row>
        <row r="1610">
          <cell r="C1610" t="str">
            <v>02.004.01.01</v>
          </cell>
          <cell r="D1610" t="str">
            <v>Parede diafragma - Limite com o Condonínio de Apartamentos</v>
          </cell>
          <cell r="H1610">
            <v>1271256.8700000001</v>
          </cell>
        </row>
        <row r="1611">
          <cell r="C1611" t="str">
            <v>02.004.01.01.01</v>
          </cell>
          <cell r="D1611" t="str">
            <v>Execuçaõ da parede diafragma</v>
          </cell>
          <cell r="H1611">
            <v>1014799.14</v>
          </cell>
        </row>
        <row r="1612">
          <cell r="C1612" t="str">
            <v>02.004.01.01.01.01</v>
          </cell>
          <cell r="D1612" t="str">
            <v>Intalação, transporte e mobilização de equipamentos e pessoal</v>
          </cell>
          <cell r="E1612">
            <v>1</v>
          </cell>
          <cell r="F1612" t="str">
            <v>vb</v>
          </cell>
          <cell r="G1612">
            <v>16000</v>
          </cell>
          <cell r="H1612">
            <v>16000</v>
          </cell>
        </row>
        <row r="1613">
          <cell r="C1613" t="str">
            <v>02.004.01.01.01.02</v>
          </cell>
          <cell r="D1613" t="str">
            <v>Canteiro de obras</v>
          </cell>
          <cell r="E1613">
            <v>1</v>
          </cell>
          <cell r="F1613" t="str">
            <v>vb</v>
          </cell>
          <cell r="G1613">
            <v>11500</v>
          </cell>
          <cell r="H1613">
            <v>11500</v>
          </cell>
        </row>
        <row r="1614">
          <cell r="C1614" t="str">
            <v>02.004.01.01.01.03</v>
          </cell>
          <cell r="D1614" t="str">
            <v>Desmobilização</v>
          </cell>
          <cell r="E1614">
            <v>1</v>
          </cell>
          <cell r="F1614" t="str">
            <v>vb</v>
          </cell>
          <cell r="G1614">
            <v>10000</v>
          </cell>
          <cell r="H1614">
            <v>5600</v>
          </cell>
        </row>
        <row r="1615">
          <cell r="C1615" t="str">
            <v>02.004.01.01.01.04</v>
          </cell>
          <cell r="D1615" t="str">
            <v>Escavação de parede diafragma larg. 40 cm - SPT &lt; 50</v>
          </cell>
          <cell r="E1615">
            <v>3083.83</v>
          </cell>
          <cell r="F1615" t="str">
            <v>m2</v>
          </cell>
          <cell r="G1615">
            <v>58</v>
          </cell>
          <cell r="H1615">
            <v>217749.24</v>
          </cell>
        </row>
        <row r="1616">
          <cell r="C1616" t="str">
            <v>02.004.01.01.01.05</v>
          </cell>
          <cell r="D1616" t="str">
            <v>Escavação de parede diafragma larg. 40 cm - SPT &gt; 50</v>
          </cell>
          <cell r="E1616">
            <v>95.95</v>
          </cell>
          <cell r="F1616" t="str">
            <v>m2</v>
          </cell>
          <cell r="G1616">
            <v>80.8</v>
          </cell>
          <cell r="H1616">
            <v>8981.8799999999992</v>
          </cell>
        </row>
        <row r="1617">
          <cell r="C1617" t="str">
            <v>02.004.01.01.01.06</v>
          </cell>
          <cell r="D1617" t="str">
            <v>Montagem do aço da parede diafragma</v>
          </cell>
          <cell r="E1617">
            <v>122601.19</v>
          </cell>
          <cell r="F1617" t="str">
            <v>kg</v>
          </cell>
          <cell r="G1617">
            <v>0.45</v>
          </cell>
          <cell r="H1617">
            <v>46588.45</v>
          </cell>
        </row>
        <row r="1618">
          <cell r="C1618" t="str">
            <v>02.004.01.01.01.07</v>
          </cell>
          <cell r="D1618" t="str">
            <v>Fornecimento, corte e dobra do aço da parede diafragma</v>
          </cell>
          <cell r="E1618">
            <v>122601.19</v>
          </cell>
          <cell r="F1618" t="str">
            <v>kg</v>
          </cell>
          <cell r="G1618">
            <v>2.15</v>
          </cell>
          <cell r="H1618">
            <v>263004.07</v>
          </cell>
        </row>
        <row r="1619">
          <cell r="C1619" t="str">
            <v>02.004.01.01.01.08</v>
          </cell>
          <cell r="D1619" t="str">
            <v>Execução de mureta-guia</v>
          </cell>
          <cell r="E1619">
            <v>204</v>
          </cell>
          <cell r="F1619" t="str">
            <v>m</v>
          </cell>
          <cell r="G1619">
            <v>120</v>
          </cell>
          <cell r="H1619">
            <v>18360</v>
          </cell>
        </row>
        <row r="1620">
          <cell r="C1620" t="str">
            <v>02.004.01.01.01.09</v>
          </cell>
          <cell r="D1620" t="str">
            <v>Fornecimento, corte e dobra do aço da mureta-guia</v>
          </cell>
          <cell r="E1620">
            <v>3763.66</v>
          </cell>
          <cell r="F1620" t="str">
            <v>kg</v>
          </cell>
          <cell r="G1620">
            <v>2.15</v>
          </cell>
          <cell r="H1620">
            <v>8073.8</v>
          </cell>
        </row>
        <row r="1621">
          <cell r="C1621" t="str">
            <v>02.004.01.01.01.10</v>
          </cell>
          <cell r="D1621" t="str">
            <v>Remoção de lama bentonítica não reaproveitável até o bota-fora</v>
          </cell>
          <cell r="E1621">
            <v>971</v>
          </cell>
          <cell r="F1621" t="str">
            <v>m3</v>
          </cell>
          <cell r="G1621">
            <v>39</v>
          </cell>
          <cell r="H1621">
            <v>29130</v>
          </cell>
        </row>
        <row r="1622">
          <cell r="C1622" t="str">
            <v>02.004.01.01.01.11</v>
          </cell>
          <cell r="D1622" t="str">
            <v>Fornecimento de gerador com combustível incluso</v>
          </cell>
          <cell r="E1622">
            <v>2.5</v>
          </cell>
          <cell r="F1622" t="str">
            <v>mês</v>
          </cell>
          <cell r="G1622">
            <v>7500</v>
          </cell>
          <cell r="H1622">
            <v>18750</v>
          </cell>
        </row>
        <row r="1623">
          <cell r="C1623" t="str">
            <v>02.004.01.01.01.12</v>
          </cell>
          <cell r="D1623" t="str">
            <v>Retirada de material escavado (volume do corte + 40% perda de concreto + 30% empolamento)</v>
          </cell>
          <cell r="E1623">
            <v>2354.59</v>
          </cell>
          <cell r="F1623" t="str">
            <v>m3</v>
          </cell>
          <cell r="G1623">
            <v>22</v>
          </cell>
          <cell r="H1623">
            <v>51800.98</v>
          </cell>
        </row>
        <row r="1624">
          <cell r="C1624" t="str">
            <v>02.004.01.01.01.13</v>
          </cell>
          <cell r="D1624" t="str">
            <v>Fornecimento de água - incluso</v>
          </cell>
        </row>
        <row r="1625">
          <cell r="C1625" t="str">
            <v>02.004.01.01.01.14</v>
          </cell>
          <cell r="D1625" t="str">
            <v>Arrasamento da parede diafragma até o fundo da viga de coroamento - Incluso</v>
          </cell>
        </row>
        <row r="1626">
          <cell r="C1626" t="str">
            <v>02.004.01.01.01.15</v>
          </cell>
          <cell r="D1626" t="str">
            <v>Limpeza permanente das vias de acesso - Incluso</v>
          </cell>
        </row>
        <row r="1627">
          <cell r="C1627" t="str">
            <v>02.004.01.01.01.16</v>
          </cell>
          <cell r="D1627" t="str">
            <v>Concreto da parede diafragma -  fck 20 Mpa, consumo 400 kg de cimento / m3, brita 1, slump 18 a 22 cm (material)</v>
          </cell>
          <cell r="E1627">
            <v>1293.73</v>
          </cell>
          <cell r="F1627" t="str">
            <v>m3</v>
          </cell>
          <cell r="G1627">
            <v>242.81</v>
          </cell>
          <cell r="H1627">
            <v>314135.63</v>
          </cell>
        </row>
        <row r="1628">
          <cell r="C1628" t="str">
            <v>02.004.01.01.01.17</v>
          </cell>
          <cell r="D1628" t="str">
            <v>Concreto da mureta-guia - fck 15 Mpa (material)</v>
          </cell>
          <cell r="E1628">
            <v>40.29</v>
          </cell>
          <cell r="F1628" t="str">
            <v>m3</v>
          </cell>
          <cell r="G1628">
            <v>127.21</v>
          </cell>
          <cell r="H1628">
            <v>5125.09</v>
          </cell>
        </row>
        <row r="1630">
          <cell r="C1630" t="str">
            <v>02.004.01.01.03</v>
          </cell>
          <cell r="D1630" t="str">
            <v>Execução de viga de coroamento</v>
          </cell>
          <cell r="H1630">
            <v>46281.37</v>
          </cell>
        </row>
        <row r="1631">
          <cell r="C1631" t="str">
            <v>02.004.01.01.03.01</v>
          </cell>
          <cell r="D1631" t="str">
            <v>Forma</v>
          </cell>
          <cell r="E1631">
            <v>199.55</v>
          </cell>
          <cell r="F1631" t="str">
            <v>m2</v>
          </cell>
          <cell r="G1631">
            <v>30.989476321723878</v>
          </cell>
          <cell r="H1631">
            <v>6183.95</v>
          </cell>
        </row>
        <row r="1632">
          <cell r="C1632" t="str">
            <v>02.004.01.01.03.02</v>
          </cell>
          <cell r="D1632" t="str">
            <v>Armação aço CA-50</v>
          </cell>
          <cell r="E1632">
            <v>7982</v>
          </cell>
          <cell r="F1632" t="str">
            <v>kg</v>
          </cell>
          <cell r="G1632">
            <v>2.7817000751691303</v>
          </cell>
          <cell r="H1632">
            <v>22203.53</v>
          </cell>
        </row>
        <row r="1633">
          <cell r="C1633" t="str">
            <v>02.004.01.01.03.03</v>
          </cell>
          <cell r="D1633" t="str">
            <v>Concreto Fck 40 Mpa</v>
          </cell>
          <cell r="E1633">
            <v>79.819999999999993</v>
          </cell>
          <cell r="F1633" t="str">
            <v>m3</v>
          </cell>
          <cell r="G1633">
            <v>224.17790027562017</v>
          </cell>
          <cell r="H1633">
            <v>17893.88</v>
          </cell>
        </row>
        <row r="1634">
          <cell r="C1634" t="str">
            <v>02.004.01.01.04</v>
          </cell>
          <cell r="D1634" t="str">
            <v>Canaleta e Fechamento da parede diafragma em paineis horizontais de PVC  h= 4,85 cor branca, fixados sobre mureta de alvenaria h=1,00m</v>
          </cell>
          <cell r="H1634">
            <v>40878.81</v>
          </cell>
        </row>
        <row r="1635">
          <cell r="C1635" t="str">
            <v>02.004.01.01.04.01</v>
          </cell>
          <cell r="D1635" t="str">
            <v>Mureta de alvenaria h=1,00m, em bloco de concreto vedação 9x19x39cm</v>
          </cell>
          <cell r="E1635">
            <v>199.55</v>
          </cell>
          <cell r="F1635" t="str">
            <v>m2</v>
          </cell>
          <cell r="G1635">
            <v>24.450513655725384</v>
          </cell>
          <cell r="H1635">
            <v>4879.1000000000004</v>
          </cell>
        </row>
        <row r="1636">
          <cell r="C1636" t="str">
            <v>02.004.01.01.04.02</v>
          </cell>
          <cell r="D1636" t="str">
            <v>Chapisco</v>
          </cell>
          <cell r="E1636">
            <v>199.55</v>
          </cell>
          <cell r="F1636" t="str">
            <v>m2</v>
          </cell>
          <cell r="G1636">
            <v>4.8098220997243795</v>
          </cell>
          <cell r="H1636">
            <v>959.8</v>
          </cell>
        </row>
        <row r="1637">
          <cell r="C1637" t="str">
            <v>02.004.01.01.04.03</v>
          </cell>
          <cell r="D1637" t="str">
            <v>Massa única feltrada</v>
          </cell>
          <cell r="E1637">
            <v>199.55</v>
          </cell>
          <cell r="F1637" t="str">
            <v>m2</v>
          </cell>
          <cell r="G1637">
            <v>15.914006514657979</v>
          </cell>
          <cell r="H1637">
            <v>3175.64</v>
          </cell>
        </row>
        <row r="1638">
          <cell r="C1638" t="str">
            <v>02.004.01.01.04.04</v>
          </cell>
          <cell r="D1638" t="str">
            <v>Pintura PVA (sem massa) sobre massa única</v>
          </cell>
          <cell r="E1638">
            <v>199.55</v>
          </cell>
          <cell r="F1638" t="str">
            <v>m2</v>
          </cell>
          <cell r="G1638">
            <v>3.158757203708344</v>
          </cell>
          <cell r="H1638">
            <v>630.33000000000004</v>
          </cell>
        </row>
        <row r="1639">
          <cell r="C1639" t="str">
            <v>02.004.01.01.04.05</v>
          </cell>
          <cell r="D1639" t="str">
            <v>Fechamento da parede diafragma em paineis horizontais de PVC  h= 4,85 cor branca</v>
          </cell>
          <cell r="E1639">
            <v>1001.088</v>
          </cell>
          <cell r="F1639" t="str">
            <v>m2</v>
          </cell>
          <cell r="G1639">
            <v>31.200004395218006</v>
          </cell>
          <cell r="H1639">
            <v>31233.95</v>
          </cell>
        </row>
        <row r="1640">
          <cell r="C1640" t="str">
            <v>02.004.02</v>
          </cell>
          <cell r="D1640" t="str">
            <v>Cortinas</v>
          </cell>
          <cell r="H1640">
            <v>2299016.12</v>
          </cell>
        </row>
        <row r="1641">
          <cell r="C1641" t="str">
            <v>02.004.02.01</v>
          </cell>
          <cell r="D1641" t="str">
            <v>Cortinas</v>
          </cell>
          <cell r="H1641">
            <v>2299016.12</v>
          </cell>
        </row>
        <row r="1642">
          <cell r="C1642" t="str">
            <v>02.004.02.01.01</v>
          </cell>
          <cell r="D1642" t="str">
            <v>Movimento de Terra</v>
          </cell>
          <cell r="H1642">
            <v>2299016.12</v>
          </cell>
        </row>
        <row r="1643">
          <cell r="C1643" t="str">
            <v>02.004.02.01.01.01</v>
          </cell>
          <cell r="D1643" t="str">
            <v>Escavação mecanica de talude e bermas para execução das cortinas</v>
          </cell>
          <cell r="E1643">
            <v>6132.75</v>
          </cell>
          <cell r="F1643" t="str">
            <v>m3</v>
          </cell>
          <cell r="G1643">
            <v>11.67549957197016</v>
          </cell>
          <cell r="H1643">
            <v>71602.92</v>
          </cell>
        </row>
        <row r="1644">
          <cell r="C1644" t="str">
            <v>02.004.02.01.01.02</v>
          </cell>
          <cell r="D1644" t="str">
            <v>Reaterro Compactado com solo de 1ºcategoria</v>
          </cell>
          <cell r="E1644">
            <v>6132.75</v>
          </cell>
          <cell r="F1644" t="str">
            <v>m3</v>
          </cell>
          <cell r="G1644">
            <v>13.566000570706453</v>
          </cell>
          <cell r="H1644">
            <v>83196.89</v>
          </cell>
        </row>
        <row r="1645">
          <cell r="C1645" t="str">
            <v>02.004.02.01.01.03</v>
          </cell>
          <cell r="D1645" t="str">
            <v>Escavação confinada nos subsolos, inclusive bota-fora</v>
          </cell>
          <cell r="E1645">
            <v>4873.5</v>
          </cell>
          <cell r="F1645" t="str">
            <v>m3</v>
          </cell>
          <cell r="G1645">
            <v>18.239999999999998</v>
          </cell>
          <cell r="H1645">
            <v>88892.64</v>
          </cell>
        </row>
        <row r="1646">
          <cell r="C1646" t="str">
            <v>02.004.02.01.01.04</v>
          </cell>
          <cell r="D1646" t="str">
            <v>Escavação confinada circulação de serviços dos subsolos, inclusive bota-fora</v>
          </cell>
          <cell r="E1646">
            <v>9100</v>
          </cell>
          <cell r="F1646" t="str">
            <v>m3</v>
          </cell>
          <cell r="G1646">
            <v>18.239999999999998</v>
          </cell>
          <cell r="H1646">
            <v>165984</v>
          </cell>
        </row>
        <row r="1647">
          <cell r="C1647" t="str">
            <v>02.004.02.01.02</v>
          </cell>
          <cell r="D1647" t="str">
            <v>Concreto projetado nos taludes</v>
          </cell>
        </row>
        <row r="1648">
          <cell r="C1648" t="str">
            <v>02.004.02.01.02.01</v>
          </cell>
          <cell r="D1648" t="str">
            <v>Concreto projetado nos taludes</v>
          </cell>
          <cell r="E1648">
            <v>5038.1000000000004</v>
          </cell>
          <cell r="F1648" t="str">
            <v>m2</v>
          </cell>
          <cell r="G1648">
            <v>53.790655207320221</v>
          </cell>
          <cell r="H1648">
            <v>271002.7</v>
          </cell>
        </row>
        <row r="1649">
          <cell r="C1649" t="str">
            <v>02.004.02.01.02.02</v>
          </cell>
          <cell r="D1649" t="str">
            <v xml:space="preserve">Dreno sub horizontal ø4 nos taludes </v>
          </cell>
          <cell r="E1649">
            <v>130</v>
          </cell>
          <cell r="F1649" t="str">
            <v>un</v>
          </cell>
          <cell r="G1649">
            <v>304.98284615384614</v>
          </cell>
          <cell r="H1649">
            <v>39647.769999999997</v>
          </cell>
        </row>
        <row r="1650">
          <cell r="C1650" t="str">
            <v>02.004.02.01.03</v>
          </cell>
          <cell r="D1650" t="str">
            <v>Cravação de Perfis Metálicos</v>
          </cell>
        </row>
        <row r="1651">
          <cell r="C1651" t="str">
            <v>02.004.02.01.03.01</v>
          </cell>
          <cell r="D1651" t="str">
            <v>Mobilização e desmobilização de equipamento de cravação de perfis</v>
          </cell>
          <cell r="E1651">
            <v>0.75</v>
          </cell>
          <cell r="F1651" t="str">
            <v>vb</v>
          </cell>
          <cell r="G1651">
            <v>28100</v>
          </cell>
          <cell r="H1651">
            <v>21075</v>
          </cell>
        </row>
        <row r="1652">
          <cell r="C1652" t="str">
            <v>02.004.02.01.03.02</v>
          </cell>
          <cell r="D1652" t="str">
            <v>Fornecimento e cravação de perfis metálicos I 10x4 5/8 ou W 250x38,5kg/m</v>
          </cell>
          <cell r="E1652">
            <v>1980</v>
          </cell>
          <cell r="F1652" t="str">
            <v>m</v>
          </cell>
          <cell r="G1652">
            <v>87.527000000000001</v>
          </cell>
          <cell r="H1652">
            <v>173303.46</v>
          </cell>
        </row>
        <row r="1653">
          <cell r="C1653" t="str">
            <v>02.004.02.01.03.03</v>
          </cell>
          <cell r="D1653" t="str">
            <v>Fornecimento e cravação de perfis metálicos  W 250x38,5kg/m</v>
          </cell>
          <cell r="E1653">
            <v>525</v>
          </cell>
          <cell r="F1653" t="str">
            <v>m</v>
          </cell>
          <cell r="G1653">
            <v>87.527009523809525</v>
          </cell>
          <cell r="H1653">
            <v>45951.68</v>
          </cell>
        </row>
        <row r="1654">
          <cell r="C1654" t="str">
            <v>02.004.02.01.03.04</v>
          </cell>
          <cell r="D1654" t="str">
            <v>Fornecimento e cravação de perfis metálicos  HP 310 x 93 kg/m</v>
          </cell>
          <cell r="E1654">
            <v>3318</v>
          </cell>
          <cell r="F1654" t="str">
            <v>m</v>
          </cell>
          <cell r="G1654">
            <v>192.67600060277275</v>
          </cell>
          <cell r="H1654">
            <v>639298.97</v>
          </cell>
        </row>
        <row r="1655">
          <cell r="C1655" t="str">
            <v>02.004.02.01.03.05</v>
          </cell>
          <cell r="D1655" t="str">
            <v>Fornecimento e cravação de perfis metálicos  HP 310 x 125 kg/m</v>
          </cell>
          <cell r="E1655">
            <v>168</v>
          </cell>
          <cell r="F1655" t="str">
            <v>m</v>
          </cell>
          <cell r="G1655">
            <v>253</v>
          </cell>
          <cell r="H1655">
            <v>42504</v>
          </cell>
        </row>
        <row r="1656">
          <cell r="C1656" t="str">
            <v>02.004.02.01.03.06</v>
          </cell>
          <cell r="D1656" t="str">
            <v>Emendas soldadas ( Incluso )</v>
          </cell>
          <cell r="F1656" t="str">
            <v>un</v>
          </cell>
        </row>
        <row r="1657">
          <cell r="C1657" t="str">
            <v>02.004.02.01.03.07</v>
          </cell>
          <cell r="D1657" t="str">
            <v>Corte em perfis metálicos ( Incluso )</v>
          </cell>
          <cell r="F1657" t="str">
            <v>un</v>
          </cell>
        </row>
        <row r="1658">
          <cell r="C1658" t="str">
            <v>02.004.02.01.04</v>
          </cell>
          <cell r="D1658" t="str">
            <v>Execução da Cortina de concreto</v>
          </cell>
        </row>
        <row r="1659">
          <cell r="C1659" t="str">
            <v>02.004.02.01.04.01</v>
          </cell>
          <cell r="D1659" t="str">
            <v>Prancheamento com madeira de lei</v>
          </cell>
          <cell r="E1659">
            <v>1766.86</v>
          </cell>
          <cell r="F1659" t="str">
            <v>m2</v>
          </cell>
          <cell r="G1659">
            <v>49.424102645370887</v>
          </cell>
          <cell r="H1659">
            <v>87325.47</v>
          </cell>
        </row>
        <row r="1660">
          <cell r="C1660" t="str">
            <v>02.004.02.01.04.02</v>
          </cell>
          <cell r="D1660" t="str">
            <v>Concreto FCK 30 Mpa</v>
          </cell>
          <cell r="E1660">
            <v>795</v>
          </cell>
          <cell r="F1660" t="str">
            <v>m3</v>
          </cell>
          <cell r="G1660">
            <v>204.24591194968554</v>
          </cell>
          <cell r="H1660">
            <v>162375.5</v>
          </cell>
        </row>
        <row r="1661">
          <cell r="C1661" t="str">
            <v>02.004.02.01.04.03</v>
          </cell>
          <cell r="D1661" t="str">
            <v>Forma das cortinas Prancheadas</v>
          </cell>
          <cell r="E1661">
            <v>1766.86</v>
          </cell>
          <cell r="F1661" t="str">
            <v>m2</v>
          </cell>
          <cell r="G1661">
            <v>36.974502790260686</v>
          </cell>
          <cell r="H1661">
            <v>65328.77</v>
          </cell>
        </row>
        <row r="1662">
          <cell r="C1662" t="str">
            <v>02.004.02.01.04.04</v>
          </cell>
          <cell r="D1662" t="str">
            <v>Forma das cortinas convencional</v>
          </cell>
          <cell r="E1662">
            <v>2845.91</v>
          </cell>
          <cell r="F1662" t="str">
            <v>m2</v>
          </cell>
          <cell r="G1662">
            <v>24.587734678890055</v>
          </cell>
          <cell r="H1662">
            <v>69974.48</v>
          </cell>
        </row>
        <row r="1663">
          <cell r="C1663" t="str">
            <v>02.004.02.01.04.05</v>
          </cell>
          <cell r="D1663" t="str">
            <v>Aço CA-50</v>
          </cell>
          <cell r="E1663">
            <v>63599.78</v>
          </cell>
          <cell r="F1663" t="str">
            <v>kg</v>
          </cell>
          <cell r="G1663">
            <v>2.7817000310378432</v>
          </cell>
          <cell r="H1663">
            <v>176915.51</v>
          </cell>
        </row>
        <row r="1664">
          <cell r="C1664" t="str">
            <v>02.004.02.01.04.06</v>
          </cell>
          <cell r="D1664" t="str">
            <v>Furação de 16mm para chumbamento de arranque na cortinas com ferro de 1/2" com o comprimento de  65cm</v>
          </cell>
          <cell r="E1664">
            <v>9000</v>
          </cell>
          <cell r="F1664" t="str">
            <v>un</v>
          </cell>
          <cell r="G1664">
            <v>4.248575555555556</v>
          </cell>
          <cell r="H1664">
            <v>38237.18</v>
          </cell>
        </row>
        <row r="1665">
          <cell r="C1665" t="str">
            <v>02.004.02.01.05</v>
          </cell>
          <cell r="D1665" t="str">
            <v xml:space="preserve">Muros, Muretas e fechamentos, frente as  cortinas prancheadas </v>
          </cell>
        </row>
        <row r="1666">
          <cell r="C1666" t="str">
            <v>02.004.02.01.05.01</v>
          </cell>
          <cell r="D1666" t="str">
            <v>Mureta de alvenaria h=1,00m em bloco de concreto vedação 9x19x39cm, frente as cortinas prancheadas</v>
          </cell>
          <cell r="E1666">
            <v>231.9</v>
          </cell>
          <cell r="F1666" t="str">
            <v>m2</v>
          </cell>
          <cell r="G1666">
            <v>24.888486416558862</v>
          </cell>
          <cell r="H1666">
            <v>5771.64</v>
          </cell>
        </row>
        <row r="1667">
          <cell r="C1667" t="str">
            <v>02.004.02.01.05.02</v>
          </cell>
          <cell r="D1667" t="str">
            <v>Fechamento das cortinas prancheadas em  alvenaria bloco de concreto vedação 9x19x39cm - Clube 1ºSs</v>
          </cell>
          <cell r="E1667">
            <v>233.31</v>
          </cell>
          <cell r="F1667" t="str">
            <v>m2</v>
          </cell>
          <cell r="G1667">
            <v>24.888517423170889</v>
          </cell>
          <cell r="H1667">
            <v>5806.74</v>
          </cell>
        </row>
        <row r="1668">
          <cell r="C1668" t="str">
            <v>02.004.02.01.05.03</v>
          </cell>
          <cell r="D1668" t="str">
            <v>Chapisco</v>
          </cell>
          <cell r="E1668">
            <v>465.21</v>
          </cell>
          <cell r="F1668" t="str">
            <v>m2</v>
          </cell>
          <cell r="G1668">
            <v>4.8098063240257094</v>
          </cell>
          <cell r="H1668">
            <v>2237.5700000000002</v>
          </cell>
        </row>
        <row r="1669">
          <cell r="C1669" t="str">
            <v>02.004.02.01.05.04</v>
          </cell>
          <cell r="D1669" t="str">
            <v>Massa única</v>
          </cell>
          <cell r="E1669">
            <v>465.21</v>
          </cell>
          <cell r="F1669" t="str">
            <v>m2</v>
          </cell>
          <cell r="G1669">
            <v>15.913995829840289</v>
          </cell>
          <cell r="H1669">
            <v>7403.35</v>
          </cell>
        </row>
        <row r="1670">
          <cell r="C1670" t="str">
            <v>02.004.02.01.05.05</v>
          </cell>
          <cell r="D1670" t="str">
            <v>Pintura Acrilica com massa sobre massa única</v>
          </cell>
          <cell r="E1670">
            <v>233.31</v>
          </cell>
          <cell r="F1670" t="str">
            <v>m2</v>
          </cell>
          <cell r="G1670">
            <v>12.634992070635635</v>
          </cell>
          <cell r="H1670">
            <v>2947.87</v>
          </cell>
        </row>
        <row r="1671">
          <cell r="C1671" t="str">
            <v>02.004.02.01.05.06</v>
          </cell>
          <cell r="D1671" t="str">
            <v>Pintura PVA sem massa sobre massa única</v>
          </cell>
          <cell r="E1671">
            <v>231.9</v>
          </cell>
          <cell r="F1671" t="str">
            <v>m2</v>
          </cell>
          <cell r="G1671">
            <v>3.1587322121604138</v>
          </cell>
          <cell r="H1671">
            <v>732.51</v>
          </cell>
        </row>
        <row r="1672">
          <cell r="C1672" t="str">
            <v>02.004.02.01.05.07</v>
          </cell>
          <cell r="D1672" t="str">
            <v>Fechamento das cortinas prancheadas em painéis horizontais de PVC cor branca</v>
          </cell>
          <cell r="E1672">
            <v>1009.6</v>
          </cell>
          <cell r="F1672" t="str">
            <v>m2</v>
          </cell>
          <cell r="G1672">
            <v>31.2</v>
          </cell>
          <cell r="H1672">
            <v>31499.52</v>
          </cell>
        </row>
        <row r="1673">
          <cell r="C1673">
            <v>2005</v>
          </cell>
          <cell r="D1673" t="str">
            <v>Perfis metalicos para travamento da parede diafragma e viga da rampa de acesso ao subsolo</v>
          </cell>
          <cell r="H1673">
            <v>21102.2</v>
          </cell>
        </row>
        <row r="1674">
          <cell r="C1674" t="str">
            <v>02.005.01</v>
          </cell>
          <cell r="D1674" t="str">
            <v>Perfis metalicos para travamento da parede diafragma e viga da rampa de acesso ao subsolo</v>
          </cell>
          <cell r="H1674">
            <v>21102.2</v>
          </cell>
        </row>
        <row r="1675">
          <cell r="C1675" t="str">
            <v>02.005.01.01</v>
          </cell>
          <cell r="D1675" t="str">
            <v>Perfis metalicos para travamento da parede diafragma e viga da rampa de acesso ao subsolo</v>
          </cell>
          <cell r="H1675">
            <v>21102.2</v>
          </cell>
        </row>
        <row r="1676">
          <cell r="C1676" t="str">
            <v>02.005.01.01.01</v>
          </cell>
          <cell r="D1676" t="str">
            <v>Perfis metalicos para travamento da parede diafragma e viga da rampa de acesso ao subsolo</v>
          </cell>
          <cell r="H1676">
            <v>16592.2</v>
          </cell>
        </row>
        <row r="1677">
          <cell r="C1677" t="str">
            <v>02.005.01.01.01.01</v>
          </cell>
          <cell r="D1677" t="str">
            <v>Fornecimento de perfil metalico "I" 12</v>
          </cell>
          <cell r="E1677">
            <v>50</v>
          </cell>
          <cell r="F1677" t="str">
            <v>m</v>
          </cell>
          <cell r="G1677">
            <v>120.78</v>
          </cell>
          <cell r="H1677">
            <v>6039</v>
          </cell>
        </row>
        <row r="1678">
          <cell r="C1678" t="str">
            <v>02.005.01.01.01.02</v>
          </cell>
          <cell r="D1678" t="str">
            <v>Fornecimento de perfil metalico "I" 10</v>
          </cell>
          <cell r="E1678">
            <v>36</v>
          </cell>
          <cell r="F1678" t="str">
            <v>m</v>
          </cell>
          <cell r="G1678">
            <v>79.2</v>
          </cell>
          <cell r="H1678">
            <v>2851.2</v>
          </cell>
        </row>
        <row r="1679">
          <cell r="C1679" t="str">
            <v>02.005.01.01.01.03</v>
          </cell>
          <cell r="D1679" t="str">
            <v>Base dos perfis metalicos em chapa metalica 40cmx40cmx1"</v>
          </cell>
          <cell r="E1679">
            <v>20</v>
          </cell>
          <cell r="F1679" t="str">
            <v>un</v>
          </cell>
          <cell r="G1679">
            <v>57.6</v>
          </cell>
          <cell r="H1679">
            <v>1152</v>
          </cell>
        </row>
        <row r="1680">
          <cell r="C1680" t="str">
            <v>02.005.01.01.01.04</v>
          </cell>
          <cell r="D1680" t="str">
            <v>Emendas dos perfis com chapa metalica de 1,00mx25cmx1 1/2"</v>
          </cell>
          <cell r="E1680">
            <v>20</v>
          </cell>
          <cell r="F1680" t="str">
            <v>m</v>
          </cell>
          <cell r="G1680">
            <v>130</v>
          </cell>
          <cell r="H1680">
            <v>2600</v>
          </cell>
        </row>
        <row r="1681">
          <cell r="C1681" t="str">
            <v>02.005.01.01.01.05</v>
          </cell>
          <cell r="D1681" t="str">
            <v>Mão de obra de aplicação e retirada de perfis metalicos</v>
          </cell>
          <cell r="E1681">
            <v>86</v>
          </cell>
          <cell r="F1681" t="str">
            <v>m</v>
          </cell>
          <cell r="G1681">
            <v>45.93</v>
          </cell>
          <cell r="H1681">
            <v>3950</v>
          </cell>
        </row>
        <row r="1682">
          <cell r="C1682" t="str">
            <v>02.005.01.01.02</v>
          </cell>
          <cell r="D1682" t="str">
            <v>Corte de perfis implantados nas estacas escavadas do clube</v>
          </cell>
          <cell r="H1682">
            <v>4510</v>
          </cell>
        </row>
        <row r="1683">
          <cell r="C1683" t="str">
            <v>02.005.01.01.02.09</v>
          </cell>
          <cell r="D1683" t="str">
            <v>Corte e retirada de perfis metalicos em caminhão munck na laje  do clube h=~3,00</v>
          </cell>
          <cell r="E1683">
            <v>41</v>
          </cell>
          <cell r="F1683" t="str">
            <v>un</v>
          </cell>
          <cell r="G1683">
            <v>110</v>
          </cell>
          <cell r="H1683">
            <v>4510</v>
          </cell>
        </row>
        <row r="1684">
          <cell r="C1684">
            <v>2006</v>
          </cell>
          <cell r="D1684" t="str">
            <v>ÁREAS EXTERNAS</v>
          </cell>
          <cell r="H1684">
            <v>886431.96</v>
          </cell>
        </row>
        <row r="1685">
          <cell r="C1685" t="str">
            <v>02.006.01</v>
          </cell>
          <cell r="D1685" t="str">
            <v>Pavimentação interna do condominio</v>
          </cell>
          <cell r="H1685">
            <v>55864.1</v>
          </cell>
        </row>
        <row r="1686">
          <cell r="C1686" t="str">
            <v>02.006.01.01</v>
          </cell>
          <cell r="D1686" t="str">
            <v>Pavimentação interna do condominio</v>
          </cell>
          <cell r="H1686">
            <v>55864.1</v>
          </cell>
        </row>
        <row r="1687">
          <cell r="C1687" t="str">
            <v>02.006.01.01.01</v>
          </cell>
          <cell r="D1687" t="str">
            <v>Pavimentação interna do condominio</v>
          </cell>
          <cell r="H1687">
            <v>55864.1</v>
          </cell>
        </row>
        <row r="1688">
          <cell r="C1688" t="str">
            <v>02.006.01.01.01.01</v>
          </cell>
          <cell r="D1688" t="str">
            <v>Guias, padrão PMSP</v>
          </cell>
          <cell r="E1688">
            <v>1021.47</v>
          </cell>
          <cell r="F1688" t="str">
            <v>m</v>
          </cell>
          <cell r="G1688">
            <v>21.48</v>
          </cell>
          <cell r="H1688">
            <v>21940.66</v>
          </cell>
        </row>
        <row r="1689">
          <cell r="C1689" t="str">
            <v>02.006.01.01.01.02</v>
          </cell>
          <cell r="D1689" t="str">
            <v>Sarjeta</v>
          </cell>
          <cell r="E1689">
            <v>1021.47</v>
          </cell>
          <cell r="F1689" t="str">
            <v>m</v>
          </cell>
          <cell r="G1689">
            <v>18.68</v>
          </cell>
          <cell r="H1689">
            <v>19082.849999999999</v>
          </cell>
        </row>
        <row r="1690">
          <cell r="C1690" t="str">
            <v>02.006.01.01.01.03</v>
          </cell>
          <cell r="D1690" t="str">
            <v>Piso cimentado ranhurado tipo "espinha de peixe" rampa de serviço</v>
          </cell>
          <cell r="E1690">
            <v>646.86</v>
          </cell>
          <cell r="F1690" t="str">
            <v>m2</v>
          </cell>
          <cell r="G1690">
            <v>22.94</v>
          </cell>
          <cell r="H1690">
            <v>14840.59</v>
          </cell>
        </row>
        <row r="1691">
          <cell r="C1691" t="str">
            <v>02.006.02</v>
          </cell>
          <cell r="D1691" t="str">
            <v>Patamar e rampas de acesso de acesso aos edifícios</v>
          </cell>
          <cell r="H1691">
            <v>336822.67</v>
          </cell>
        </row>
        <row r="1692">
          <cell r="C1692" t="str">
            <v>02.006.02.01</v>
          </cell>
          <cell r="D1692" t="str">
            <v>Patamar e rampas de acesso de acesso aos edifícios</v>
          </cell>
          <cell r="H1692">
            <v>336822.67</v>
          </cell>
        </row>
        <row r="1693">
          <cell r="C1693" t="str">
            <v>02.006.02.01.01</v>
          </cell>
          <cell r="D1693" t="str">
            <v>Patamar e rampas de acesso de acesso aos edifícios</v>
          </cell>
          <cell r="H1693">
            <v>336822.67</v>
          </cell>
        </row>
        <row r="1694">
          <cell r="C1694" t="str">
            <v>02.006.02.01.01.01</v>
          </cell>
          <cell r="D1694" t="str">
            <v>Alvenaria bloco 14x19x39cm, assentado sobre a proteção mecanica</v>
          </cell>
          <cell r="E1694">
            <v>680.55</v>
          </cell>
          <cell r="F1694" t="str">
            <v>m2</v>
          </cell>
          <cell r="G1694">
            <v>27.36</v>
          </cell>
          <cell r="H1694">
            <v>18618.830000000002</v>
          </cell>
        </row>
        <row r="1695">
          <cell r="C1695" t="str">
            <v>02.006.02.01.01.02</v>
          </cell>
          <cell r="D1695" t="str">
            <v>Enchimento de concreto celular h=70cm</v>
          </cell>
          <cell r="E1695">
            <v>585.35</v>
          </cell>
          <cell r="F1695" t="str">
            <v>m3</v>
          </cell>
          <cell r="G1695">
            <v>215.5</v>
          </cell>
          <cell r="H1695">
            <v>126141.75</v>
          </cell>
        </row>
        <row r="1696">
          <cell r="C1696" t="str">
            <v>02.006.02.01.01.03</v>
          </cell>
          <cell r="D1696" t="str">
            <v>Regularização de piso esp=5cm</v>
          </cell>
          <cell r="E1696">
            <v>620.92999999999995</v>
          </cell>
          <cell r="F1696" t="str">
            <v>m2</v>
          </cell>
          <cell r="G1696">
            <v>18.62</v>
          </cell>
          <cell r="H1696">
            <v>11560.79</v>
          </cell>
        </row>
        <row r="1697">
          <cell r="C1697" t="str">
            <v>02.006.02.01.01.04</v>
          </cell>
          <cell r="D1697" t="str">
            <v>Piso em placas de granito apicoado amêndoa, em placas de 40x40cm, esp. 2cm</v>
          </cell>
          <cell r="E1697">
            <v>620.92999999999995</v>
          </cell>
          <cell r="F1697" t="str">
            <v>m2</v>
          </cell>
          <cell r="G1697">
            <v>153.36000000000001</v>
          </cell>
          <cell r="H1697">
            <v>95223.96</v>
          </cell>
        </row>
        <row r="1698">
          <cell r="C1698" t="str">
            <v>02.006.02.01.01.05</v>
          </cell>
          <cell r="D1698" t="str">
            <v>Junta para piso em pedras nivelado, tipo cataldo</v>
          </cell>
          <cell r="E1698">
            <v>168.4</v>
          </cell>
          <cell r="F1698" t="str">
            <v>m</v>
          </cell>
          <cell r="G1698">
            <v>299.85000000000002</v>
          </cell>
          <cell r="H1698">
            <v>50494.74</v>
          </cell>
        </row>
        <row r="1699">
          <cell r="C1699" t="str">
            <v>02.006.02.01.01.06</v>
          </cell>
          <cell r="D1699" t="str">
            <v>Junta para piso em pedras na rampa, tipo cataldo</v>
          </cell>
          <cell r="E1699">
            <v>116</v>
          </cell>
          <cell r="F1699" t="str">
            <v>m</v>
          </cell>
          <cell r="G1699">
            <v>299.85000000000002</v>
          </cell>
          <cell r="H1699">
            <v>34782.6</v>
          </cell>
        </row>
        <row r="1700">
          <cell r="C1700" t="str">
            <v>02.006.03</v>
          </cell>
          <cell r="D1700" t="str">
            <v>Calçadas de pedestre interna ao condominio em mosaico de pedra miracema com borda de concreto</v>
          </cell>
          <cell r="H1700">
            <v>102519.44</v>
          </cell>
        </row>
        <row r="1701">
          <cell r="C1701" t="str">
            <v>02.006.03.01</v>
          </cell>
          <cell r="D1701" t="str">
            <v>Calçadas de pedestre interna ao condominio em mosaico de pedra miracema com borda de concreto</v>
          </cell>
          <cell r="H1701">
            <v>102519.44</v>
          </cell>
        </row>
        <row r="1702">
          <cell r="C1702" t="str">
            <v>02.006.03.01.01</v>
          </cell>
          <cell r="D1702" t="str">
            <v>Calçadas de pedestre interna ao condominio em mosaico de pedra miracema com borda de concreto</v>
          </cell>
          <cell r="H1702">
            <v>102519.44</v>
          </cell>
        </row>
        <row r="1703">
          <cell r="C1703" t="str">
            <v>02.006.03.01.01.01</v>
          </cell>
          <cell r="D1703" t="str">
            <v>Enchimento em concreto celular h=20cm</v>
          </cell>
          <cell r="E1703">
            <v>318.68299999999999</v>
          </cell>
          <cell r="F1703" t="str">
            <v>m3</v>
          </cell>
          <cell r="G1703">
            <v>215.5</v>
          </cell>
          <cell r="H1703">
            <v>68675.44</v>
          </cell>
        </row>
        <row r="1704">
          <cell r="C1704" t="str">
            <v>02.006.03.01.01.02</v>
          </cell>
          <cell r="D1704" t="str">
            <v>Regualrização de piso esp=5cm</v>
          </cell>
          <cell r="E1704">
            <v>1274.73</v>
          </cell>
          <cell r="F1704" t="str">
            <v>m2</v>
          </cell>
          <cell r="G1704">
            <v>18.62</v>
          </cell>
          <cell r="H1704">
            <v>23733.56</v>
          </cell>
        </row>
        <row r="1705">
          <cell r="C1705" t="str">
            <v>02.006.03.01.01.03</v>
          </cell>
          <cell r="D1705" t="str">
            <v>Isopor 20mm junto ao predio dilatação</v>
          </cell>
          <cell r="E1705">
            <v>75</v>
          </cell>
          <cell r="F1705" t="str">
            <v>m2</v>
          </cell>
          <cell r="G1705">
            <v>11.65</v>
          </cell>
          <cell r="H1705">
            <v>874.01</v>
          </cell>
        </row>
        <row r="1706">
          <cell r="C1706" t="str">
            <v>02.006.03.01.01.04</v>
          </cell>
          <cell r="D1706" t="str">
            <v>Mastique 20x20mm</v>
          </cell>
          <cell r="E1706">
            <v>250</v>
          </cell>
          <cell r="F1706" t="str">
            <v>m</v>
          </cell>
          <cell r="G1706">
            <v>25.09</v>
          </cell>
          <cell r="H1706">
            <v>6272.25</v>
          </cell>
        </row>
        <row r="1707">
          <cell r="C1707" t="str">
            <v>02.006.03.01.01.05</v>
          </cell>
          <cell r="D1707" t="str">
            <v>Borda de concreto (Guia pré-moldada ou estrudada) de concreto 10cm</v>
          </cell>
          <cell r="E1707">
            <v>138</v>
          </cell>
          <cell r="F1707" t="str">
            <v>m</v>
          </cell>
          <cell r="G1707">
            <v>21.48</v>
          </cell>
          <cell r="H1707">
            <v>2964.17</v>
          </cell>
        </row>
        <row r="1708">
          <cell r="C1708" t="str">
            <v>02.006.04</v>
          </cell>
          <cell r="D1708" t="str">
            <v>Base de concreto para apoio dos transformadores (proximo as vagas de automóveis no térreo)</v>
          </cell>
          <cell r="H1708">
            <v>7614.87</v>
          </cell>
        </row>
        <row r="1709">
          <cell r="C1709" t="str">
            <v>02.006.04.01</v>
          </cell>
          <cell r="D1709" t="str">
            <v>Base de concreto para apoio dos transformadores (proximo as vagas de automóveis no térreo)</v>
          </cell>
          <cell r="H1709">
            <v>7614.87</v>
          </cell>
        </row>
        <row r="1710">
          <cell r="C1710" t="str">
            <v>02.006.04.01.01</v>
          </cell>
          <cell r="D1710" t="str">
            <v>Base de concreto para apoio dos transformadores (proximo as vagas de automóveis no térreo)</v>
          </cell>
          <cell r="H1710">
            <v>7614.87</v>
          </cell>
        </row>
        <row r="1711">
          <cell r="C1711" t="str">
            <v>02.006.04.01.01.01</v>
          </cell>
          <cell r="D1711" t="str">
            <v>Concreto FCK 20MPa esp. 15cm</v>
          </cell>
          <cell r="E1711">
            <v>13.365</v>
          </cell>
          <cell r="F1711" t="str">
            <v>m3</v>
          </cell>
          <cell r="G1711">
            <v>160.03</v>
          </cell>
          <cell r="H1711">
            <v>2138.77</v>
          </cell>
        </row>
        <row r="1712">
          <cell r="C1712" t="str">
            <v>02.006.04.01.01.02</v>
          </cell>
          <cell r="D1712" t="str">
            <v>Tela eletrosoldada</v>
          </cell>
          <cell r="E1712">
            <v>554.20000000000005</v>
          </cell>
          <cell r="F1712" t="str">
            <v>kg</v>
          </cell>
          <cell r="G1712">
            <v>4.12</v>
          </cell>
          <cell r="H1712">
            <v>2285.7399999999998</v>
          </cell>
        </row>
        <row r="1713">
          <cell r="C1713" t="str">
            <v>02.006.04.01.01.03</v>
          </cell>
          <cell r="D1713" t="str">
            <v>Forma comum</v>
          </cell>
          <cell r="E1713">
            <v>22.68</v>
          </cell>
          <cell r="F1713" t="str">
            <v>m2</v>
          </cell>
          <cell r="G1713">
            <v>127.47</v>
          </cell>
          <cell r="H1713">
            <v>2891.01</v>
          </cell>
        </row>
        <row r="1714">
          <cell r="C1714" t="str">
            <v>02.006.04.01.01.04</v>
          </cell>
          <cell r="D1714" t="str">
            <v>Pintura látex em piso (tipo nova cor)</v>
          </cell>
          <cell r="E1714">
            <v>94.77</v>
          </cell>
          <cell r="F1714" t="str">
            <v>m2</v>
          </cell>
          <cell r="G1714">
            <v>3.16</v>
          </cell>
          <cell r="H1714">
            <v>299.35000000000002</v>
          </cell>
        </row>
        <row r="1715">
          <cell r="C1715" t="str">
            <v>02.006.05</v>
          </cell>
          <cell r="D1715" t="str">
            <v>Drenagem e caixas - Térreo</v>
          </cell>
          <cell r="H1715">
            <v>249639.82</v>
          </cell>
        </row>
        <row r="1716">
          <cell r="C1716" t="str">
            <v>02.006.05.01</v>
          </cell>
          <cell r="D1716" t="str">
            <v>Drenagem e caixas - Térreo</v>
          </cell>
          <cell r="H1716">
            <v>249639.82</v>
          </cell>
        </row>
        <row r="1717">
          <cell r="C1717" t="str">
            <v>02.006.05.01.01</v>
          </cell>
          <cell r="D1717" t="str">
            <v>Laje do Térreo</v>
          </cell>
          <cell r="H1717">
            <v>81902.42</v>
          </cell>
        </row>
        <row r="1718">
          <cell r="C1718" t="str">
            <v>02.006.05.01.01.01</v>
          </cell>
          <cell r="D1718" t="str">
            <v>Camada de brita nº3, h=10cm sobre lajes das areas ajardinadas</v>
          </cell>
          <cell r="E1718">
            <v>1098.057</v>
          </cell>
          <cell r="F1718" t="str">
            <v>m3</v>
          </cell>
          <cell r="G1718">
            <v>58.1</v>
          </cell>
          <cell r="H1718">
            <v>63800.95</v>
          </cell>
        </row>
        <row r="1719">
          <cell r="C1719" t="str">
            <v>02.006.05.01.01.02</v>
          </cell>
          <cell r="D1719" t="str">
            <v>Manta bidim OP=20</v>
          </cell>
          <cell r="E1719">
            <v>10980.57</v>
          </cell>
          <cell r="F1719" t="str">
            <v>m2</v>
          </cell>
          <cell r="G1719">
            <v>1.65</v>
          </cell>
          <cell r="H1719">
            <v>18101.47</v>
          </cell>
        </row>
        <row r="1720">
          <cell r="C1720" t="str">
            <v>02.006.05.01.02</v>
          </cell>
          <cell r="D1720" t="str">
            <v>Caixa para dreno da via de pedestre, medindo 30x30x30cm</v>
          </cell>
          <cell r="H1720">
            <v>43266.59</v>
          </cell>
        </row>
        <row r="1721">
          <cell r="C1721" t="str">
            <v>02.006.05.01.02.01</v>
          </cell>
          <cell r="D1721" t="str">
            <v>Apiloamento de fundo de cavas</v>
          </cell>
          <cell r="E1721">
            <v>40</v>
          </cell>
          <cell r="F1721" t="str">
            <v>m2</v>
          </cell>
          <cell r="G1721">
            <v>8.7100000000000009</v>
          </cell>
          <cell r="H1721">
            <v>348.46</v>
          </cell>
        </row>
        <row r="1722">
          <cell r="C1722" t="str">
            <v>02.006.05.01.02.02</v>
          </cell>
          <cell r="D1722" t="str">
            <v>Lastro de concreto magro esp. 10cm</v>
          </cell>
          <cell r="E1722">
            <v>4</v>
          </cell>
          <cell r="F1722" t="str">
            <v>m3</v>
          </cell>
          <cell r="G1722">
            <v>148.27000000000001</v>
          </cell>
          <cell r="H1722">
            <v>593.07000000000005</v>
          </cell>
        </row>
        <row r="1723">
          <cell r="C1723" t="str">
            <v>02.006.05.01.02.03</v>
          </cell>
          <cell r="D1723" t="str">
            <v>Alvenaria em tijolo comum 1/2 vez</v>
          </cell>
          <cell r="E1723">
            <v>90</v>
          </cell>
          <cell r="F1723" t="str">
            <v>m2</v>
          </cell>
          <cell r="G1723">
            <v>31.15</v>
          </cell>
          <cell r="H1723">
            <v>2803.14</v>
          </cell>
        </row>
        <row r="1724">
          <cell r="C1724" t="str">
            <v>02.006.05.01.02.04</v>
          </cell>
          <cell r="D1724" t="str">
            <v>Chapisco</v>
          </cell>
          <cell r="E1724">
            <v>180</v>
          </cell>
          <cell r="F1724" t="str">
            <v>m2</v>
          </cell>
          <cell r="G1724">
            <v>4.8099999999999996</v>
          </cell>
          <cell r="H1724">
            <v>865.76</v>
          </cell>
        </row>
        <row r="1725">
          <cell r="C1725" t="str">
            <v>02.006.05.01.02.05</v>
          </cell>
          <cell r="D1725" t="str">
            <v>Massa única</v>
          </cell>
          <cell r="E1725">
            <v>180</v>
          </cell>
          <cell r="F1725" t="str">
            <v>m2</v>
          </cell>
          <cell r="G1725">
            <v>15.91</v>
          </cell>
          <cell r="H1725">
            <v>2864.52</v>
          </cell>
        </row>
        <row r="1726">
          <cell r="C1726" t="str">
            <v>02.006.05.01.02.06</v>
          </cell>
          <cell r="D1726" t="str">
            <v>Grelha de ferro fundido 30x30cm</v>
          </cell>
          <cell r="E1726">
            <v>250</v>
          </cell>
          <cell r="F1726" t="str">
            <v>un</v>
          </cell>
          <cell r="G1726">
            <v>85.05</v>
          </cell>
          <cell r="H1726">
            <v>21263.58</v>
          </cell>
        </row>
        <row r="1727">
          <cell r="C1727" t="str">
            <v>02.006.05.01.02.07</v>
          </cell>
          <cell r="D1727" t="str">
            <v xml:space="preserve">Furo 8" na laje do térreo para passegem de tubulação de drenagem </v>
          </cell>
          <cell r="E1727">
            <v>250</v>
          </cell>
          <cell r="F1727" t="str">
            <v>un</v>
          </cell>
          <cell r="G1727">
            <v>56.25</v>
          </cell>
          <cell r="H1727">
            <v>14062.5</v>
          </cell>
        </row>
        <row r="1728">
          <cell r="C1728" t="str">
            <v>02.006.05.01.02.08</v>
          </cell>
          <cell r="D1728" t="str">
            <v>Manta bidim OP20</v>
          </cell>
          <cell r="E1728">
            <v>40</v>
          </cell>
          <cell r="F1728" t="str">
            <v>m2</v>
          </cell>
          <cell r="G1728">
            <v>1.65</v>
          </cell>
          <cell r="H1728">
            <v>65.94</v>
          </cell>
        </row>
        <row r="1729">
          <cell r="C1729" t="str">
            <v>02.006.05.01.02.09</v>
          </cell>
          <cell r="D1729" t="str">
            <v>Lastro de brita 2</v>
          </cell>
          <cell r="E1729">
            <v>6.75</v>
          </cell>
          <cell r="F1729" t="str">
            <v>m3</v>
          </cell>
          <cell r="G1729">
            <v>59.2</v>
          </cell>
          <cell r="H1729">
            <v>399.62</v>
          </cell>
        </row>
        <row r="1730">
          <cell r="C1730" t="str">
            <v>02.006.05.01.03</v>
          </cell>
          <cell r="D1730" t="str">
            <v>Caixa de inspeção de drenagem, medindo 1,10x1,10x0,70m (4 Unid.)</v>
          </cell>
          <cell r="H1730">
            <v>4072.22</v>
          </cell>
        </row>
        <row r="1731">
          <cell r="C1731" t="str">
            <v>02.006.05.01.03.01</v>
          </cell>
          <cell r="D1731" t="str">
            <v>Escavação Manual</v>
          </cell>
          <cell r="E1731">
            <v>18.225000000000001</v>
          </cell>
          <cell r="F1731" t="str">
            <v>m3</v>
          </cell>
          <cell r="G1731">
            <v>28.7</v>
          </cell>
          <cell r="H1731">
            <v>523.04999999999995</v>
          </cell>
        </row>
        <row r="1732">
          <cell r="C1732" t="str">
            <v>02.006.05.01.03.02</v>
          </cell>
          <cell r="D1732" t="str">
            <v>Reaterro compactado</v>
          </cell>
          <cell r="E1732">
            <v>8.4239999999999995</v>
          </cell>
          <cell r="F1732" t="str">
            <v>m3</v>
          </cell>
          <cell r="G1732">
            <v>20.14</v>
          </cell>
          <cell r="H1732">
            <v>169.66</v>
          </cell>
        </row>
        <row r="1733">
          <cell r="C1733" t="str">
            <v>02.006.05.01.03.03</v>
          </cell>
          <cell r="D1733" t="str">
            <v>Bota Fora  interno</v>
          </cell>
          <cell r="E1733">
            <v>9.6880000000000006</v>
          </cell>
          <cell r="F1733" t="str">
            <v>m3</v>
          </cell>
          <cell r="G1733">
            <v>55.17</v>
          </cell>
          <cell r="H1733">
            <v>534.42999999999995</v>
          </cell>
        </row>
        <row r="1734">
          <cell r="C1734" t="str">
            <v>02.006.05.01.03.04</v>
          </cell>
          <cell r="D1734" t="str">
            <v>Apiloamento de fundo de cavas</v>
          </cell>
          <cell r="E1734">
            <v>12.96</v>
          </cell>
          <cell r="F1734" t="str">
            <v>m2</v>
          </cell>
          <cell r="G1734">
            <v>8.7100000000000009</v>
          </cell>
          <cell r="H1734">
            <v>112.9</v>
          </cell>
        </row>
        <row r="1735">
          <cell r="C1735" t="str">
            <v>02.006.05.01.03.05</v>
          </cell>
          <cell r="D1735" t="str">
            <v>Lastro de brita h=5cm</v>
          </cell>
          <cell r="E1735">
            <v>0.64800000000000002</v>
          </cell>
          <cell r="F1735" t="str">
            <v>m3</v>
          </cell>
          <cell r="G1735">
            <v>59.2</v>
          </cell>
          <cell r="H1735">
            <v>38.36</v>
          </cell>
        </row>
        <row r="1736">
          <cell r="C1736" t="str">
            <v>02.006.05.01.03.06</v>
          </cell>
          <cell r="D1736" t="str">
            <v>Lastro de concreto magro esp. 10cm</v>
          </cell>
          <cell r="E1736">
            <v>1.296</v>
          </cell>
          <cell r="F1736" t="str">
            <v>m3</v>
          </cell>
          <cell r="G1736">
            <v>148.27000000000001</v>
          </cell>
          <cell r="H1736">
            <v>192.15</v>
          </cell>
        </row>
        <row r="1737">
          <cell r="C1737" t="str">
            <v>02.006.05.01.03.07</v>
          </cell>
          <cell r="D1737" t="str">
            <v>Alvenaria em tijolo comum 1/2 vez</v>
          </cell>
          <cell r="E1737">
            <v>30.24</v>
          </cell>
          <cell r="F1737" t="str">
            <v>m2</v>
          </cell>
          <cell r="G1737">
            <v>31.15</v>
          </cell>
          <cell r="H1737">
            <v>941.86</v>
          </cell>
        </row>
        <row r="1738">
          <cell r="C1738" t="str">
            <v>02.006.05.01.03.08</v>
          </cell>
          <cell r="D1738" t="str">
            <v>Chapisco</v>
          </cell>
          <cell r="E1738">
            <v>60.48</v>
          </cell>
          <cell r="F1738" t="str">
            <v>m2</v>
          </cell>
          <cell r="G1738">
            <v>4.8099999999999996</v>
          </cell>
          <cell r="H1738">
            <v>290.89999999999998</v>
          </cell>
        </row>
        <row r="1739">
          <cell r="C1739" t="str">
            <v>02.006.05.01.03.09</v>
          </cell>
          <cell r="D1739" t="str">
            <v>Massa única</v>
          </cell>
          <cell r="E1739">
            <v>60.48</v>
          </cell>
          <cell r="F1739" t="str">
            <v>m2</v>
          </cell>
          <cell r="G1739">
            <v>14.93</v>
          </cell>
          <cell r="H1739">
            <v>902.8</v>
          </cell>
        </row>
        <row r="1740">
          <cell r="C1740" t="str">
            <v>02.006.05.01.03.10</v>
          </cell>
          <cell r="D1740" t="str">
            <v>Concreto Fck 20Mpa para Tampa da caixa, medindo 90x90x10cm</v>
          </cell>
          <cell r="E1740">
            <v>0.9</v>
          </cell>
          <cell r="F1740" t="str">
            <v>m3</v>
          </cell>
          <cell r="G1740">
            <v>160.03</v>
          </cell>
          <cell r="H1740">
            <v>144.02000000000001</v>
          </cell>
        </row>
        <row r="1741">
          <cell r="C1741" t="str">
            <v>02.006.05.01.03.11</v>
          </cell>
          <cell r="D1741" t="str">
            <v>Forma comum</v>
          </cell>
          <cell r="E1741">
            <v>5.4</v>
          </cell>
          <cell r="F1741" t="str">
            <v>m2</v>
          </cell>
          <cell r="G1741">
            <v>27.22</v>
          </cell>
          <cell r="H1741">
            <v>146.97999999999999</v>
          </cell>
        </row>
        <row r="1742">
          <cell r="C1742" t="str">
            <v>02.006.05.01.03.12</v>
          </cell>
          <cell r="D1742" t="str">
            <v>Aço CA-50</v>
          </cell>
          <cell r="E1742">
            <v>27</v>
          </cell>
          <cell r="F1742" t="str">
            <v>kg</v>
          </cell>
          <cell r="G1742">
            <v>2.78</v>
          </cell>
          <cell r="H1742">
            <v>75.11</v>
          </cell>
        </row>
        <row r="1743">
          <cell r="C1743" t="str">
            <v>02.006.05.01.04</v>
          </cell>
          <cell r="D1743" t="str">
            <v>Caixa de filtro do espelho d´água, medindo 2,50x2,50x1,50m</v>
          </cell>
          <cell r="H1743">
            <v>3019.8</v>
          </cell>
        </row>
        <row r="1744">
          <cell r="C1744" t="str">
            <v>02.006.05.01.04.01</v>
          </cell>
          <cell r="D1744" t="str">
            <v>Escavação Manual</v>
          </cell>
          <cell r="E1744">
            <v>14.85</v>
          </cell>
          <cell r="F1744" t="str">
            <v>m3</v>
          </cell>
          <cell r="G1744">
            <v>28.7</v>
          </cell>
          <cell r="H1744">
            <v>426.19</v>
          </cell>
        </row>
        <row r="1745">
          <cell r="C1745" t="str">
            <v>02.006.05.01.04.02</v>
          </cell>
          <cell r="D1745" t="str">
            <v>Reaterro compactado</v>
          </cell>
          <cell r="E1745">
            <v>4.5380000000000003</v>
          </cell>
          <cell r="F1745" t="str">
            <v>m3</v>
          </cell>
          <cell r="G1745">
            <v>20.14</v>
          </cell>
          <cell r="H1745">
            <v>91.39</v>
          </cell>
        </row>
        <row r="1746">
          <cell r="C1746" t="str">
            <v>02.006.05.01.04.03</v>
          </cell>
          <cell r="D1746" t="str">
            <v>Bota Fora  interno</v>
          </cell>
          <cell r="E1746">
            <v>13.406000000000001</v>
          </cell>
          <cell r="F1746" t="str">
            <v>m3</v>
          </cell>
          <cell r="G1746">
            <v>55.17</v>
          </cell>
          <cell r="H1746">
            <v>739.58</v>
          </cell>
        </row>
        <row r="1747">
          <cell r="C1747" t="str">
            <v>02.006.05.01.04.04</v>
          </cell>
          <cell r="D1747" t="str">
            <v>Apiloamento de fundo de cavas</v>
          </cell>
          <cell r="E1747">
            <v>6.76</v>
          </cell>
          <cell r="F1747" t="str">
            <v>m2</v>
          </cell>
          <cell r="G1747">
            <v>8.7100000000000009</v>
          </cell>
          <cell r="H1747">
            <v>58.89</v>
          </cell>
        </row>
        <row r="1748">
          <cell r="C1748" t="str">
            <v>02.006.05.01.04.05</v>
          </cell>
          <cell r="D1748" t="str">
            <v>Rachão h=30cm</v>
          </cell>
          <cell r="E1748">
            <v>2.7</v>
          </cell>
          <cell r="F1748" t="str">
            <v>m3</v>
          </cell>
          <cell r="G1748">
            <v>46.61</v>
          </cell>
          <cell r="H1748">
            <v>125.83</v>
          </cell>
        </row>
        <row r="1749">
          <cell r="C1749" t="str">
            <v>02.006.05.01.04.06</v>
          </cell>
          <cell r="D1749" t="str">
            <v>Lastro de brita h=5cm</v>
          </cell>
          <cell r="E1749">
            <v>0.45</v>
          </cell>
          <cell r="F1749" t="str">
            <v>m3</v>
          </cell>
          <cell r="G1749">
            <v>59.2</v>
          </cell>
          <cell r="H1749">
            <v>26.64</v>
          </cell>
        </row>
        <row r="1750">
          <cell r="C1750" t="str">
            <v>02.006.05.01.04.07</v>
          </cell>
          <cell r="D1750" t="str">
            <v>Lastro de concreto magro esp. 10cm</v>
          </cell>
          <cell r="E1750">
            <v>0.9</v>
          </cell>
          <cell r="F1750" t="str">
            <v>m3</v>
          </cell>
          <cell r="G1750">
            <v>148.27000000000001</v>
          </cell>
          <cell r="H1750">
            <v>133.44</v>
          </cell>
        </row>
        <row r="1751">
          <cell r="C1751" t="str">
            <v>02.006.05.01.04.08</v>
          </cell>
          <cell r="D1751" t="str">
            <v>Tela telcon Q196 dupla</v>
          </cell>
          <cell r="E1751">
            <v>55.98</v>
          </cell>
          <cell r="F1751" t="str">
            <v>kg</v>
          </cell>
          <cell r="G1751">
            <v>4.12</v>
          </cell>
          <cell r="H1751">
            <v>230.88</v>
          </cell>
        </row>
        <row r="1752">
          <cell r="C1752" t="str">
            <v>02.006.05.01.04.09</v>
          </cell>
          <cell r="D1752" t="str">
            <v>Alvenaria em tijolo comum 1/2 vez</v>
          </cell>
          <cell r="E1752">
            <v>15</v>
          </cell>
          <cell r="F1752" t="str">
            <v>m2</v>
          </cell>
          <cell r="G1752">
            <v>31.15</v>
          </cell>
          <cell r="H1752">
            <v>467.19</v>
          </cell>
        </row>
        <row r="1753">
          <cell r="C1753" t="str">
            <v>02.006.05.01.04.10</v>
          </cell>
          <cell r="D1753" t="str">
            <v>Chapisco</v>
          </cell>
          <cell r="E1753">
            <v>30</v>
          </cell>
          <cell r="F1753" t="str">
            <v>m2</v>
          </cell>
          <cell r="G1753">
            <v>4.8099999999999996</v>
          </cell>
          <cell r="H1753">
            <v>144.29</v>
          </cell>
        </row>
        <row r="1754">
          <cell r="C1754" t="str">
            <v>02.006.05.01.04.11</v>
          </cell>
          <cell r="D1754" t="str">
            <v>Massa única</v>
          </cell>
          <cell r="E1754">
            <v>30</v>
          </cell>
          <cell r="F1754" t="str">
            <v>m2</v>
          </cell>
          <cell r="G1754">
            <v>15.91</v>
          </cell>
          <cell r="H1754">
            <v>477.42</v>
          </cell>
        </row>
        <row r="1755">
          <cell r="C1755" t="str">
            <v>02.006.05.01.04.12</v>
          </cell>
          <cell r="D1755" t="str">
            <v>Concreto Fck 20Mpa para Tampa da caixa, medindo 1,50x1,50x10cm</v>
          </cell>
          <cell r="E1755">
            <v>0.22500000000000001</v>
          </cell>
          <cell r="F1755" t="str">
            <v>m3</v>
          </cell>
          <cell r="G1755">
            <v>160.03</v>
          </cell>
          <cell r="H1755">
            <v>36.01</v>
          </cell>
        </row>
        <row r="1756">
          <cell r="C1756" t="str">
            <v>02.006.05.01.04.13</v>
          </cell>
          <cell r="D1756" t="str">
            <v>Forma comum</v>
          </cell>
          <cell r="E1756">
            <v>0.9</v>
          </cell>
          <cell r="F1756" t="str">
            <v>m2</v>
          </cell>
          <cell r="G1756">
            <v>27.22</v>
          </cell>
          <cell r="H1756">
            <v>24.5</v>
          </cell>
        </row>
        <row r="1757">
          <cell r="C1757" t="str">
            <v>02.006.05.01.04.14</v>
          </cell>
          <cell r="D1757" t="str">
            <v>Aço CA-50</v>
          </cell>
          <cell r="E1757">
            <v>13.5</v>
          </cell>
          <cell r="F1757" t="str">
            <v>kg</v>
          </cell>
          <cell r="G1757">
            <v>2.78</v>
          </cell>
          <cell r="H1757">
            <v>37.549999999999997</v>
          </cell>
        </row>
        <row r="1758">
          <cell r="C1758" t="str">
            <v>02.006.05.01.05</v>
          </cell>
          <cell r="D1758" t="str">
            <v>Drenagem vertical das cortinas</v>
          </cell>
          <cell r="H1758">
            <v>80149.98</v>
          </cell>
        </row>
        <row r="1759">
          <cell r="C1759" t="str">
            <v>02.006.05.01.05.01</v>
          </cell>
          <cell r="D1759" t="str">
            <v>Manta Bidim OP=20</v>
          </cell>
          <cell r="E1759">
            <v>2811.93</v>
          </cell>
          <cell r="F1759" t="str">
            <v>m2</v>
          </cell>
          <cell r="G1759">
            <v>1.65</v>
          </cell>
          <cell r="H1759">
            <v>4635.47</v>
          </cell>
        </row>
        <row r="1760">
          <cell r="C1760" t="str">
            <v>02.006.05.01.05.02</v>
          </cell>
          <cell r="D1760" t="str">
            <v>Brita nº1</v>
          </cell>
          <cell r="E1760">
            <v>345.08</v>
          </cell>
          <cell r="F1760" t="str">
            <v>m3</v>
          </cell>
          <cell r="G1760">
            <v>59.2</v>
          </cell>
          <cell r="H1760">
            <v>20429.939999999999</v>
          </cell>
        </row>
        <row r="1761">
          <cell r="C1761" t="str">
            <v>02.006.05.01.05.03</v>
          </cell>
          <cell r="D1761" t="str">
            <v>Multidren nas cortinas prancheadas ( sistema bidim)</v>
          </cell>
          <cell r="E1761">
            <v>2584.31</v>
          </cell>
          <cell r="F1761" t="str">
            <v>m2</v>
          </cell>
          <cell r="G1761">
            <v>21.32</v>
          </cell>
          <cell r="H1761">
            <v>55084.57</v>
          </cell>
        </row>
        <row r="1762">
          <cell r="C1762" t="str">
            <v>02.006.05.01.06</v>
          </cell>
          <cell r="D1762" t="str">
            <v>Drenagem horizontal da area não escavada ( Jardim central )</v>
          </cell>
          <cell r="H1762">
            <v>37228.81</v>
          </cell>
        </row>
        <row r="1763">
          <cell r="C1763" t="str">
            <v>02.006.05.01.06.01</v>
          </cell>
          <cell r="D1763" t="str">
            <v>Lona plastica</v>
          </cell>
          <cell r="E1763">
            <v>3709.96</v>
          </cell>
          <cell r="F1763" t="str">
            <v>m2</v>
          </cell>
          <cell r="G1763">
            <v>0.69</v>
          </cell>
          <cell r="H1763">
            <v>2561.73</v>
          </cell>
        </row>
        <row r="1764">
          <cell r="C1764" t="str">
            <v>02.006.05.01.06.02</v>
          </cell>
          <cell r="D1764" t="str">
            <v>Lastro de  brita h= 10cm</v>
          </cell>
          <cell r="E1764">
            <v>371</v>
          </cell>
          <cell r="F1764" t="str">
            <v>m3</v>
          </cell>
          <cell r="G1764">
            <v>59.2</v>
          </cell>
          <cell r="H1764">
            <v>21964.5</v>
          </cell>
        </row>
        <row r="1765">
          <cell r="C1765" t="str">
            <v>02.006.05.01.06.03</v>
          </cell>
          <cell r="D1765" t="str">
            <v>Manta bidim</v>
          </cell>
          <cell r="E1765">
            <v>3709.96</v>
          </cell>
          <cell r="F1765" t="str">
            <v>m2</v>
          </cell>
          <cell r="G1765">
            <v>1.65</v>
          </cell>
          <cell r="H1765">
            <v>6115.87</v>
          </cell>
        </row>
        <row r="1766">
          <cell r="C1766" t="str">
            <v>02.006.05.01.06.04</v>
          </cell>
          <cell r="D1766" t="str">
            <v>Tubo dreno em valeta de brita envolvida com manta bidim</v>
          </cell>
          <cell r="E1766">
            <v>509</v>
          </cell>
          <cell r="F1766" t="str">
            <v>m</v>
          </cell>
          <cell r="G1766">
            <v>12.94</v>
          </cell>
          <cell r="H1766">
            <v>6586.71</v>
          </cell>
        </row>
        <row r="1767">
          <cell r="C1767" t="str">
            <v>02.006.06</v>
          </cell>
          <cell r="D1767" t="str">
            <v>Piso em granito Amendoa flameado</v>
          </cell>
          <cell r="H1767">
            <v>10835.1</v>
          </cell>
        </row>
        <row r="1768">
          <cell r="C1768" t="str">
            <v>02.006.06.01</v>
          </cell>
          <cell r="D1768" t="str">
            <v>Regularização de piso esp=5cm</v>
          </cell>
          <cell r="E1768">
            <v>589</v>
          </cell>
          <cell r="F1768" t="str">
            <v>m2</v>
          </cell>
          <cell r="G1768">
            <v>18.399999999999999</v>
          </cell>
          <cell r="H1768">
            <v>10835.1</v>
          </cell>
        </row>
        <row r="1769">
          <cell r="C1769" t="str">
            <v>02.006.07</v>
          </cell>
          <cell r="D1769" t="str">
            <v>Escada de entrada dos edifícios em granito amendoa apicoado</v>
          </cell>
          <cell r="H1769">
            <v>418.63</v>
          </cell>
        </row>
        <row r="1770">
          <cell r="C1770" t="str">
            <v>02.006.07.01</v>
          </cell>
          <cell r="D1770" t="str">
            <v xml:space="preserve">Regularização de piso e espelho </v>
          </cell>
          <cell r="E1770">
            <v>27.72</v>
          </cell>
          <cell r="F1770" t="str">
            <v>m2</v>
          </cell>
          <cell r="G1770">
            <v>15.1</v>
          </cell>
          <cell r="H1770">
            <v>418.63</v>
          </cell>
        </row>
        <row r="1771">
          <cell r="C1771" t="str">
            <v>02.006.08</v>
          </cell>
          <cell r="D1771" t="str">
            <v>Revestimento nas laterais da escada</v>
          </cell>
          <cell r="H1771">
            <v>268.58</v>
          </cell>
        </row>
        <row r="1772">
          <cell r="C1772" t="str">
            <v>02.006.08.01</v>
          </cell>
          <cell r="D1772" t="str">
            <v>Chapisco</v>
          </cell>
          <cell r="E1772">
            <v>12.96</v>
          </cell>
          <cell r="F1772" t="str">
            <v>m2</v>
          </cell>
          <cell r="G1772">
            <v>4.8099999999999996</v>
          </cell>
          <cell r="H1772">
            <v>62.34</v>
          </cell>
        </row>
        <row r="1773">
          <cell r="C1773" t="str">
            <v>02.006.08.02</v>
          </cell>
          <cell r="D1773" t="str">
            <v>Massa única</v>
          </cell>
          <cell r="E1773">
            <v>12.96</v>
          </cell>
          <cell r="F1773" t="str">
            <v>m2</v>
          </cell>
          <cell r="G1773">
            <v>15.91</v>
          </cell>
          <cell r="H1773">
            <v>206.25</v>
          </cell>
        </row>
        <row r="1774">
          <cell r="C1774" t="str">
            <v>02.006.09</v>
          </cell>
          <cell r="D1774" t="str">
            <v xml:space="preserve">Junta para piso em pedras na escada, tipo cataldo </v>
          </cell>
          <cell r="H1774">
            <v>3778.11</v>
          </cell>
        </row>
        <row r="1775">
          <cell r="C1775" t="str">
            <v>02.006.09.01</v>
          </cell>
          <cell r="D1775" t="str">
            <v xml:space="preserve">Junta para piso em pedras na escada, tipo cataldo </v>
          </cell>
          <cell r="E1775">
            <v>12.6</v>
          </cell>
          <cell r="F1775" t="str">
            <v>m</v>
          </cell>
          <cell r="G1775">
            <v>299.85000000000002</v>
          </cell>
          <cell r="H1775">
            <v>3778.11</v>
          </cell>
        </row>
        <row r="1776">
          <cell r="C1776" t="str">
            <v>02.006.10</v>
          </cell>
          <cell r="D1776" t="str">
            <v xml:space="preserve">Enchimento da laje do Clube em concreto celular </v>
          </cell>
          <cell r="H1776">
            <v>118670.64</v>
          </cell>
        </row>
        <row r="1777">
          <cell r="C1777" t="str">
            <v>02.006.10.01</v>
          </cell>
          <cell r="D1777" t="str">
            <v xml:space="preserve">Concreto celular </v>
          </cell>
          <cell r="E1777">
            <v>525.29</v>
          </cell>
          <cell r="F1777" t="str">
            <v>m3</v>
          </cell>
          <cell r="G1777">
            <v>215.5</v>
          </cell>
          <cell r="H1777">
            <v>113198.94</v>
          </cell>
        </row>
        <row r="1778">
          <cell r="C1778" t="str">
            <v>02.006.10.02</v>
          </cell>
          <cell r="D1778" t="str">
            <v>Mureta de alvenaria esp= 14cm, para contenção dos enchimentos</v>
          </cell>
          <cell r="E1778">
            <v>200</v>
          </cell>
          <cell r="F1778" t="str">
            <v>m2</v>
          </cell>
          <cell r="G1778">
            <v>27.36</v>
          </cell>
          <cell r="H1778">
            <v>5471.7</v>
          </cell>
        </row>
        <row r="1779">
          <cell r="C1779">
            <v>2007</v>
          </cell>
          <cell r="D1779" t="str">
            <v>MUROS, MURETAS E GRADIS INTERNO AO CONDOMÍNIO</v>
          </cell>
          <cell r="H1779">
            <v>733155.68</v>
          </cell>
        </row>
        <row r="1780">
          <cell r="C1780" t="str">
            <v>02.007.01</v>
          </cell>
          <cell r="D1780" t="str">
            <v>MUROS, MURETAS E GRADIS INTERNO AO CONDOMÍNIO</v>
          </cell>
          <cell r="H1780">
            <v>505929.28</v>
          </cell>
        </row>
        <row r="1781">
          <cell r="C1781" t="str">
            <v>02.007.01.01</v>
          </cell>
          <cell r="D1781" t="str">
            <v>MUROS, MURETAS E GRADIS INTERNO AO CONDOMÍNIO</v>
          </cell>
          <cell r="H1781">
            <v>505929.28</v>
          </cell>
        </row>
        <row r="1782">
          <cell r="C1782" t="str">
            <v>02.007.01.01.01</v>
          </cell>
          <cell r="D1782" t="str">
            <v>Muro de divisa com o Condomínio de Apartamentos h=4,00m - Sobre cortina</v>
          </cell>
          <cell r="H1782">
            <v>93101.33</v>
          </cell>
        </row>
        <row r="1783">
          <cell r="C1783" t="str">
            <v>02.007.01.01.01.01</v>
          </cell>
          <cell r="D1783" t="str">
            <v>Alvenaria armada (com pilaretes a cada 2,50m e cintas a cada 2,00m) em bloco de concreto 19x19x39cm</v>
          </cell>
          <cell r="E1783">
            <v>850.73599999999999</v>
          </cell>
          <cell r="F1783" t="str">
            <v>m2</v>
          </cell>
          <cell r="G1783">
            <v>61.19</v>
          </cell>
          <cell r="H1783">
            <v>52057.49</v>
          </cell>
        </row>
        <row r="1784">
          <cell r="C1784" t="str">
            <v>02.007.01.01.01.02</v>
          </cell>
          <cell r="D1784" t="str">
            <v>Chapisco</v>
          </cell>
          <cell r="E1784">
            <v>850.73599999999999</v>
          </cell>
          <cell r="F1784" t="str">
            <v>m2</v>
          </cell>
          <cell r="G1784">
            <v>4.8099999999999996</v>
          </cell>
          <cell r="H1784">
            <v>4091.87</v>
          </cell>
        </row>
        <row r="1785">
          <cell r="C1785" t="str">
            <v>02.007.01.01.01.03</v>
          </cell>
          <cell r="D1785" t="str">
            <v>Massa Única feltrada</v>
          </cell>
          <cell r="E1785">
            <v>850.73599999999999</v>
          </cell>
          <cell r="F1785" t="str">
            <v>m2</v>
          </cell>
          <cell r="G1785">
            <v>15.91</v>
          </cell>
          <cell r="H1785">
            <v>13538.61</v>
          </cell>
        </row>
        <row r="1786">
          <cell r="C1786" t="str">
            <v>02.007.01.01.01.04</v>
          </cell>
          <cell r="D1786" t="str">
            <v>Revestimento em argamassa projetada</v>
          </cell>
          <cell r="E1786">
            <v>850.73599999999999</v>
          </cell>
          <cell r="F1786" t="str">
            <v>m2</v>
          </cell>
          <cell r="G1786">
            <v>15.38</v>
          </cell>
          <cell r="H1786">
            <v>16044.88</v>
          </cell>
        </row>
        <row r="1787">
          <cell r="C1787" t="str">
            <v>02.007.01.01.01.05</v>
          </cell>
          <cell r="D1787" t="str">
            <v>Capeamento de muro em chapuz de concreto  larg. 30cm esp. 6cm</v>
          </cell>
          <cell r="E1787">
            <v>212.684</v>
          </cell>
          <cell r="F1787" t="str">
            <v>m</v>
          </cell>
          <cell r="G1787">
            <v>34.65</v>
          </cell>
          <cell r="H1787">
            <v>7368.48</v>
          </cell>
        </row>
        <row r="1788">
          <cell r="C1788" t="str">
            <v>02.007.01.01.02</v>
          </cell>
          <cell r="D1788" t="str">
            <v>Muro de divisa com o Parque Villa Lobos h=4,00m - sobre cortina</v>
          </cell>
          <cell r="H1788">
            <v>137128.82</v>
          </cell>
        </row>
        <row r="1789">
          <cell r="C1789" t="str">
            <v>02.007.01.01.02.01</v>
          </cell>
          <cell r="D1789" t="str">
            <v>Alvenaria armada (com pilaretes a cada 2,50m e cintas a cada 2,00m) em bloco de concreto 19x19x39cm</v>
          </cell>
          <cell r="E1789">
            <v>920.20399999999995</v>
          </cell>
          <cell r="F1789" t="str">
            <v>m2</v>
          </cell>
          <cell r="G1789">
            <v>61.19</v>
          </cell>
          <cell r="H1789">
            <v>56308.32</v>
          </cell>
        </row>
        <row r="1790">
          <cell r="C1790" t="str">
            <v>02.007.01.01.02.02</v>
          </cell>
          <cell r="D1790" t="str">
            <v>Chapisco</v>
          </cell>
          <cell r="E1790">
            <v>1840.4079999999999</v>
          </cell>
          <cell r="F1790" t="str">
            <v>m2</v>
          </cell>
          <cell r="G1790">
            <v>4.8099999999999996</v>
          </cell>
          <cell r="H1790">
            <v>8851.99</v>
          </cell>
        </row>
        <row r="1791">
          <cell r="C1791" t="str">
            <v>02.007.01.01.02.03</v>
          </cell>
          <cell r="D1791" t="str">
            <v>Massa Única feltrada</v>
          </cell>
          <cell r="E1791">
            <v>1840.4079999999999</v>
          </cell>
          <cell r="F1791" t="str">
            <v>m2</v>
          </cell>
          <cell r="G1791">
            <v>15.91</v>
          </cell>
          <cell r="H1791">
            <v>29288.25</v>
          </cell>
        </row>
        <row r="1792">
          <cell r="C1792" t="str">
            <v>02.007.01.01.02.04</v>
          </cell>
          <cell r="D1792" t="str">
            <v>Revestimento em argamassa projetada</v>
          </cell>
          <cell r="E1792">
            <v>1840.4079999999999</v>
          </cell>
          <cell r="F1792" t="str">
            <v>m2</v>
          </cell>
          <cell r="G1792">
            <v>15.38</v>
          </cell>
          <cell r="H1792">
            <v>34710.089999999997</v>
          </cell>
        </row>
        <row r="1793">
          <cell r="C1793" t="str">
            <v>02.007.01.01.02.05</v>
          </cell>
          <cell r="D1793" t="str">
            <v>Capeamento de muro em chapuz de concreto larg. 30cm esp. 2cm</v>
          </cell>
          <cell r="E1793">
            <v>230.05099999999999</v>
          </cell>
          <cell r="F1793" t="str">
            <v>m</v>
          </cell>
          <cell r="G1793">
            <v>34.65</v>
          </cell>
          <cell r="H1793">
            <v>7970.16</v>
          </cell>
        </row>
        <row r="1794">
          <cell r="C1794" t="str">
            <v>02.007.01.01.03</v>
          </cell>
          <cell r="D1794" t="str">
            <v>Muro de divisa com o Shopping Villa Lobos  h=4,00m - sobre cortina</v>
          </cell>
          <cell r="H1794">
            <v>141986.28</v>
          </cell>
        </row>
        <row r="1795">
          <cell r="C1795" t="str">
            <v>02.007.01.01.03.01</v>
          </cell>
          <cell r="D1795" t="str">
            <v>Alvenaria armada (com pilaretes a cada 2,50m e cintas a cada 2,00m) em bloco de concreto 19x19x39cm</v>
          </cell>
          <cell r="E1795">
            <v>952.8</v>
          </cell>
          <cell r="F1795" t="str">
            <v>m2</v>
          </cell>
          <cell r="G1795">
            <v>61.19</v>
          </cell>
          <cell r="H1795">
            <v>58302.9</v>
          </cell>
        </row>
        <row r="1796">
          <cell r="C1796" t="str">
            <v>02.007.01.01.03.02</v>
          </cell>
          <cell r="D1796" t="str">
            <v>Chapisco</v>
          </cell>
          <cell r="E1796">
            <v>1905.6</v>
          </cell>
          <cell r="F1796" t="str">
            <v>m2</v>
          </cell>
          <cell r="G1796">
            <v>4.8099999999999996</v>
          </cell>
          <cell r="H1796">
            <v>9165.5499999999993</v>
          </cell>
        </row>
        <row r="1797">
          <cell r="C1797" t="str">
            <v>02.007.01.01.03.03</v>
          </cell>
          <cell r="D1797" t="str">
            <v>Massa Única feltrada</v>
          </cell>
          <cell r="E1797">
            <v>1905.6</v>
          </cell>
          <cell r="F1797" t="str">
            <v>m2</v>
          </cell>
          <cell r="G1797">
            <v>15.91</v>
          </cell>
          <cell r="H1797">
            <v>30325.72</v>
          </cell>
        </row>
        <row r="1798">
          <cell r="C1798" t="str">
            <v>02.007.01.01.03.04</v>
          </cell>
          <cell r="D1798" t="str">
            <v>Revestimento em argamassa projetada</v>
          </cell>
          <cell r="E1798">
            <v>1905.6</v>
          </cell>
          <cell r="F1798" t="str">
            <v>m2</v>
          </cell>
          <cell r="G1798">
            <v>15.38</v>
          </cell>
          <cell r="H1798">
            <v>35939.620000000003</v>
          </cell>
        </row>
        <row r="1799">
          <cell r="C1799" t="str">
            <v>02.007.01.01.03.05</v>
          </cell>
          <cell r="D1799" t="str">
            <v>Capeamento de muro em chapuz de concreto larg. 30cm esp. 2cm</v>
          </cell>
          <cell r="E1799">
            <v>238.2</v>
          </cell>
          <cell r="F1799" t="str">
            <v>m</v>
          </cell>
          <cell r="G1799">
            <v>34.65</v>
          </cell>
          <cell r="H1799">
            <v>8252.49</v>
          </cell>
        </row>
        <row r="1800">
          <cell r="C1800" t="str">
            <v>02.007.01.01.04</v>
          </cell>
          <cell r="D1800" t="str">
            <v>Muro Frontal  - sobre cortina</v>
          </cell>
          <cell r="H1800">
            <v>8440.8799999999992</v>
          </cell>
        </row>
        <row r="1801">
          <cell r="C1801" t="str">
            <v>02.007.01.01.04.01</v>
          </cell>
          <cell r="D1801" t="str">
            <v>Mureta de bloco de concreto 19x19x39cm h=40cm para receber gradil</v>
          </cell>
          <cell r="E1801">
            <v>24</v>
          </cell>
          <cell r="F1801" t="str">
            <v>m2</v>
          </cell>
          <cell r="G1801">
            <v>146.34</v>
          </cell>
          <cell r="H1801">
            <v>3512.14</v>
          </cell>
        </row>
        <row r="1802">
          <cell r="C1802" t="str">
            <v>02.007.01.01.04.02</v>
          </cell>
          <cell r="D1802" t="str">
            <v>Chapisco</v>
          </cell>
          <cell r="E1802">
            <v>72</v>
          </cell>
          <cell r="F1802" t="str">
            <v>m2</v>
          </cell>
          <cell r="G1802">
            <v>4.8099999999999996</v>
          </cell>
          <cell r="H1802">
            <v>346.31</v>
          </cell>
        </row>
        <row r="1803">
          <cell r="C1803" t="str">
            <v>02.007.01.01.04.03</v>
          </cell>
          <cell r="D1803" t="str">
            <v>Massa Única feltrada</v>
          </cell>
          <cell r="E1803">
            <v>72</v>
          </cell>
          <cell r="F1803" t="str">
            <v>m2</v>
          </cell>
          <cell r="G1803">
            <v>15.91</v>
          </cell>
          <cell r="H1803">
            <v>1145.81</v>
          </cell>
        </row>
        <row r="1804">
          <cell r="C1804" t="str">
            <v>02.007.01.01.04.04</v>
          </cell>
          <cell r="D1804" t="str">
            <v>Revestimento em argamassa projetada</v>
          </cell>
          <cell r="E1804">
            <v>72</v>
          </cell>
          <cell r="F1804" t="str">
            <v>m2</v>
          </cell>
          <cell r="G1804">
            <v>15.38</v>
          </cell>
          <cell r="H1804">
            <v>1357.92</v>
          </cell>
        </row>
        <row r="1805">
          <cell r="C1805" t="str">
            <v>02.007.01.01.04.05</v>
          </cell>
          <cell r="D1805" t="str">
            <v>Capeamento de muro em chapuz de concreto larg. 30cm esp. 2cm</v>
          </cell>
          <cell r="E1805">
            <v>60</v>
          </cell>
          <cell r="F1805" t="str">
            <v>m</v>
          </cell>
          <cell r="G1805">
            <v>34.65</v>
          </cell>
          <cell r="H1805">
            <v>2078.71</v>
          </cell>
        </row>
        <row r="1806">
          <cell r="C1806" t="str">
            <v>02.007.01.01.05</v>
          </cell>
          <cell r="D1806" t="str">
            <v>Muro de alvenaria h=2,65m frente a entrada do salão de festas</v>
          </cell>
          <cell r="H1806">
            <v>5846.22</v>
          </cell>
        </row>
        <row r="1807">
          <cell r="C1807" t="str">
            <v>02.007.01.01.05.01</v>
          </cell>
          <cell r="D1807" t="str">
            <v>Alvenaria armada (com pilaretes a cada 2,50m e cintas a cada 2,00m) em bloco de concreto 19x19x39cm</v>
          </cell>
          <cell r="E1807">
            <v>34.450000000000003</v>
          </cell>
          <cell r="F1807" t="str">
            <v>m2</v>
          </cell>
          <cell r="G1807">
            <v>68.83</v>
          </cell>
          <cell r="H1807">
            <v>2371.2800000000002</v>
          </cell>
        </row>
        <row r="1808">
          <cell r="C1808" t="str">
            <v>02.007.01.01.05.02</v>
          </cell>
          <cell r="D1808" t="str">
            <v>Chapisco</v>
          </cell>
          <cell r="E1808">
            <v>68.900000000000006</v>
          </cell>
          <cell r="F1808" t="str">
            <v>m2</v>
          </cell>
          <cell r="G1808">
            <v>4.8099999999999996</v>
          </cell>
          <cell r="H1808">
            <v>331.4</v>
          </cell>
        </row>
        <row r="1809">
          <cell r="C1809" t="str">
            <v>02.007.01.01.05.03</v>
          </cell>
          <cell r="D1809" t="str">
            <v>Massa Única feltrada</v>
          </cell>
          <cell r="E1809">
            <v>68.900000000000006</v>
          </cell>
          <cell r="F1809" t="str">
            <v>m2</v>
          </cell>
          <cell r="G1809">
            <v>15.91</v>
          </cell>
          <cell r="H1809">
            <v>1096.47</v>
          </cell>
        </row>
        <row r="1810">
          <cell r="C1810" t="str">
            <v>02.007.01.01.05.04</v>
          </cell>
          <cell r="D1810" t="str">
            <v>Revestimento em argamassa projetada</v>
          </cell>
          <cell r="E1810">
            <v>68.900000000000006</v>
          </cell>
          <cell r="F1810" t="str">
            <v>m2</v>
          </cell>
          <cell r="G1810">
            <v>15.38</v>
          </cell>
          <cell r="H1810">
            <v>1299.45</v>
          </cell>
        </row>
        <row r="1811">
          <cell r="C1811" t="str">
            <v>02.007.01.01.05.05</v>
          </cell>
          <cell r="D1811" t="str">
            <v>Capeamento de muro em granito amendoa apicoado larg. 30cm esp. 2cm</v>
          </cell>
          <cell r="E1811">
            <v>13</v>
          </cell>
          <cell r="F1811" t="str">
            <v>m</v>
          </cell>
          <cell r="G1811">
            <v>57.51</v>
          </cell>
          <cell r="H1811">
            <v>747.62</v>
          </cell>
        </row>
        <row r="1812">
          <cell r="C1812" t="str">
            <v>02.007.01.01.06</v>
          </cell>
          <cell r="D1812" t="str">
            <v>Muretas de proteção paras rampas h=1,00m</v>
          </cell>
          <cell r="H1812">
            <v>76038.17</v>
          </cell>
        </row>
        <row r="1813">
          <cell r="C1813" t="str">
            <v>02.007.01.01.06.02</v>
          </cell>
          <cell r="D1813" t="str">
            <v>Chapisco</v>
          </cell>
          <cell r="E1813">
            <v>1286</v>
          </cell>
          <cell r="F1813" t="str">
            <v>m2</v>
          </cell>
          <cell r="G1813">
            <v>4.8099999999999996</v>
          </cell>
          <cell r="H1813">
            <v>6185.4</v>
          </cell>
        </row>
        <row r="1814">
          <cell r="C1814" t="str">
            <v>02.007.01.01.06.03</v>
          </cell>
          <cell r="D1814" t="str">
            <v>Massa Única feltrada</v>
          </cell>
          <cell r="E1814">
            <v>1286</v>
          </cell>
          <cell r="F1814" t="str">
            <v>m2</v>
          </cell>
          <cell r="G1814">
            <v>15.91</v>
          </cell>
          <cell r="H1814">
            <v>20465.400000000001</v>
          </cell>
        </row>
        <row r="1815">
          <cell r="C1815" t="str">
            <v>02.007.01.01.06.04</v>
          </cell>
          <cell r="D1815" t="str">
            <v>Revestimento em argamassa projetada</v>
          </cell>
          <cell r="E1815">
            <v>1286</v>
          </cell>
          <cell r="F1815" t="str">
            <v>m2</v>
          </cell>
          <cell r="G1815">
            <v>15.38</v>
          </cell>
          <cell r="H1815">
            <v>24253.96</v>
          </cell>
        </row>
        <row r="1816">
          <cell r="C1816" t="str">
            <v>02.007.01.01.06.05</v>
          </cell>
          <cell r="D1816" t="str">
            <v>Capeamento da mureta em granito amendoa apicoado larg= 25cm esp. 2cm</v>
          </cell>
          <cell r="E1816">
            <v>502</v>
          </cell>
          <cell r="F1816" t="str">
            <v>m</v>
          </cell>
          <cell r="G1816">
            <v>50.07</v>
          </cell>
          <cell r="H1816">
            <v>25133.41</v>
          </cell>
        </row>
        <row r="1817">
          <cell r="C1817" t="str">
            <v>02.007.01.01.07</v>
          </cell>
          <cell r="D1817" t="str">
            <v>Jardineiras laterais</v>
          </cell>
          <cell r="H1817">
            <v>41087.57</v>
          </cell>
        </row>
        <row r="1818">
          <cell r="C1818" t="str">
            <v>02.007.01.01.07.01</v>
          </cell>
          <cell r="D1818" t="str">
            <v>Elemento vazado</v>
          </cell>
          <cell r="E1818">
            <v>199.15</v>
          </cell>
          <cell r="F1818" t="str">
            <v>m2</v>
          </cell>
          <cell r="G1818">
            <v>65.34</v>
          </cell>
          <cell r="H1818">
            <v>13011.86</v>
          </cell>
        </row>
        <row r="1819">
          <cell r="C1819" t="str">
            <v>02.007.01.01.07.02</v>
          </cell>
          <cell r="D1819" t="str">
            <v>Chapisco</v>
          </cell>
          <cell r="E1819">
            <v>170.7</v>
          </cell>
          <cell r="F1819" t="str">
            <v>m2</v>
          </cell>
          <cell r="G1819">
            <v>4.8099999999999996</v>
          </cell>
          <cell r="H1819">
            <v>821.03</v>
          </cell>
        </row>
        <row r="1820">
          <cell r="C1820" t="str">
            <v>02.007.01.01.07.03</v>
          </cell>
          <cell r="D1820" t="str">
            <v>Massa Única feltrada</v>
          </cell>
          <cell r="E1820">
            <v>170.7</v>
          </cell>
          <cell r="F1820" t="str">
            <v>m2</v>
          </cell>
          <cell r="G1820">
            <v>15.91</v>
          </cell>
          <cell r="H1820">
            <v>2716.52</v>
          </cell>
        </row>
        <row r="1821">
          <cell r="C1821" t="str">
            <v>02.007.01.01.07.04</v>
          </cell>
          <cell r="D1821" t="str">
            <v>Revestimento em argamassa projetada</v>
          </cell>
          <cell r="E1821">
            <v>170.7</v>
          </cell>
          <cell r="F1821" t="str">
            <v>m2</v>
          </cell>
          <cell r="G1821">
            <v>15.38</v>
          </cell>
          <cell r="H1821">
            <v>3219.4</v>
          </cell>
        </row>
        <row r="1822">
          <cell r="C1822" t="str">
            <v>02.007.01.01.07.05</v>
          </cell>
          <cell r="D1822" t="str">
            <v>Pintura do elemento vazado</v>
          </cell>
          <cell r="E1822">
            <v>995.75</v>
          </cell>
          <cell r="F1822" t="str">
            <v>m2</v>
          </cell>
          <cell r="G1822">
            <v>3.61</v>
          </cell>
          <cell r="H1822">
            <v>3594.66</v>
          </cell>
        </row>
        <row r="1823">
          <cell r="C1823" t="str">
            <v>02.007.01.01.07.06</v>
          </cell>
          <cell r="D1823" t="str">
            <v>Capeamento da mureta em granito apicoado larg= 15cm</v>
          </cell>
          <cell r="E1823">
            <v>284.5</v>
          </cell>
          <cell r="F1823" t="str">
            <v>m</v>
          </cell>
          <cell r="G1823">
            <v>38.79</v>
          </cell>
          <cell r="H1823">
            <v>11035.84</v>
          </cell>
        </row>
        <row r="1824">
          <cell r="C1824" t="str">
            <v>02.007.01.01.07.07</v>
          </cell>
          <cell r="D1824" t="str">
            <v>Terra Vegetal</v>
          </cell>
          <cell r="E1824">
            <v>119.49</v>
          </cell>
          <cell r="F1824" t="str">
            <v>m3</v>
          </cell>
          <cell r="G1824">
            <v>48.14</v>
          </cell>
          <cell r="H1824">
            <v>5752.25</v>
          </cell>
        </row>
        <row r="1825">
          <cell r="C1825" t="str">
            <v>02.007.01.01.07.08</v>
          </cell>
          <cell r="D1825" t="str">
            <v>Grama Esmeralda</v>
          </cell>
          <cell r="E1825">
            <v>199.15</v>
          </cell>
          <cell r="F1825" t="str">
            <v>m2</v>
          </cell>
          <cell r="G1825">
            <v>4.7</v>
          </cell>
          <cell r="H1825">
            <v>936.01</v>
          </cell>
        </row>
        <row r="1826">
          <cell r="C1826" t="str">
            <v>02.007.01.01.08</v>
          </cell>
          <cell r="D1826" t="str">
            <v>Andaimes para revestimento em argamassa projetada</v>
          </cell>
          <cell r="H1826">
            <v>2300</v>
          </cell>
        </row>
        <row r="1827">
          <cell r="C1827" t="str">
            <v>02.007.01.01.08.01</v>
          </cell>
          <cell r="D1827" t="str">
            <v>Andaimes para revestimento em argamassa projetada</v>
          </cell>
          <cell r="E1827">
            <v>1</v>
          </cell>
          <cell r="F1827" t="str">
            <v>vb</v>
          </cell>
          <cell r="G1827">
            <v>2300</v>
          </cell>
          <cell r="H1827">
            <v>2300</v>
          </cell>
        </row>
        <row r="1828">
          <cell r="C1828" t="str">
            <v>02.007.02</v>
          </cell>
          <cell r="D1828" t="str">
            <v>Esquadrias de Ferro</v>
          </cell>
          <cell r="H1828">
            <v>227226.4</v>
          </cell>
        </row>
        <row r="1829">
          <cell r="C1829" t="str">
            <v>02.007.02.01</v>
          </cell>
          <cell r="D1829" t="str">
            <v>Esquadrias de Ferro</v>
          </cell>
          <cell r="H1829">
            <v>184496.56</v>
          </cell>
        </row>
        <row r="1830">
          <cell r="C1830" t="str">
            <v>02.007.02.01.01</v>
          </cell>
          <cell r="D1830" t="str">
            <v>Esquadrias de Ferro</v>
          </cell>
          <cell r="H1830">
            <v>142459.56</v>
          </cell>
        </row>
        <row r="1831">
          <cell r="C1831" t="str">
            <v>02.007.02.01.01.02</v>
          </cell>
          <cell r="D1831" t="str">
            <v>Gradil de ferro galvanizado h=2,50m, em barras de secção quadrada 1" 1/4 x 1" 1/4 espaçadas a cada 10cm, travadas em poste de 15x15cm e  8x8cm, chumabado no chão e com peças decorativa tipo bola em latão, com pintura anticorrosiva.</v>
          </cell>
          <cell r="E1831">
            <v>201.4</v>
          </cell>
          <cell r="F1831" t="str">
            <v>m2</v>
          </cell>
          <cell r="G1831">
            <v>416.18</v>
          </cell>
          <cell r="H1831">
            <v>83819.56</v>
          </cell>
        </row>
        <row r="1832">
          <cell r="C1832" t="str">
            <v>02.007.02.01.01.03</v>
          </cell>
          <cell r="D1832" t="str">
            <v>Portão de ferro galvanizado com duas folhas de abrir, mesmo modelo do gradil , medindo 4,17x2,50m</v>
          </cell>
          <cell r="E1832">
            <v>2</v>
          </cell>
          <cell r="F1832" t="str">
            <v>un</v>
          </cell>
          <cell r="G1832">
            <v>5430</v>
          </cell>
          <cell r="H1832">
            <v>10860</v>
          </cell>
        </row>
        <row r="1833">
          <cell r="C1833" t="str">
            <v>02.007.02.01.01.04</v>
          </cell>
          <cell r="D1833" t="str">
            <v>Portão de ferro galvanizado com duas folhas de abrir, mesmo modelo do gradil , medindo 3,40x2,50m</v>
          </cell>
          <cell r="E1833">
            <v>8</v>
          </cell>
          <cell r="F1833" t="str">
            <v>un</v>
          </cell>
          <cell r="G1833">
            <v>4690</v>
          </cell>
          <cell r="H1833">
            <v>37520</v>
          </cell>
        </row>
        <row r="1834">
          <cell r="C1834" t="str">
            <v>02.007.02.01.01.05</v>
          </cell>
          <cell r="D1834" t="str">
            <v>Portão de ferro galvanizado com duas folhas de abrir, mesmo modelo do gradil , medindo 2,00x2,50m</v>
          </cell>
          <cell r="E1834">
            <v>2</v>
          </cell>
          <cell r="F1834" t="str">
            <v>un</v>
          </cell>
          <cell r="G1834">
            <v>3420</v>
          </cell>
          <cell r="H1834">
            <v>6840</v>
          </cell>
        </row>
        <row r="1835">
          <cell r="C1835" t="str">
            <v>02.007.02.01.01.06</v>
          </cell>
          <cell r="D1835" t="str">
            <v>Portão de ferro galvanizado de correr, mesmo modelo do gradil , medindo 2,00x2,50m</v>
          </cell>
          <cell r="E1835">
            <v>1</v>
          </cell>
          <cell r="F1835" t="str">
            <v>un</v>
          </cell>
          <cell r="G1835">
            <v>3420</v>
          </cell>
          <cell r="H1835">
            <v>3420</v>
          </cell>
        </row>
        <row r="1836">
          <cell r="C1836" t="str">
            <v>02.007.02.01.02</v>
          </cell>
          <cell r="D1836" t="str">
            <v>Conjunto de abertura de portão elétrico</v>
          </cell>
          <cell r="H1836">
            <v>42037</v>
          </cell>
        </row>
        <row r="1837">
          <cell r="C1837" t="str">
            <v>02.007.02.01.02.01</v>
          </cell>
          <cell r="D1837" t="str">
            <v>Automatização de portão de ferro galvanizado com duas folha de abrir, mesmo modelo do gradil , medindo 4,17x2,50m</v>
          </cell>
          <cell r="E1837">
            <v>2</v>
          </cell>
          <cell r="F1837" t="str">
            <v>un</v>
          </cell>
          <cell r="G1837">
            <v>1290</v>
          </cell>
          <cell r="H1837">
            <v>2580</v>
          </cell>
        </row>
        <row r="1838">
          <cell r="C1838" t="str">
            <v>02.007.02.01.02.02</v>
          </cell>
          <cell r="D1838" t="str">
            <v>Automatização de portão de ferro galvanizado com duas folha de abrir, mesmo modelo do gradil , medindo 3,40x2,50m</v>
          </cell>
          <cell r="E1838">
            <v>8</v>
          </cell>
          <cell r="F1838" t="str">
            <v>un</v>
          </cell>
          <cell r="G1838">
            <v>1290</v>
          </cell>
          <cell r="H1838">
            <v>10320</v>
          </cell>
        </row>
        <row r="1839">
          <cell r="C1839" t="str">
            <v>02.007.02.01.02.03</v>
          </cell>
          <cell r="D1839" t="str">
            <v>Automatização de portão de ferro galvanizado com duas folha de abrir, mesmo modelo do gradil , medindo 2,00x2,50m</v>
          </cell>
          <cell r="E1839">
            <v>2</v>
          </cell>
          <cell r="F1839" t="str">
            <v>un</v>
          </cell>
          <cell r="G1839">
            <v>1290</v>
          </cell>
          <cell r="H1839">
            <v>2580</v>
          </cell>
        </row>
        <row r="1840">
          <cell r="C1840" t="str">
            <v>02.007.02.01.02.05</v>
          </cell>
          <cell r="D1840" t="str">
            <v>Fechamento em gradil orsometal h=2,50m - Pad Moutand</v>
          </cell>
          <cell r="E1840">
            <v>283.5</v>
          </cell>
          <cell r="F1840" t="str">
            <v>m2</v>
          </cell>
          <cell r="G1840">
            <v>93.68</v>
          </cell>
          <cell r="H1840">
            <v>26557</v>
          </cell>
        </row>
        <row r="1841">
          <cell r="C1841" t="str">
            <v>02.007.02.02</v>
          </cell>
          <cell r="D1841" t="str">
            <v>Portões externos da Administração</v>
          </cell>
          <cell r="H1841">
            <v>35655.71</v>
          </cell>
        </row>
        <row r="1842">
          <cell r="C1842" t="str">
            <v>02.007.02.02.01</v>
          </cell>
          <cell r="D1842" t="str">
            <v>Portões externos da Administração</v>
          </cell>
          <cell r="H1842">
            <v>35655.71</v>
          </cell>
        </row>
        <row r="1843">
          <cell r="C1843" t="str">
            <v>02.007.02.02.01.01</v>
          </cell>
          <cell r="D1843" t="str">
            <v>Gradil de ferro galvanizado h=2,50m, em barras de secção quadrada 1" 1/4 x 1" 1/4 espaçadas a cada 10cm, travadas em poste de 15x15cm e  8x8cm, chumabado no chão e com peças decorativa tipo bola em latão, com pintura anticorrosiva.</v>
          </cell>
          <cell r="E1843">
            <v>9.25</v>
          </cell>
          <cell r="F1843" t="str">
            <v>m2</v>
          </cell>
          <cell r="G1843">
            <v>416.18</v>
          </cell>
          <cell r="H1843">
            <v>3849.71</v>
          </cell>
        </row>
        <row r="1844">
          <cell r="C1844" t="str">
            <v>02.007.02.02.01.02</v>
          </cell>
          <cell r="D1844" t="str">
            <v>Portão de ferro galvanizado com duas folhas de abrir, mesmo modelo do gradil , medindo 1,60x2,50m</v>
          </cell>
          <cell r="E1844">
            <v>1</v>
          </cell>
          <cell r="F1844" t="str">
            <v>un</v>
          </cell>
          <cell r="G1844">
            <v>2736</v>
          </cell>
          <cell r="H1844">
            <v>2736</v>
          </cell>
        </row>
        <row r="1845">
          <cell r="C1845" t="str">
            <v>02.007.02.02.01.03</v>
          </cell>
          <cell r="D1845" t="str">
            <v>Portão de ferro galvanizado com duas folhas de abrir, mesmo modelo do gradil , medindo 2,00x2,50m</v>
          </cell>
          <cell r="E1845">
            <v>8</v>
          </cell>
          <cell r="F1845" t="str">
            <v>un</v>
          </cell>
          <cell r="G1845">
            <v>3420</v>
          </cell>
          <cell r="H1845">
            <v>27360</v>
          </cell>
        </row>
        <row r="1846">
          <cell r="C1846" t="str">
            <v>02.007.02.02.01.04</v>
          </cell>
          <cell r="D1846" t="str">
            <v>Portão de ferro galvanizado com uma folha de abrir, mesmo modelo do gradil , medindo 1,00x2,50m</v>
          </cell>
          <cell r="E1846">
            <v>1</v>
          </cell>
          <cell r="F1846" t="str">
            <v>un</v>
          </cell>
          <cell r="G1846">
            <v>1710</v>
          </cell>
          <cell r="H1846">
            <v>1710</v>
          </cell>
        </row>
        <row r="1847">
          <cell r="C1847" t="str">
            <v>02.007.02.03</v>
          </cell>
          <cell r="D1847" t="str">
            <v>Mureta divisoria, entorno da cúpula de iluminação da piscina h=60cm</v>
          </cell>
          <cell r="H1847">
            <v>7074.13</v>
          </cell>
        </row>
        <row r="1848">
          <cell r="C1848" t="str">
            <v>02.007.02.03.01</v>
          </cell>
          <cell r="D1848" t="str">
            <v>Mureta divisoria, entorno da cúpula de iluminação da piscina h=60cm</v>
          </cell>
          <cell r="H1848">
            <v>7074.13</v>
          </cell>
        </row>
        <row r="1849">
          <cell r="C1849" t="str">
            <v>02.007.02.03.01.01</v>
          </cell>
          <cell r="D1849" t="str">
            <v xml:space="preserve">Alvenaria bloco 14x19x39cm </v>
          </cell>
          <cell r="E1849">
            <v>36</v>
          </cell>
          <cell r="F1849" t="str">
            <v>m2</v>
          </cell>
          <cell r="G1849">
            <v>52.69</v>
          </cell>
          <cell r="H1849">
            <v>1896.68</v>
          </cell>
        </row>
        <row r="1850">
          <cell r="C1850" t="str">
            <v>02.007.02.03.01.02</v>
          </cell>
          <cell r="D1850" t="str">
            <v>Chapisco</v>
          </cell>
          <cell r="E1850">
            <v>72</v>
          </cell>
          <cell r="F1850" t="str">
            <v>m2</v>
          </cell>
          <cell r="G1850">
            <v>4.8099999999999996</v>
          </cell>
          <cell r="H1850">
            <v>346.31</v>
          </cell>
        </row>
        <row r="1851">
          <cell r="C1851" t="str">
            <v>02.007.02.03.01.03</v>
          </cell>
          <cell r="D1851" t="str">
            <v>Massa Única feltrada</v>
          </cell>
          <cell r="E1851">
            <v>72</v>
          </cell>
          <cell r="F1851" t="str">
            <v>m2</v>
          </cell>
          <cell r="G1851">
            <v>15.91</v>
          </cell>
          <cell r="H1851">
            <v>1145.81</v>
          </cell>
        </row>
        <row r="1852">
          <cell r="C1852" t="str">
            <v>02.007.02.03.01.04</v>
          </cell>
          <cell r="D1852" t="str">
            <v>Revestimento em argamassa projetada</v>
          </cell>
          <cell r="E1852">
            <v>72</v>
          </cell>
          <cell r="F1852" t="str">
            <v>m2</v>
          </cell>
          <cell r="G1852">
            <v>15.38</v>
          </cell>
          <cell r="H1852">
            <v>1357.92</v>
          </cell>
        </row>
        <row r="1853">
          <cell r="C1853" t="str">
            <v>02.007.02.03.01.05</v>
          </cell>
          <cell r="D1853" t="str">
            <v>Capeamento da mureta em granito apicoado larg= 15cm</v>
          </cell>
          <cell r="E1853">
            <v>60</v>
          </cell>
          <cell r="F1853" t="str">
            <v>m</v>
          </cell>
          <cell r="G1853">
            <v>38.79</v>
          </cell>
          <cell r="H1853">
            <v>2327.42</v>
          </cell>
        </row>
        <row r="1854">
          <cell r="C1854">
            <v>2008</v>
          </cell>
          <cell r="D1854" t="str">
            <v>CIRCULAÇÃO DE SERVIÇO DOS SUBSOLOS</v>
          </cell>
          <cell r="H1854">
            <v>1119171.8500000001</v>
          </cell>
        </row>
        <row r="1855">
          <cell r="C1855" t="str">
            <v>02.008.01</v>
          </cell>
          <cell r="D1855" t="str">
            <v>Blocos de Fundação / Vigas Baldrames (incluso nos prédios)</v>
          </cell>
        </row>
        <row r="1856">
          <cell r="C1856" t="str">
            <v>02.008.02</v>
          </cell>
          <cell r="D1856" t="str">
            <v>Piso de concreto  - 2º Subsolo</v>
          </cell>
          <cell r="H1856">
            <v>313884.48</v>
          </cell>
        </row>
        <row r="1857">
          <cell r="C1857" t="str">
            <v>02.008.02.01</v>
          </cell>
          <cell r="D1857" t="str">
            <v>Rede de drenagem (incluso nos prédios)</v>
          </cell>
        </row>
        <row r="1858">
          <cell r="C1858" t="str">
            <v>02.008.02.02</v>
          </cell>
          <cell r="D1858" t="str">
            <v>Rede esgotos (incluso nos prédios)</v>
          </cell>
        </row>
        <row r="1859">
          <cell r="C1859" t="str">
            <v>02.008.02.03</v>
          </cell>
          <cell r="D1859" t="str">
            <v>Laje de Piso do 2º Subsolo (apoiada em vigas baldrames)</v>
          </cell>
          <cell r="H1859">
            <v>313884.48</v>
          </cell>
        </row>
        <row r="1860">
          <cell r="C1860" t="str">
            <v>02.008.02.03.01</v>
          </cell>
          <cell r="D1860" t="str">
            <v>Laje de Piso do 2º Subsolo (apoiada em vigas baldrames)</v>
          </cell>
          <cell r="H1860">
            <v>313884.48</v>
          </cell>
        </row>
        <row r="1861">
          <cell r="C1861" t="str">
            <v>02.008.02.03.01.01</v>
          </cell>
          <cell r="D1861" t="str">
            <v>Nivelamento e compactação</v>
          </cell>
          <cell r="E1861">
            <v>4351.29</v>
          </cell>
          <cell r="F1861" t="str">
            <v>m2</v>
          </cell>
          <cell r="G1861">
            <v>2.2799997242197141</v>
          </cell>
          <cell r="H1861">
            <v>9920.94</v>
          </cell>
        </row>
        <row r="1862">
          <cell r="C1862" t="str">
            <v>02.008.02.03.01.03</v>
          </cell>
          <cell r="D1862" t="str">
            <v>Lastro de brita esp. 25cm</v>
          </cell>
          <cell r="E1862">
            <v>1087.82</v>
          </cell>
          <cell r="F1862" t="str">
            <v>m3</v>
          </cell>
          <cell r="G1862">
            <v>46.570002390101308</v>
          </cell>
          <cell r="H1862">
            <v>50659.78</v>
          </cell>
        </row>
        <row r="1863">
          <cell r="C1863" t="str">
            <v>02.008.02.03.01.04</v>
          </cell>
          <cell r="D1863" t="str">
            <v>Lona plastica (material)</v>
          </cell>
          <cell r="E1863">
            <v>4351.29</v>
          </cell>
          <cell r="F1863" t="str">
            <v>m2</v>
          </cell>
          <cell r="G1863">
            <v>0.39599980695379988</v>
          </cell>
          <cell r="H1863">
            <v>1723.11</v>
          </cell>
        </row>
        <row r="1864">
          <cell r="C1864" t="str">
            <v>02.008.02.03.01.05</v>
          </cell>
          <cell r="D1864" t="str">
            <v>Concreto fck= 35 Mpa</v>
          </cell>
          <cell r="E1864">
            <v>522.15</v>
          </cell>
          <cell r="F1864" t="str">
            <v>m3</v>
          </cell>
          <cell r="G1864">
            <v>187.82238820262378</v>
          </cell>
          <cell r="H1864">
            <v>98071.46</v>
          </cell>
        </row>
        <row r="1865">
          <cell r="C1865" t="str">
            <v>02.008.02.03.01.06</v>
          </cell>
          <cell r="D1865" t="str">
            <v>Mão de obra para execução do piso de concreto acabamento polido</v>
          </cell>
          <cell r="E1865">
            <v>4351.29</v>
          </cell>
          <cell r="F1865" t="str">
            <v>m2</v>
          </cell>
          <cell r="G1865">
            <v>4.2000004596338094</v>
          </cell>
          <cell r="H1865">
            <v>18275.419999999998</v>
          </cell>
        </row>
        <row r="1866">
          <cell r="C1866" t="str">
            <v>02.008.02.03.01.07</v>
          </cell>
          <cell r="D1866" t="str">
            <v>Aço CA 50</v>
          </cell>
          <cell r="E1866">
            <v>41772.379999999997</v>
          </cell>
          <cell r="F1866" t="str">
            <v>kg</v>
          </cell>
          <cell r="G1866">
            <v>2.5237001099769754</v>
          </cell>
          <cell r="H1866">
            <v>105420.96</v>
          </cell>
        </row>
        <row r="1867">
          <cell r="C1867" t="str">
            <v>02.008.02.03.01.08</v>
          </cell>
          <cell r="D1867" t="str">
            <v>Junta serrada</v>
          </cell>
          <cell r="E1867">
            <v>1072</v>
          </cell>
          <cell r="F1867" t="str">
            <v>m</v>
          </cell>
          <cell r="G1867">
            <v>6</v>
          </cell>
          <cell r="H1867">
            <v>6432</v>
          </cell>
        </row>
        <row r="1868">
          <cell r="C1868" t="str">
            <v>02.008.02.03.01.09</v>
          </cell>
          <cell r="D1868" t="str">
            <v>Junta de construção</v>
          </cell>
          <cell r="E1868">
            <v>1016</v>
          </cell>
          <cell r="F1868" t="str">
            <v>m</v>
          </cell>
          <cell r="G1868">
            <v>4.8</v>
          </cell>
          <cell r="H1868">
            <v>4876.8</v>
          </cell>
        </row>
        <row r="1869">
          <cell r="C1869" t="str">
            <v>02.008.02.03.01.10</v>
          </cell>
          <cell r="D1869" t="str">
            <v>Junta de dilatação</v>
          </cell>
          <cell r="E1869">
            <v>77</v>
          </cell>
          <cell r="F1869" t="str">
            <v>m</v>
          </cell>
          <cell r="G1869">
            <v>8.2184415584415582</v>
          </cell>
          <cell r="H1869">
            <v>632.82000000000005</v>
          </cell>
        </row>
        <row r="1870">
          <cell r="C1870" t="str">
            <v>02.008.02.03.01.11</v>
          </cell>
          <cell r="D1870" t="str">
            <v>Junta de encontro (piso-pilares)</v>
          </cell>
          <cell r="E1870">
            <v>2032</v>
          </cell>
          <cell r="F1870" t="str">
            <v>m</v>
          </cell>
          <cell r="G1870">
            <v>8.2184990157480318</v>
          </cell>
          <cell r="H1870">
            <v>16699.990000000002</v>
          </cell>
        </row>
        <row r="1871">
          <cell r="C1871" t="str">
            <v>02.008.02.03.01.12</v>
          </cell>
          <cell r="D1871" t="str">
            <v>Barra de transferência (material)</v>
          </cell>
          <cell r="E1871">
            <v>406.23700000000002</v>
          </cell>
          <cell r="F1871" t="str">
            <v>un</v>
          </cell>
          <cell r="G1871">
            <v>2.8830461036291624</v>
          </cell>
          <cell r="H1871">
            <v>1171.2</v>
          </cell>
        </row>
        <row r="1872">
          <cell r="C1872" t="str">
            <v>02.008.03</v>
          </cell>
          <cell r="D1872" t="str">
            <v>Drenagem</v>
          </cell>
          <cell r="H1872">
            <v>6875.56</v>
          </cell>
        </row>
        <row r="1873">
          <cell r="C1873" t="str">
            <v>02.008.03.01</v>
          </cell>
          <cell r="D1873" t="str">
            <v>Drenagem no pé das cortinas</v>
          </cell>
          <cell r="H1873">
            <v>6875.56</v>
          </cell>
        </row>
        <row r="1874">
          <cell r="C1874" t="str">
            <v>02.008.03.01.01</v>
          </cell>
          <cell r="D1874" t="str">
            <v>Caixa de brita envolvida em manta bidim OP-30 (224,32m)</v>
          </cell>
          <cell r="H1874">
            <v>6875.56</v>
          </cell>
        </row>
        <row r="1875">
          <cell r="C1875" t="str">
            <v>02.008.03.01.01.01</v>
          </cell>
          <cell r="D1875" t="str">
            <v>Escavação manual</v>
          </cell>
          <cell r="E1875">
            <v>35.892000000000003</v>
          </cell>
          <cell r="F1875" t="str">
            <v>m3</v>
          </cell>
          <cell r="G1875">
            <v>28.699431628217983</v>
          </cell>
          <cell r="H1875">
            <v>1030.08</v>
          </cell>
        </row>
        <row r="1876">
          <cell r="C1876" t="str">
            <v>02.008.03.01.01.02</v>
          </cell>
          <cell r="D1876" t="str">
            <v>Bota fora</v>
          </cell>
          <cell r="E1876">
            <v>46.658999999999999</v>
          </cell>
          <cell r="F1876" t="str">
            <v>m3</v>
          </cell>
          <cell r="G1876">
            <v>55.167063160376351</v>
          </cell>
          <cell r="H1876">
            <v>2574.04</v>
          </cell>
        </row>
        <row r="1877">
          <cell r="C1877" t="str">
            <v>02.008.03.01.01.03</v>
          </cell>
          <cell r="D1877" t="str">
            <v>Brita 2</v>
          </cell>
          <cell r="E1877">
            <v>35.892000000000003</v>
          </cell>
          <cell r="F1877" t="str">
            <v>m3</v>
          </cell>
          <cell r="G1877">
            <v>61.60314276161818</v>
          </cell>
          <cell r="H1877">
            <v>2211.06</v>
          </cell>
        </row>
        <row r="1878">
          <cell r="C1878" t="str">
            <v>02.008.03.01.01.04</v>
          </cell>
          <cell r="D1878" t="str">
            <v>Manta bidim OP=30</v>
          </cell>
          <cell r="E1878">
            <v>448.64800000000002</v>
          </cell>
          <cell r="F1878" t="str">
            <v>m2</v>
          </cell>
          <cell r="G1878">
            <v>2.3635010074713363</v>
          </cell>
          <cell r="H1878">
            <v>1060.3800000000001</v>
          </cell>
        </row>
        <row r="1879">
          <cell r="C1879" t="str">
            <v>02.008.04</v>
          </cell>
          <cell r="D1879" t="str">
            <v>Pilares/vigas/lajes</v>
          </cell>
          <cell r="H1879">
            <v>651205.56000000006</v>
          </cell>
        </row>
        <row r="1880">
          <cell r="C1880" t="str">
            <v>02.008.04.01</v>
          </cell>
          <cell r="D1880" t="str">
            <v>Pilares/vigas/lajes</v>
          </cell>
          <cell r="H1880">
            <v>651205.56000000006</v>
          </cell>
        </row>
        <row r="1881">
          <cell r="C1881" t="str">
            <v>02.008.04.01.01</v>
          </cell>
          <cell r="D1881" t="str">
            <v>Pilares/vigas/lajes</v>
          </cell>
          <cell r="H1881">
            <v>651205.56000000006</v>
          </cell>
        </row>
        <row r="1882">
          <cell r="C1882" t="str">
            <v>02.008.04.01.01.01</v>
          </cell>
          <cell r="D1882" t="str">
            <v>Concreto fck=30 Mpa  bombeado - Vigas e lajes Periferia</v>
          </cell>
          <cell r="E1882">
            <v>784.18</v>
          </cell>
          <cell r="F1882" t="str">
            <v>m3</v>
          </cell>
          <cell r="G1882">
            <v>206.994809865082</v>
          </cell>
          <cell r="H1882">
            <v>162321.19</v>
          </cell>
        </row>
        <row r="1883">
          <cell r="C1883" t="str">
            <v>02.008.04.01.01.02</v>
          </cell>
          <cell r="D1883" t="str">
            <v>Concreto fck=30 Mpa  convencional - Pilares Periferia</v>
          </cell>
          <cell r="E1883">
            <v>19.37</v>
          </cell>
          <cell r="F1883" t="str">
            <v>m3</v>
          </cell>
          <cell r="G1883">
            <v>188.96128033040782</v>
          </cell>
          <cell r="H1883">
            <v>3660.18</v>
          </cell>
        </row>
        <row r="1884">
          <cell r="C1884" t="str">
            <v>02.008.04.01.01.03</v>
          </cell>
          <cell r="D1884" t="str">
            <v>Forma em compensado plastificado 15 mm-VIGAS</v>
          </cell>
          <cell r="E1884">
            <v>4695.93</v>
          </cell>
          <cell r="F1884" t="str">
            <v>m2</v>
          </cell>
          <cell r="G1884">
            <v>36.410749308443691</v>
          </cell>
          <cell r="H1884">
            <v>170982.33</v>
          </cell>
        </row>
        <row r="1885">
          <cell r="C1885" t="str">
            <v>02.008.04.01.01.04</v>
          </cell>
          <cell r="D1885" t="str">
            <v>Forma em compensado plastificado 15 mm-LAJES</v>
          </cell>
          <cell r="E1885">
            <v>2255.7399999999998</v>
          </cell>
          <cell r="F1885" t="str">
            <v>m2</v>
          </cell>
          <cell r="G1885">
            <v>36.410752125688248</v>
          </cell>
          <cell r="H1885">
            <v>82133.19</v>
          </cell>
        </row>
        <row r="1886">
          <cell r="C1886" t="str">
            <v>02.008.04.01.01.05</v>
          </cell>
          <cell r="D1886" t="str">
            <v>Forma  - PILARES</v>
          </cell>
          <cell r="E1886">
            <v>267.19</v>
          </cell>
          <cell r="F1886" t="str">
            <v>m2</v>
          </cell>
          <cell r="G1886">
            <v>31.800741045697819</v>
          </cell>
          <cell r="H1886">
            <v>8496.84</v>
          </cell>
        </row>
        <row r="1887">
          <cell r="C1887" t="str">
            <v>02.008.04.01.01.06</v>
          </cell>
          <cell r="D1887" t="str">
            <v>Forma para pilares cilindricos:</v>
          </cell>
        </row>
        <row r="1888">
          <cell r="C1888" t="str">
            <v>02.008.04.01.01.07</v>
          </cell>
          <cell r="D1888" t="str">
            <v>1/2  Ø 42cm</v>
          </cell>
          <cell r="E1888">
            <v>70.180000000000007</v>
          </cell>
          <cell r="F1888" t="str">
            <v>m</v>
          </cell>
          <cell r="G1888">
            <v>39.111570247933876</v>
          </cell>
          <cell r="H1888">
            <v>2744.85</v>
          </cell>
        </row>
        <row r="1889">
          <cell r="C1889" t="str">
            <v>02.008.04.01.01.09</v>
          </cell>
          <cell r="D1889" t="str">
            <v>Aço CA 50/60</v>
          </cell>
          <cell r="E1889">
            <v>79400</v>
          </cell>
          <cell r="F1889" t="str">
            <v>kg</v>
          </cell>
          <cell r="G1889">
            <v>2.7817000000000003</v>
          </cell>
          <cell r="H1889">
            <v>220866.98</v>
          </cell>
        </row>
        <row r="1890">
          <cell r="C1890" t="str">
            <v>02.008.05</v>
          </cell>
          <cell r="D1890" t="str">
            <v>Muretas</v>
          </cell>
          <cell r="H1890">
            <v>8042.76</v>
          </cell>
        </row>
        <row r="1891">
          <cell r="C1891" t="str">
            <v>02.008.05.01</v>
          </cell>
          <cell r="D1891" t="str">
            <v>Muretas</v>
          </cell>
          <cell r="H1891">
            <v>8042.76</v>
          </cell>
        </row>
        <row r="1892">
          <cell r="C1892" t="str">
            <v>02.008.05.01.01</v>
          </cell>
          <cell r="D1892" t="str">
            <v>Muretas</v>
          </cell>
          <cell r="H1892">
            <v>8042.76</v>
          </cell>
        </row>
        <row r="1893">
          <cell r="C1893" t="str">
            <v>02.008.05.01.01.01</v>
          </cell>
          <cell r="D1893" t="str">
            <v>alvenaria armada (com pilaretes a cada 2,50m) em bloco de concreto 14x19x39cm</v>
          </cell>
          <cell r="E1893">
            <v>49.28</v>
          </cell>
          <cell r="F1893" t="str">
            <v>m2</v>
          </cell>
          <cell r="G1893">
            <v>41.442978896103895</v>
          </cell>
          <cell r="H1893">
            <v>2042.31</v>
          </cell>
        </row>
        <row r="1894">
          <cell r="C1894" t="str">
            <v>02.008.05.01.01.02</v>
          </cell>
          <cell r="D1894" t="str">
            <v>Chapisco</v>
          </cell>
          <cell r="E1894">
            <v>98.56</v>
          </cell>
          <cell r="F1894" t="str">
            <v>m2</v>
          </cell>
          <cell r="G1894">
            <v>4.8097605519480515</v>
          </cell>
          <cell r="H1894">
            <v>474.05</v>
          </cell>
        </row>
        <row r="1895">
          <cell r="C1895" t="str">
            <v>02.008.05.01.01.03</v>
          </cell>
          <cell r="D1895" t="str">
            <v>Massa única feltrada externa</v>
          </cell>
          <cell r="E1895">
            <v>98.56</v>
          </cell>
          <cell r="F1895" t="str">
            <v>m2</v>
          </cell>
          <cell r="G1895">
            <v>15.913961038961039</v>
          </cell>
          <cell r="H1895">
            <v>1568.48</v>
          </cell>
        </row>
        <row r="1896">
          <cell r="C1896" t="str">
            <v>02.008.05.01.01.04</v>
          </cell>
          <cell r="D1896" t="str">
            <v>Revestimento em argamassa projetada</v>
          </cell>
          <cell r="E1896">
            <v>98.56</v>
          </cell>
          <cell r="F1896" t="str">
            <v>m2</v>
          </cell>
          <cell r="G1896">
            <v>15.38</v>
          </cell>
          <cell r="H1896">
            <v>1858.84</v>
          </cell>
        </row>
        <row r="1897">
          <cell r="C1897" t="str">
            <v>02.008.05.01.01.05</v>
          </cell>
          <cell r="D1897" t="str">
            <v>Capeamento de muro em granito amendoa flameado larg. 30cm esp. 2cm</v>
          </cell>
          <cell r="E1897">
            <v>36.5</v>
          </cell>
          <cell r="F1897" t="str">
            <v>m</v>
          </cell>
          <cell r="G1897">
            <v>57.508767123287676</v>
          </cell>
          <cell r="H1897">
            <v>2099.0700000000002</v>
          </cell>
        </row>
        <row r="1898">
          <cell r="C1898" t="str">
            <v>02.008.06</v>
          </cell>
          <cell r="D1898" t="str">
            <v>Pisos</v>
          </cell>
          <cell r="H1898">
            <v>38722.86</v>
          </cell>
        </row>
        <row r="1899">
          <cell r="C1899" t="str">
            <v>02.008.06.01</v>
          </cell>
          <cell r="D1899" t="str">
            <v>Pisos</v>
          </cell>
          <cell r="H1899">
            <v>38722.86</v>
          </cell>
        </row>
        <row r="1900">
          <cell r="C1900" t="str">
            <v>02.008.06.01.01</v>
          </cell>
          <cell r="D1900" t="str">
            <v>Pisos</v>
          </cell>
          <cell r="H1900">
            <v>38722.86</v>
          </cell>
        </row>
        <row r="1901">
          <cell r="C1901" t="str">
            <v>02.008.06.01.01.01</v>
          </cell>
          <cell r="D1901" t="str">
            <v>Piso cimentado ranhurado tipo "espinha de peixe"</v>
          </cell>
          <cell r="E1901">
            <v>728.96</v>
          </cell>
          <cell r="F1901" t="str">
            <v>m2</v>
          </cell>
          <cell r="G1901">
            <v>22.14449352502195</v>
          </cell>
          <cell r="H1901">
            <v>16142.45</v>
          </cell>
        </row>
        <row r="1902">
          <cell r="C1902" t="str">
            <v>02.008.06.01.01.02</v>
          </cell>
          <cell r="D1902" t="str">
            <v>Rodapé com plaqueta de cimentado h = 5 cm</v>
          </cell>
          <cell r="E1902">
            <v>733.34</v>
          </cell>
          <cell r="F1902" t="str">
            <v>m</v>
          </cell>
          <cell r="G1902">
            <v>8.0306951754984031</v>
          </cell>
          <cell r="H1902">
            <v>5889.23</v>
          </cell>
        </row>
        <row r="1903">
          <cell r="C1903" t="str">
            <v>02.008.06.01.01.03</v>
          </cell>
          <cell r="D1903" t="str">
            <v>Calçada em cimentado desempenado h=10cm para pedestres sobre laje de concreto</v>
          </cell>
          <cell r="E1903">
            <v>629.34</v>
          </cell>
          <cell r="F1903" t="str">
            <v>m2</v>
          </cell>
          <cell r="G1903">
            <v>14.826643785553118</v>
          </cell>
          <cell r="H1903">
            <v>9331</v>
          </cell>
        </row>
        <row r="1904">
          <cell r="C1904" t="str">
            <v>02.008.06.01.01.04</v>
          </cell>
          <cell r="D1904" t="str">
            <v>Guia tipo PMSP</v>
          </cell>
          <cell r="E1904">
            <v>342.66</v>
          </cell>
          <cell r="F1904" t="str">
            <v>m</v>
          </cell>
          <cell r="G1904">
            <v>21.479513220101556</v>
          </cell>
          <cell r="H1904">
            <v>7360.17</v>
          </cell>
        </row>
        <row r="1905">
          <cell r="C1905" t="str">
            <v>02.008.07</v>
          </cell>
          <cell r="D1905" t="str">
            <v>Revestimento de paredes</v>
          </cell>
          <cell r="H1905">
            <v>78567.509999999995</v>
          </cell>
        </row>
        <row r="1906">
          <cell r="C1906" t="str">
            <v>02.008.07.01</v>
          </cell>
          <cell r="D1906" t="str">
            <v>Revestimento de paredes</v>
          </cell>
          <cell r="H1906">
            <v>78567.509999999995</v>
          </cell>
        </row>
        <row r="1907">
          <cell r="C1907" t="str">
            <v>02.008.07.01.01</v>
          </cell>
          <cell r="D1907" t="str">
            <v>Revestimento de paredes</v>
          </cell>
          <cell r="H1907">
            <v>78567.509999999995</v>
          </cell>
        </row>
        <row r="1908">
          <cell r="C1908" t="str">
            <v>02.008.07.01.01.01</v>
          </cell>
          <cell r="D1908" t="str">
            <v>Chapisco rolado</v>
          </cell>
          <cell r="E1908">
            <v>4165.43</v>
          </cell>
          <cell r="F1908" t="str">
            <v>m2</v>
          </cell>
          <cell r="G1908">
            <v>2.947798906715513</v>
          </cell>
          <cell r="H1908">
            <v>12278.85</v>
          </cell>
        </row>
        <row r="1909">
          <cell r="C1909" t="str">
            <v>02.008.07.01.01.02</v>
          </cell>
          <cell r="D1909" t="str">
            <v>Massa única feltrada externa</v>
          </cell>
          <cell r="E1909">
            <v>4165.43</v>
          </cell>
          <cell r="F1909" t="str">
            <v>m2</v>
          </cell>
          <cell r="G1909">
            <v>15.913999274984812</v>
          </cell>
          <cell r="H1909">
            <v>66288.649999999994</v>
          </cell>
        </row>
        <row r="1910">
          <cell r="C1910" t="str">
            <v>02.008.08</v>
          </cell>
          <cell r="D1910" t="str">
            <v>Pintura</v>
          </cell>
          <cell r="H1910">
            <v>18430.09</v>
          </cell>
        </row>
        <row r="1911">
          <cell r="C1911" t="str">
            <v>02.008.08.01</v>
          </cell>
          <cell r="D1911" t="str">
            <v>Pintura</v>
          </cell>
          <cell r="H1911">
            <v>18430.09</v>
          </cell>
        </row>
        <row r="1912">
          <cell r="C1912" t="str">
            <v>02.008.08.01.01</v>
          </cell>
          <cell r="D1912" t="str">
            <v>Pintura</v>
          </cell>
          <cell r="H1912">
            <v>18430.09</v>
          </cell>
        </row>
        <row r="1913">
          <cell r="C1913" t="str">
            <v>02.008.08.01.01.01</v>
          </cell>
          <cell r="D1913" t="str">
            <v>Pintura PVA (sem massa) sobre massa única</v>
          </cell>
          <cell r="E1913">
            <v>4165.43</v>
          </cell>
          <cell r="F1913" t="str">
            <v>m2</v>
          </cell>
          <cell r="G1913">
            <v>3.1587495168566027</v>
          </cell>
          <cell r="H1913">
            <v>13157.55</v>
          </cell>
        </row>
        <row r="1914">
          <cell r="C1914" t="str">
            <v>02.008.08.01.01.02</v>
          </cell>
          <cell r="D1914" t="str">
            <v>Pintura PVA em laje de concreto</v>
          </cell>
          <cell r="E1914">
            <v>1358.3</v>
          </cell>
          <cell r="F1914" t="str">
            <v>m2</v>
          </cell>
          <cell r="G1914">
            <v>3.1587499079732018</v>
          </cell>
          <cell r="H1914">
            <v>4290.53</v>
          </cell>
        </row>
        <row r="1915">
          <cell r="C1915" t="str">
            <v>02.008.08.01.01.03</v>
          </cell>
          <cell r="D1915" t="str">
            <v>Pintura de demarcatória de vagas esp= 0,10m em borracha clorada</v>
          </cell>
          <cell r="E1915">
            <v>403</v>
          </cell>
          <cell r="F1915" t="str">
            <v>m</v>
          </cell>
          <cell r="G1915">
            <v>2.4367493796526056</v>
          </cell>
          <cell r="H1915">
            <v>982.01</v>
          </cell>
        </row>
        <row r="1916">
          <cell r="C1916" t="str">
            <v>02.008.09</v>
          </cell>
          <cell r="D1916" t="str">
            <v>Sinalização</v>
          </cell>
          <cell r="H1916">
            <v>3443.04</v>
          </cell>
        </row>
        <row r="1917">
          <cell r="C1917" t="str">
            <v>02.008.09.01</v>
          </cell>
          <cell r="D1917" t="str">
            <v>Sinalização</v>
          </cell>
          <cell r="H1917">
            <v>3443.04</v>
          </cell>
        </row>
        <row r="1918">
          <cell r="C1918" t="str">
            <v>02.008.09.01.01</v>
          </cell>
          <cell r="D1918" t="str">
            <v>Sinalização</v>
          </cell>
          <cell r="H1918">
            <v>3443.04</v>
          </cell>
        </row>
        <row r="1919">
          <cell r="C1919" t="str">
            <v>02.008.09.01.01.01</v>
          </cell>
          <cell r="D1919" t="str">
            <v>Pintura de demarcatória de vagas esp= 0,10m</v>
          </cell>
          <cell r="E1919">
            <v>1275.2</v>
          </cell>
          <cell r="F1919" t="str">
            <v>m</v>
          </cell>
          <cell r="G1919">
            <v>2.7</v>
          </cell>
          <cell r="H1919">
            <v>3443.04</v>
          </cell>
        </row>
        <row r="1920">
          <cell r="C1920">
            <v>2009</v>
          </cell>
          <cell r="D1920" t="str">
            <v>VIA DE ACESSO AO EMPREENDIMENTO</v>
          </cell>
          <cell r="H1920">
            <v>885942.99</v>
          </cell>
        </row>
        <row r="1921">
          <cell r="C1921" t="str">
            <v>02.009.01</v>
          </cell>
          <cell r="D1921" t="str">
            <v>Serviços Preliminares (EXCLUSO)</v>
          </cell>
        </row>
        <row r="1922">
          <cell r="C1922" t="str">
            <v>02.009.01.01</v>
          </cell>
          <cell r="D1922" t="str">
            <v>Serviços Preliminares</v>
          </cell>
        </row>
        <row r="1923">
          <cell r="C1923" t="str">
            <v>02.009.01.01.01</v>
          </cell>
          <cell r="D1923" t="str">
            <v>Serviços Preliminares</v>
          </cell>
        </row>
        <row r="1924">
          <cell r="C1924" t="str">
            <v>02.009.01.01.01.01</v>
          </cell>
          <cell r="D1924" t="str">
            <v>Demolição do pavimento asfaltico</v>
          </cell>
          <cell r="F1924" t="str">
            <v>m3</v>
          </cell>
        </row>
        <row r="1925">
          <cell r="C1925" t="str">
            <v>02.009.01.01.01.02</v>
          </cell>
          <cell r="D1925" t="str">
            <v>Demolição e retirada de boca de lobo simples</v>
          </cell>
          <cell r="F1925" t="str">
            <v>un</v>
          </cell>
        </row>
        <row r="1926">
          <cell r="C1926" t="str">
            <v>02.009.01.01.01.03</v>
          </cell>
          <cell r="D1926" t="str">
            <v>Retirada de tubulação de drenagem</v>
          </cell>
          <cell r="F1926" t="str">
            <v>m</v>
          </cell>
        </row>
        <row r="1927">
          <cell r="C1927" t="str">
            <v>02.009.01.01.01.04</v>
          </cell>
          <cell r="D1927" t="str">
            <v>Retirada de guia e sarjeta</v>
          </cell>
          <cell r="F1927" t="str">
            <v>m</v>
          </cell>
        </row>
        <row r="1928">
          <cell r="C1928" t="str">
            <v>02.009.01.01.01.05</v>
          </cell>
          <cell r="D1928" t="str">
            <v>Retirada de paisagismo</v>
          </cell>
          <cell r="F1928" t="str">
            <v>m2</v>
          </cell>
        </row>
        <row r="1929">
          <cell r="C1929" t="str">
            <v>02.009.01.01.01.06</v>
          </cell>
          <cell r="D1929" t="str">
            <v>Retirada de entulho</v>
          </cell>
          <cell r="F1929" t="str">
            <v>m3</v>
          </cell>
        </row>
        <row r="1930">
          <cell r="C1930" t="str">
            <v>02.009.01.01.01.07</v>
          </cell>
          <cell r="D1930" t="str">
            <v>Retirada de luminarias de jardim</v>
          </cell>
          <cell r="F1930" t="str">
            <v>un</v>
          </cell>
        </row>
        <row r="1931">
          <cell r="C1931" t="str">
            <v>02.009.02</v>
          </cell>
          <cell r="D1931" t="str">
            <v>Drenagem</v>
          </cell>
          <cell r="H1931">
            <v>82480.929999999993</v>
          </cell>
        </row>
        <row r="1932">
          <cell r="C1932" t="str">
            <v>02.009.02.01</v>
          </cell>
          <cell r="D1932" t="str">
            <v>Drenagem</v>
          </cell>
          <cell r="H1932">
            <v>82480.929999999993</v>
          </cell>
        </row>
        <row r="1933">
          <cell r="C1933" t="str">
            <v>02.009.02.01.01</v>
          </cell>
          <cell r="D1933" t="str">
            <v>Drenagem</v>
          </cell>
          <cell r="H1933">
            <v>82480.929999999993</v>
          </cell>
        </row>
        <row r="1934">
          <cell r="C1934" t="str">
            <v>02.009.02.01.01.01</v>
          </cell>
          <cell r="D1934" t="str">
            <v>Boca de lobo simples</v>
          </cell>
          <cell r="E1934">
            <v>14</v>
          </cell>
          <cell r="F1934" t="str">
            <v>un</v>
          </cell>
          <cell r="G1934">
            <v>428.69</v>
          </cell>
          <cell r="H1934">
            <v>6001.63</v>
          </cell>
        </row>
        <row r="1935">
          <cell r="C1935" t="str">
            <v>02.009.02.01.01.02</v>
          </cell>
          <cell r="D1935" t="str">
            <v>Boca de lobo dupla</v>
          </cell>
          <cell r="E1935">
            <v>2</v>
          </cell>
          <cell r="F1935" t="str">
            <v>un</v>
          </cell>
          <cell r="G1935">
            <v>740.05</v>
          </cell>
          <cell r="H1935">
            <v>1480.1</v>
          </cell>
        </row>
        <row r="1936">
          <cell r="C1936" t="str">
            <v>02.009.02.01.01.03</v>
          </cell>
          <cell r="D1936" t="str">
            <v>Poço de visita</v>
          </cell>
          <cell r="E1936">
            <v>7</v>
          </cell>
          <cell r="F1936" t="str">
            <v>un</v>
          </cell>
          <cell r="G1936">
            <v>1182.28</v>
          </cell>
          <cell r="H1936">
            <v>8275.93</v>
          </cell>
        </row>
        <row r="1937">
          <cell r="C1937" t="str">
            <v>02.009.02.01.01.04</v>
          </cell>
          <cell r="D1937" t="str">
            <v>Tubo de concreto ø600mm</v>
          </cell>
          <cell r="E1937">
            <v>77</v>
          </cell>
          <cell r="F1937" t="str">
            <v>m</v>
          </cell>
          <cell r="G1937">
            <v>83.93</v>
          </cell>
          <cell r="H1937">
            <v>6462.8</v>
          </cell>
        </row>
        <row r="1938">
          <cell r="C1938" t="str">
            <v>02.009.02.01.01.05</v>
          </cell>
          <cell r="D1938" t="str">
            <v>Tubo de concreto ø1000mm</v>
          </cell>
          <cell r="E1938">
            <v>310.56099999999998</v>
          </cell>
          <cell r="F1938" t="str">
            <v>m</v>
          </cell>
          <cell r="G1938">
            <v>194.04</v>
          </cell>
          <cell r="H1938">
            <v>60260.480000000003</v>
          </cell>
        </row>
        <row r="1939">
          <cell r="C1939" t="str">
            <v>02.009.03</v>
          </cell>
          <cell r="D1939" t="str">
            <v>Cortinas de contenção para mundança de greide da via de acesso (até a administração)</v>
          </cell>
          <cell r="H1939">
            <v>75946.539999999994</v>
          </cell>
        </row>
        <row r="1940">
          <cell r="C1940" t="str">
            <v>02.009.03.01</v>
          </cell>
          <cell r="D1940" t="str">
            <v>Cortinas de contenção para mundança de greide da via de acesso (até a administração)</v>
          </cell>
          <cell r="H1940">
            <v>75946.539999999994</v>
          </cell>
        </row>
        <row r="1941">
          <cell r="C1941" t="str">
            <v>02.009.03.01.01</v>
          </cell>
          <cell r="D1941" t="str">
            <v>Cortinas de contenção para mundança de greide da via de acesso (até a administração)</v>
          </cell>
          <cell r="H1941">
            <v>75946.539999999994</v>
          </cell>
        </row>
        <row r="1942">
          <cell r="C1942" t="str">
            <v>02.009.03.01.01.01</v>
          </cell>
          <cell r="D1942" t="str">
            <v>Escavação mecanica</v>
          </cell>
          <cell r="E1942">
            <v>68.849999999999994</v>
          </cell>
          <cell r="F1942" t="str">
            <v>m3</v>
          </cell>
          <cell r="G1942">
            <v>9.6</v>
          </cell>
          <cell r="H1942">
            <v>660.62</v>
          </cell>
        </row>
        <row r="1943">
          <cell r="C1943" t="str">
            <v>02.009.03.01.01.02</v>
          </cell>
          <cell r="D1943" t="str">
            <v>Apiloamento e compactação</v>
          </cell>
          <cell r="E1943">
            <v>229.5</v>
          </cell>
          <cell r="F1943" t="str">
            <v>m2</v>
          </cell>
          <cell r="G1943">
            <v>8.7100000000000009</v>
          </cell>
          <cell r="H1943">
            <v>1999.29</v>
          </cell>
        </row>
        <row r="1944">
          <cell r="C1944" t="str">
            <v>02.009.03.01.01.03</v>
          </cell>
          <cell r="D1944" t="str">
            <v>Lastro de brita h=10cm</v>
          </cell>
          <cell r="E1944">
            <v>22.95</v>
          </cell>
          <cell r="F1944" t="str">
            <v>m3</v>
          </cell>
          <cell r="G1944">
            <v>61.6</v>
          </cell>
          <cell r="H1944">
            <v>1413.8</v>
          </cell>
        </row>
        <row r="1945">
          <cell r="C1945" t="str">
            <v>02.009.03.01.01.04</v>
          </cell>
          <cell r="D1945" t="str">
            <v>Concreto magro esp. 5cm</v>
          </cell>
          <cell r="E1945">
            <v>11.48</v>
          </cell>
          <cell r="F1945" t="str">
            <v>m3</v>
          </cell>
          <cell r="G1945">
            <v>148.27000000000001</v>
          </cell>
          <cell r="H1945">
            <v>1702.1</v>
          </cell>
        </row>
        <row r="1946">
          <cell r="C1946" t="str">
            <v>02.009.03.01.01.05</v>
          </cell>
          <cell r="D1946" t="str">
            <v>Concreto FCK 30MPa</v>
          </cell>
          <cell r="E1946">
            <v>133.88</v>
          </cell>
          <cell r="F1946" t="str">
            <v>m3</v>
          </cell>
          <cell r="G1946">
            <v>204.25</v>
          </cell>
          <cell r="H1946">
            <v>27344.44</v>
          </cell>
        </row>
        <row r="1947">
          <cell r="C1947" t="str">
            <v>02.009.03.01.01.06</v>
          </cell>
          <cell r="D1947" t="str">
            <v>Forma resinada 12mm</v>
          </cell>
          <cell r="E1947">
            <v>306</v>
          </cell>
          <cell r="F1947" t="str">
            <v>m2</v>
          </cell>
          <cell r="G1947">
            <v>30.43</v>
          </cell>
          <cell r="H1947">
            <v>9310.2800000000007</v>
          </cell>
        </row>
        <row r="1948">
          <cell r="C1948" t="str">
            <v>02.009.03.01.01.07</v>
          </cell>
          <cell r="D1948" t="str">
            <v>Aço CA-50</v>
          </cell>
          <cell r="E1948">
            <v>12048.75</v>
          </cell>
          <cell r="F1948" t="str">
            <v>kg</v>
          </cell>
          <cell r="G1948">
            <v>2.78</v>
          </cell>
          <cell r="H1948">
            <v>33516.01</v>
          </cell>
        </row>
        <row r="1949">
          <cell r="C1949" t="str">
            <v>02.009.04</v>
          </cell>
          <cell r="D1949" t="str">
            <v>Cortinas de contenção para mudança de greide, proximo aos muro de divisa com os condomínios Alameda dos Pinheiros e Parque das Árvores (EXCLUSO)</v>
          </cell>
        </row>
        <row r="1950">
          <cell r="C1950" t="str">
            <v>02.009.04.01</v>
          </cell>
          <cell r="D1950" t="str">
            <v>Cortinas de contenção para mudança de greide, proximo aos muro de divisa com os condomínios Alameda dos Pinheiros e Parque das Árvores</v>
          </cell>
        </row>
        <row r="1951">
          <cell r="C1951" t="str">
            <v>02.009.04.01.01</v>
          </cell>
          <cell r="D1951" t="str">
            <v>Cortinas de contenção para mudança de greide, proximo aos muro de divisa com os condomínios Alameda dos Pinheiros e Parque das Árvores</v>
          </cell>
        </row>
        <row r="1952">
          <cell r="C1952" t="str">
            <v>02.009.04.01.01.01</v>
          </cell>
          <cell r="D1952" t="str">
            <v>Escavação mecanica</v>
          </cell>
          <cell r="F1952" t="str">
            <v>m3</v>
          </cell>
        </row>
        <row r="1953">
          <cell r="C1953" t="str">
            <v>02.009.04.01.01.02</v>
          </cell>
          <cell r="D1953" t="str">
            <v>Apiloamento e compactação</v>
          </cell>
          <cell r="F1953" t="str">
            <v>m2</v>
          </cell>
        </row>
        <row r="1954">
          <cell r="C1954" t="str">
            <v>02.009.04.01.01.03</v>
          </cell>
          <cell r="D1954" t="str">
            <v>Lastro de brita h=10cm</v>
          </cell>
          <cell r="F1954" t="str">
            <v>m3</v>
          </cell>
        </row>
        <row r="1955">
          <cell r="C1955" t="str">
            <v>02.009.04.01.01.04</v>
          </cell>
          <cell r="D1955" t="str">
            <v>Concreto magro esp. 5cm</v>
          </cell>
          <cell r="F1955" t="str">
            <v>m3</v>
          </cell>
        </row>
        <row r="1956">
          <cell r="C1956" t="str">
            <v>02.009.04.01.01.05</v>
          </cell>
          <cell r="D1956" t="str">
            <v>Concreto FCK 30MPa</v>
          </cell>
          <cell r="F1956" t="str">
            <v>m3</v>
          </cell>
        </row>
        <row r="1957">
          <cell r="C1957" t="str">
            <v>02.009.04.01.01.06</v>
          </cell>
          <cell r="D1957" t="str">
            <v>Forma resinada 12mm</v>
          </cell>
          <cell r="F1957" t="str">
            <v>m2</v>
          </cell>
        </row>
        <row r="1958">
          <cell r="C1958" t="str">
            <v>02.009.04.01.01.07</v>
          </cell>
          <cell r="D1958" t="str">
            <v>Aço CA-50</v>
          </cell>
          <cell r="F1958" t="str">
            <v>kg</v>
          </cell>
        </row>
        <row r="1959">
          <cell r="C1959" t="str">
            <v>02.009.05</v>
          </cell>
          <cell r="D1959" t="str">
            <v>Terraplenagem e Pavimentação</v>
          </cell>
          <cell r="H1959">
            <v>309020.03000000003</v>
          </cell>
        </row>
        <row r="1960">
          <cell r="C1960" t="str">
            <v>02.009.05.01</v>
          </cell>
          <cell r="D1960" t="str">
            <v>Terraplenagem e Pavimentação</v>
          </cell>
          <cell r="H1960">
            <v>309020.03000000003</v>
          </cell>
        </row>
        <row r="1961">
          <cell r="C1961" t="str">
            <v>02.009.05.01.01</v>
          </cell>
          <cell r="D1961" t="str">
            <v>Terraplenagem e Pavimentação</v>
          </cell>
          <cell r="H1961">
            <v>309020.03000000003</v>
          </cell>
        </row>
        <row r="1962">
          <cell r="C1962" t="str">
            <v>02.009.05.01.01.01</v>
          </cell>
          <cell r="D1962" t="str">
            <v>Aterro com importe de terra</v>
          </cell>
          <cell r="E1962">
            <v>3037</v>
          </cell>
          <cell r="F1962" t="str">
            <v>m3</v>
          </cell>
          <cell r="G1962">
            <v>13.36</v>
          </cell>
          <cell r="H1962">
            <v>40565.21</v>
          </cell>
        </row>
        <row r="1963">
          <cell r="C1963" t="str">
            <v>02.009.05.01.01.02</v>
          </cell>
          <cell r="D1963" t="str">
            <v>Escavação sem bota fora</v>
          </cell>
          <cell r="E1963">
            <v>1386</v>
          </cell>
          <cell r="F1963" t="str">
            <v>m3</v>
          </cell>
          <cell r="G1963">
            <v>2.89</v>
          </cell>
          <cell r="H1963">
            <v>4002.77</v>
          </cell>
        </row>
        <row r="1964">
          <cell r="C1964" t="str">
            <v>02.009.05.01.01.03</v>
          </cell>
          <cell r="D1964" t="str">
            <v>Rachão H= 50cm</v>
          </cell>
          <cell r="E1964">
            <v>2262</v>
          </cell>
          <cell r="F1964" t="str">
            <v>m3</v>
          </cell>
          <cell r="G1964">
            <v>46.61</v>
          </cell>
          <cell r="H1964">
            <v>105420.74</v>
          </cell>
        </row>
        <row r="1965">
          <cell r="C1965" t="str">
            <v>02.009.05.01.01.04</v>
          </cell>
          <cell r="D1965" t="str">
            <v>Brita graduada</v>
          </cell>
          <cell r="E1965">
            <v>754</v>
          </cell>
          <cell r="F1965" t="str">
            <v>m3</v>
          </cell>
          <cell r="G1965">
            <v>47.26</v>
          </cell>
          <cell r="H1965">
            <v>35637</v>
          </cell>
        </row>
        <row r="1966">
          <cell r="C1966" t="str">
            <v>02.009.05.01.01.05</v>
          </cell>
          <cell r="D1966" t="str">
            <v>Regularização e compactação do subleito</v>
          </cell>
          <cell r="E1966">
            <v>7540</v>
          </cell>
          <cell r="F1966" t="str">
            <v>m2</v>
          </cell>
          <cell r="G1966">
            <v>2.06</v>
          </cell>
          <cell r="H1966">
            <v>15515.06</v>
          </cell>
        </row>
        <row r="1967">
          <cell r="C1967" t="str">
            <v>02.009.05.01.01.06</v>
          </cell>
          <cell r="D1967" t="str">
            <v>Guia tipo PMSP</v>
          </cell>
          <cell r="E1967">
            <v>1379.7</v>
          </cell>
          <cell r="F1967" t="str">
            <v>m</v>
          </cell>
          <cell r="G1967">
            <v>21.48</v>
          </cell>
          <cell r="H1967">
            <v>29635.27</v>
          </cell>
        </row>
        <row r="1968">
          <cell r="C1968" t="str">
            <v>02.009.05.01.01.07</v>
          </cell>
          <cell r="D1968" t="str">
            <v>Sarjeta Padrão PMSP</v>
          </cell>
          <cell r="E1968">
            <v>1379.7</v>
          </cell>
          <cell r="F1968" t="str">
            <v>m</v>
          </cell>
          <cell r="G1968">
            <v>18.68</v>
          </cell>
          <cell r="H1968">
            <v>25775.21</v>
          </cell>
        </row>
        <row r="1969">
          <cell r="C1969" t="str">
            <v>02.009.05.01.01.08</v>
          </cell>
          <cell r="D1969" t="str">
            <v>Sarjetão</v>
          </cell>
          <cell r="E1969">
            <v>253</v>
          </cell>
          <cell r="F1969" t="str">
            <v>m</v>
          </cell>
          <cell r="G1969">
            <v>34.840000000000003</v>
          </cell>
          <cell r="H1969">
            <v>8813.6299999999992</v>
          </cell>
        </row>
        <row r="1970">
          <cell r="C1970" t="str">
            <v>02.009.05.01.01.09</v>
          </cell>
          <cell r="D1970" t="str">
            <v>Guia de jardim 30x15x100cm</v>
          </cell>
          <cell r="E1970">
            <v>206.5</v>
          </cell>
          <cell r="F1970" t="str">
            <v>m</v>
          </cell>
          <cell r="G1970">
            <v>17.96</v>
          </cell>
          <cell r="H1970">
            <v>3708.69</v>
          </cell>
        </row>
        <row r="1971">
          <cell r="C1971" t="str">
            <v>02.009.05.01.01.10</v>
          </cell>
          <cell r="D1971" t="str">
            <v>New Jersey h=0,80m</v>
          </cell>
          <cell r="E1971">
            <v>34</v>
          </cell>
          <cell r="F1971" t="str">
            <v>m</v>
          </cell>
          <cell r="G1971">
            <v>349.27</v>
          </cell>
          <cell r="H1971">
            <v>11875.1</v>
          </cell>
        </row>
        <row r="1972">
          <cell r="C1972" t="str">
            <v>02.009.05.01.01.12</v>
          </cell>
          <cell r="D1972" t="str">
            <v>Piso intertravado de concreto cor natural, inclusive colchão de areia esp. 5cm sobre terreno - Área de equipamentos comunitários</v>
          </cell>
          <cell r="E1972">
            <v>864</v>
          </cell>
          <cell r="F1972" t="str">
            <v>m2</v>
          </cell>
          <cell r="G1972">
            <v>32.49</v>
          </cell>
          <cell r="H1972">
            <v>28071.360000000001</v>
          </cell>
        </row>
        <row r="1973">
          <cell r="C1973" t="str">
            <v>02.009.06</v>
          </cell>
          <cell r="D1973" t="str">
            <v>Calçadas de pedestre em mosaico de pedra miracema com borda de concreto</v>
          </cell>
          <cell r="H1973">
            <v>78080.66</v>
          </cell>
        </row>
        <row r="1974">
          <cell r="C1974" t="str">
            <v>02.009.06.01</v>
          </cell>
          <cell r="D1974" t="str">
            <v>Calçadas de pedestre em mosaico de pedra miracema com borda de concreto</v>
          </cell>
          <cell r="H1974">
            <v>78080.66</v>
          </cell>
        </row>
        <row r="1975">
          <cell r="C1975" t="str">
            <v>02.009.06.01.01</v>
          </cell>
          <cell r="D1975" t="str">
            <v>Calçadas de pedestre em mosaico de pedra miracema com borda de concreto</v>
          </cell>
          <cell r="H1975">
            <v>78080.66</v>
          </cell>
        </row>
        <row r="1976">
          <cell r="C1976" t="str">
            <v>02.009.06.01.01.01</v>
          </cell>
          <cell r="D1976" t="str">
            <v>Lastro de concreto magro esp=10cm</v>
          </cell>
          <cell r="E1976">
            <v>225.541</v>
          </cell>
          <cell r="F1976" t="str">
            <v>m3</v>
          </cell>
          <cell r="G1976">
            <v>160.01</v>
          </cell>
          <cell r="H1976">
            <v>36088.400000000001</v>
          </cell>
        </row>
        <row r="1977">
          <cell r="C1977" t="str">
            <v>02.009.06.01.01.02</v>
          </cell>
          <cell r="D1977" t="str">
            <v>Regualrização de piso esp=5cm</v>
          </cell>
          <cell r="E1977">
            <v>2255.4050000000002</v>
          </cell>
          <cell r="F1977" t="str">
            <v>m2</v>
          </cell>
          <cell r="G1977">
            <v>18.62</v>
          </cell>
          <cell r="H1977">
            <v>41992.26</v>
          </cell>
        </row>
        <row r="1978">
          <cell r="C1978" t="str">
            <v>02.009.07</v>
          </cell>
          <cell r="D1978" t="str">
            <v>Muros - fechamento da  via de acesso h=4,00m</v>
          </cell>
          <cell r="H1978">
            <v>247669.31</v>
          </cell>
        </row>
        <row r="1979">
          <cell r="C1979" t="str">
            <v>02.009.07.01</v>
          </cell>
          <cell r="D1979" t="str">
            <v>Muros - fechamento da  via de acesso h=4,00m</v>
          </cell>
          <cell r="H1979">
            <v>247669.31</v>
          </cell>
        </row>
        <row r="1980">
          <cell r="C1980" t="str">
            <v>02.009.07.01.01</v>
          </cell>
          <cell r="D1980" t="str">
            <v>Muros - fechamento da  via de acesso h=4,00m</v>
          </cell>
          <cell r="H1980">
            <v>247669.31</v>
          </cell>
        </row>
        <row r="1981">
          <cell r="C1981" t="str">
            <v>02.009.07.01.01.01</v>
          </cell>
          <cell r="D1981" t="str">
            <v>Escavação manual</v>
          </cell>
          <cell r="E1981">
            <v>66</v>
          </cell>
          <cell r="F1981" t="str">
            <v>m3</v>
          </cell>
          <cell r="G1981">
            <v>28.7</v>
          </cell>
          <cell r="H1981">
            <v>1894.17</v>
          </cell>
        </row>
        <row r="1982">
          <cell r="C1982" t="str">
            <v>02.009.07.01.01.02</v>
          </cell>
          <cell r="D1982" t="str">
            <v>Reaterro</v>
          </cell>
          <cell r="E1982">
            <v>102.96</v>
          </cell>
          <cell r="F1982" t="str">
            <v>m3</v>
          </cell>
          <cell r="G1982">
            <v>20.14</v>
          </cell>
          <cell r="H1982">
            <v>2073.61</v>
          </cell>
        </row>
        <row r="1983">
          <cell r="C1983" t="str">
            <v>02.009.07.01.01.03</v>
          </cell>
          <cell r="D1983" t="str">
            <v>Brocas</v>
          </cell>
          <cell r="E1983">
            <v>275</v>
          </cell>
          <cell r="F1983" t="str">
            <v>m</v>
          </cell>
          <cell r="G1983">
            <v>36.869999999999997</v>
          </cell>
          <cell r="H1983">
            <v>10139.58</v>
          </cell>
        </row>
        <row r="1984">
          <cell r="C1984" t="str">
            <v>02.009.07.01.01.04</v>
          </cell>
          <cell r="D1984" t="str">
            <v>Concreto Fck 20 mpa</v>
          </cell>
          <cell r="E1984">
            <v>26.4</v>
          </cell>
          <cell r="F1984" t="str">
            <v>m3</v>
          </cell>
          <cell r="G1984">
            <v>159.41</v>
          </cell>
          <cell r="H1984">
            <v>4208.42</v>
          </cell>
        </row>
        <row r="1985">
          <cell r="C1985" t="str">
            <v>02.009.07.01.01.05</v>
          </cell>
          <cell r="D1985" t="str">
            <v>Forma</v>
          </cell>
          <cell r="E1985">
            <v>220</v>
          </cell>
          <cell r="F1985" t="str">
            <v>m2</v>
          </cell>
          <cell r="G1985">
            <v>26.78</v>
          </cell>
          <cell r="H1985">
            <v>5891.22</v>
          </cell>
        </row>
        <row r="1986">
          <cell r="C1986" t="str">
            <v>02.009.07.01.01.06</v>
          </cell>
          <cell r="D1986" t="str">
            <v>Aço CA-50A</v>
          </cell>
          <cell r="E1986">
            <v>2112</v>
          </cell>
          <cell r="F1986" t="str">
            <v>kg</v>
          </cell>
          <cell r="G1986">
            <v>2.78</v>
          </cell>
          <cell r="H1986">
            <v>5874.95</v>
          </cell>
        </row>
        <row r="1987">
          <cell r="C1987" t="str">
            <v>02.009.07.01.01.07</v>
          </cell>
          <cell r="D1987" t="str">
            <v>Alvenaria armada (com pilaretes a cada 2,50m e cintas a cada 2,00m) em bloco de concreto 19x19x39cm</v>
          </cell>
          <cell r="E1987">
            <v>1683.1759999999999</v>
          </cell>
          <cell r="F1987" t="str">
            <v>m2</v>
          </cell>
          <cell r="G1987">
            <v>41.44</v>
          </cell>
          <cell r="H1987">
            <v>69755.86</v>
          </cell>
        </row>
        <row r="1988">
          <cell r="C1988" t="str">
            <v>02.009.07.01.01.08</v>
          </cell>
          <cell r="D1988" t="str">
            <v>Chapisco</v>
          </cell>
          <cell r="E1988">
            <v>3366.3519999999999</v>
          </cell>
          <cell r="F1988" t="str">
            <v>m2</v>
          </cell>
          <cell r="G1988">
            <v>4.8099999999999996</v>
          </cell>
          <cell r="H1988">
            <v>16191.48</v>
          </cell>
        </row>
        <row r="1989">
          <cell r="C1989" t="str">
            <v>02.009.07.01.01.09</v>
          </cell>
          <cell r="D1989" t="str">
            <v>Massa Única feltrada</v>
          </cell>
          <cell r="E1989">
            <v>3366.3519999999999</v>
          </cell>
          <cell r="F1989" t="str">
            <v>m2</v>
          </cell>
          <cell r="G1989">
            <v>15.91</v>
          </cell>
          <cell r="H1989">
            <v>53572.13</v>
          </cell>
        </row>
        <row r="1990">
          <cell r="C1990" t="str">
            <v>02.009.07.01.01.10</v>
          </cell>
          <cell r="D1990" t="str">
            <v>Revestimento em argamassa projetada</v>
          </cell>
          <cell r="E1990">
            <v>3366.3519999999999</v>
          </cell>
          <cell r="F1990" t="str">
            <v>m2</v>
          </cell>
          <cell r="G1990">
            <v>15.38</v>
          </cell>
          <cell r="H1990">
            <v>63489.4</v>
          </cell>
        </row>
        <row r="1991">
          <cell r="C1991" t="str">
            <v>02.009.07.01.01.11</v>
          </cell>
          <cell r="D1991" t="str">
            <v>Capeamento de muro em chapuz de concreto larg 30cm</v>
          </cell>
          <cell r="E1991">
            <v>420.79399999999998</v>
          </cell>
          <cell r="F1991" t="str">
            <v>m</v>
          </cell>
          <cell r="G1991">
            <v>34.65</v>
          </cell>
          <cell r="H1991">
            <v>14578.49</v>
          </cell>
        </row>
        <row r="1992">
          <cell r="C1992" t="str">
            <v>02.009.08</v>
          </cell>
          <cell r="D1992" t="str">
            <v>Muros - divisa com os condomínios Alameda dos Pinheiros e Parque das Árvores - h=4,00m</v>
          </cell>
          <cell r="H1992">
            <v>67215.899999999994</v>
          </cell>
        </row>
        <row r="1993">
          <cell r="C1993" t="str">
            <v>02.009.08.01</v>
          </cell>
          <cell r="D1993" t="str">
            <v>Muros - divisa com os condomínios Alameda dos Pinheiros e Parque das Árvores - h=4,00m</v>
          </cell>
          <cell r="H1993">
            <v>67215.899999999994</v>
          </cell>
        </row>
        <row r="1994">
          <cell r="C1994" t="str">
            <v>02.009.08.01.01</v>
          </cell>
          <cell r="D1994" t="str">
            <v>Muros - divisa com os condomínios Alameda dos Pinheiros e Parque das Árvores - h=4,00m</v>
          </cell>
          <cell r="H1994">
            <v>67215.899999999994</v>
          </cell>
        </row>
        <row r="1995">
          <cell r="C1995" t="str">
            <v>02.009.08.01.01.01</v>
          </cell>
          <cell r="D1995" t="str">
            <v>Alvenaria armada (com pilaretes a cada 2,50m e cintas a cada 2,00m) em bloco de concreto 19x19x39cm</v>
          </cell>
          <cell r="E1995">
            <v>613.95600000000002</v>
          </cell>
          <cell r="F1995" t="str">
            <v>m2</v>
          </cell>
          <cell r="G1995">
            <v>41.44</v>
          </cell>
          <cell r="H1995">
            <v>25444.18</v>
          </cell>
        </row>
        <row r="1996">
          <cell r="C1996" t="str">
            <v>02.009.08.01.01.02</v>
          </cell>
          <cell r="D1996" t="str">
            <v>Chapisco</v>
          </cell>
          <cell r="E1996">
            <v>920.93399999999997</v>
          </cell>
          <cell r="F1996" t="str">
            <v>m2</v>
          </cell>
          <cell r="G1996">
            <v>4.8099999999999996</v>
          </cell>
          <cell r="H1996">
            <v>4429.51</v>
          </cell>
        </row>
        <row r="1997">
          <cell r="C1997" t="str">
            <v>02.009.08.01.01.03</v>
          </cell>
          <cell r="D1997" t="str">
            <v>Massa Única feltrada</v>
          </cell>
          <cell r="E1997">
            <v>920.93399999999997</v>
          </cell>
          <cell r="F1997" t="str">
            <v>m2</v>
          </cell>
          <cell r="G1997">
            <v>15.91</v>
          </cell>
          <cell r="H1997">
            <v>14655.74</v>
          </cell>
        </row>
        <row r="1998">
          <cell r="C1998" t="str">
            <v>02.009.08.01.01.04</v>
          </cell>
          <cell r="D1998" t="str">
            <v>Revestimento em argamassa projetada</v>
          </cell>
          <cell r="E1998">
            <v>920.93399999999997</v>
          </cell>
          <cell r="F1998" t="str">
            <v>m2</v>
          </cell>
          <cell r="G1998">
            <v>15.38</v>
          </cell>
          <cell r="H1998">
            <v>17368.82</v>
          </cell>
        </row>
        <row r="1999">
          <cell r="C1999" t="str">
            <v>02.009.08.01.01.05</v>
          </cell>
          <cell r="D1999" t="str">
            <v>Capeamento de muro em chapuz de concreto larg 30cm</v>
          </cell>
          <cell r="E1999">
            <v>153.489</v>
          </cell>
          <cell r="F1999" t="str">
            <v>m</v>
          </cell>
          <cell r="G1999">
            <v>34.65</v>
          </cell>
          <cell r="H1999">
            <v>5317.66</v>
          </cell>
        </row>
        <row r="2000">
          <cell r="C2000" t="str">
            <v>02.009.09</v>
          </cell>
          <cell r="D2000" t="str">
            <v>Sinalização</v>
          </cell>
          <cell r="H2000">
            <v>1231.74</v>
          </cell>
        </row>
        <row r="2001">
          <cell r="C2001" t="str">
            <v>02.009.09.01</v>
          </cell>
          <cell r="D2001" t="str">
            <v>Sinalização</v>
          </cell>
          <cell r="H2001">
            <v>1231.74</v>
          </cell>
        </row>
        <row r="2002">
          <cell r="C2002" t="str">
            <v>02.009.09.01.01</v>
          </cell>
          <cell r="D2002" t="str">
            <v>Sinalização</v>
          </cell>
          <cell r="H2002">
            <v>1231.74</v>
          </cell>
        </row>
        <row r="2003">
          <cell r="C2003" t="str">
            <v>02.009.09.01.01.01</v>
          </cell>
          <cell r="D2003" t="str">
            <v>Pintura de demarcatória de vagas esp= 0,10m em borracha clorada</v>
          </cell>
          <cell r="E2003">
            <v>456.2</v>
          </cell>
          <cell r="F2003" t="str">
            <v>m</v>
          </cell>
          <cell r="G2003">
            <v>2.7</v>
          </cell>
          <cell r="H2003">
            <v>1231.74</v>
          </cell>
        </row>
        <row r="2004">
          <cell r="C2004" t="str">
            <v>02.009.10</v>
          </cell>
          <cell r="D2004" t="str">
            <v>Guarita</v>
          </cell>
          <cell r="H2004">
            <v>24297.89</v>
          </cell>
        </row>
        <row r="2005">
          <cell r="C2005" t="str">
            <v>02.009.10.01</v>
          </cell>
          <cell r="D2005" t="str">
            <v>Guarita</v>
          </cell>
          <cell r="H2005">
            <v>24297.89</v>
          </cell>
        </row>
        <row r="2006">
          <cell r="C2006" t="str">
            <v>02.009.10.01.01</v>
          </cell>
          <cell r="D2006" t="str">
            <v>Fundação</v>
          </cell>
          <cell r="H2006">
            <v>5707.16</v>
          </cell>
        </row>
        <row r="2007">
          <cell r="C2007" t="str">
            <v>02.009.10.01.01.01</v>
          </cell>
          <cell r="D2007" t="str">
            <v>Escavação manual</v>
          </cell>
          <cell r="E2007">
            <v>11.2</v>
          </cell>
          <cell r="F2007" t="str">
            <v>m3</v>
          </cell>
          <cell r="G2007">
            <v>28.7</v>
          </cell>
          <cell r="H2007">
            <v>321.43</v>
          </cell>
        </row>
        <row r="2008">
          <cell r="C2008" t="str">
            <v>02.009.10.01.01.02</v>
          </cell>
          <cell r="D2008" t="str">
            <v>Retirada de terra</v>
          </cell>
          <cell r="E2008">
            <v>11.2</v>
          </cell>
          <cell r="F2008" t="str">
            <v>m3</v>
          </cell>
          <cell r="G2008">
            <v>55.17</v>
          </cell>
          <cell r="H2008">
            <v>617.86</v>
          </cell>
        </row>
        <row r="2009">
          <cell r="C2009" t="str">
            <v>02.009.10.01.01.03</v>
          </cell>
          <cell r="D2009" t="str">
            <v>Reaterro campactado</v>
          </cell>
          <cell r="E2009">
            <v>125.44</v>
          </cell>
          <cell r="F2009" t="str">
            <v>m3</v>
          </cell>
          <cell r="G2009">
            <v>20.14</v>
          </cell>
          <cell r="H2009">
            <v>2526.36</v>
          </cell>
        </row>
        <row r="2010">
          <cell r="C2010" t="str">
            <v>02.009.10.01.01.04</v>
          </cell>
          <cell r="D2010" t="str">
            <v>Rachão h=30cm</v>
          </cell>
          <cell r="E2010">
            <v>4.8</v>
          </cell>
          <cell r="F2010" t="str">
            <v>m3</v>
          </cell>
          <cell r="G2010">
            <v>46.61</v>
          </cell>
          <cell r="H2010">
            <v>223.7</v>
          </cell>
        </row>
        <row r="2011">
          <cell r="C2011" t="str">
            <v>02.009.10.01.01.05</v>
          </cell>
          <cell r="D2011" t="str">
            <v>Lastro de brita h=10cm</v>
          </cell>
          <cell r="E2011">
            <v>1.6</v>
          </cell>
          <cell r="F2011" t="str">
            <v>m3</v>
          </cell>
          <cell r="G2011">
            <v>61.6</v>
          </cell>
          <cell r="H2011">
            <v>98.57</v>
          </cell>
        </row>
        <row r="2012">
          <cell r="C2012" t="str">
            <v>02.009.10.01.01.06</v>
          </cell>
          <cell r="D2012" t="str">
            <v>Lastro de concreto esp. 5cm</v>
          </cell>
          <cell r="E2012">
            <v>1.6</v>
          </cell>
          <cell r="F2012" t="str">
            <v>m3</v>
          </cell>
          <cell r="G2012">
            <v>148.27000000000001</v>
          </cell>
          <cell r="H2012">
            <v>237.23</v>
          </cell>
        </row>
        <row r="2013">
          <cell r="C2013" t="str">
            <v>02.009.10.01.01.07</v>
          </cell>
          <cell r="D2013" t="str">
            <v>Concreto Fck 35Mpa</v>
          </cell>
          <cell r="E2013">
            <v>3.2</v>
          </cell>
          <cell r="F2013" t="str">
            <v>m3</v>
          </cell>
          <cell r="G2013">
            <v>213.98</v>
          </cell>
          <cell r="H2013">
            <v>684.74</v>
          </cell>
        </row>
        <row r="2014">
          <cell r="C2014" t="str">
            <v>02.009.10.01.01.08</v>
          </cell>
          <cell r="D2014" t="str">
            <v>Forma comum</v>
          </cell>
          <cell r="E2014">
            <v>4</v>
          </cell>
          <cell r="F2014" t="str">
            <v>m2</v>
          </cell>
          <cell r="G2014">
            <v>26.78</v>
          </cell>
          <cell r="H2014">
            <v>107.11</v>
          </cell>
        </row>
        <row r="2015">
          <cell r="C2015" t="str">
            <v>02.009.10.01.01.09</v>
          </cell>
          <cell r="D2015" t="str">
            <v>Aço CA-50</v>
          </cell>
          <cell r="E2015">
            <v>320</v>
          </cell>
          <cell r="F2015" t="str">
            <v>kg</v>
          </cell>
          <cell r="G2015">
            <v>2.78</v>
          </cell>
          <cell r="H2015">
            <v>890.14</v>
          </cell>
        </row>
        <row r="2016">
          <cell r="C2016" t="str">
            <v>02.009.10.01.02</v>
          </cell>
          <cell r="D2016" t="str">
            <v>Estrutura</v>
          </cell>
          <cell r="H2016">
            <v>1596.77</v>
          </cell>
        </row>
        <row r="2017">
          <cell r="C2017" t="str">
            <v>02.009.10.01.02.01</v>
          </cell>
          <cell r="D2017" t="str">
            <v>Concreto Fck 35Mpa</v>
          </cell>
          <cell r="E2017">
            <v>1.7350000000000001</v>
          </cell>
          <cell r="F2017" t="str">
            <v>m3</v>
          </cell>
          <cell r="G2017">
            <v>213.98</v>
          </cell>
          <cell r="H2017">
            <v>371.26</v>
          </cell>
        </row>
        <row r="2018">
          <cell r="C2018" t="str">
            <v>02.009.10.01.02.02</v>
          </cell>
          <cell r="D2018" t="str">
            <v>Forma comum</v>
          </cell>
          <cell r="E2018">
            <v>23.68</v>
          </cell>
          <cell r="F2018" t="str">
            <v>m2</v>
          </cell>
          <cell r="G2018">
            <v>35.450000000000003</v>
          </cell>
          <cell r="H2018">
            <v>839.41</v>
          </cell>
        </row>
        <row r="2019">
          <cell r="C2019" t="str">
            <v>02.009.10.01.02.03</v>
          </cell>
          <cell r="D2019" t="str">
            <v>Aço CA-50</v>
          </cell>
          <cell r="E2019">
            <v>138.80000000000001</v>
          </cell>
          <cell r="F2019" t="str">
            <v>kg</v>
          </cell>
          <cell r="G2019">
            <v>2.78</v>
          </cell>
          <cell r="H2019">
            <v>386.1</v>
          </cell>
        </row>
        <row r="2020">
          <cell r="C2020" t="str">
            <v>02.009.10.01.03</v>
          </cell>
          <cell r="D2020" t="str">
            <v>Alvenarias e revestimentos internos</v>
          </cell>
          <cell r="H2020">
            <v>2633.77</v>
          </cell>
        </row>
        <row r="2021">
          <cell r="C2021" t="str">
            <v>02.009.10.01.03.01</v>
          </cell>
          <cell r="D2021" t="str">
            <v>Bloco de concreto estrutural 19x19x39cm</v>
          </cell>
          <cell r="E2021">
            <v>20.28</v>
          </cell>
          <cell r="F2021" t="str">
            <v>m2</v>
          </cell>
          <cell r="G2021">
            <v>66.400000000000006</v>
          </cell>
          <cell r="H2021">
            <v>1346.59</v>
          </cell>
        </row>
        <row r="2022">
          <cell r="C2022" t="str">
            <v>02.009.10.01.03.02</v>
          </cell>
          <cell r="D2022" t="str">
            <v>Chapisco traço 1:3</v>
          </cell>
          <cell r="E2022">
            <v>40.56</v>
          </cell>
          <cell r="F2022" t="str">
            <v>m2</v>
          </cell>
          <cell r="G2022">
            <v>4.8099999999999996</v>
          </cell>
          <cell r="H2022">
            <v>195.09</v>
          </cell>
        </row>
        <row r="2023">
          <cell r="C2023" t="str">
            <v>02.009.10.01.03.03</v>
          </cell>
          <cell r="D2023" t="str">
            <v>Massa única</v>
          </cell>
          <cell r="E2023">
            <v>40.56</v>
          </cell>
          <cell r="F2023" t="str">
            <v>m2</v>
          </cell>
          <cell r="G2023">
            <v>15.91</v>
          </cell>
          <cell r="H2023">
            <v>645.47</v>
          </cell>
        </row>
        <row r="2024">
          <cell r="C2024" t="str">
            <v>02.009.10.01.03.04</v>
          </cell>
          <cell r="D2024" t="str">
            <v>Piso cerâmico de alta resistência 31x31, PEI 5, Porto gelo , da Eliane</v>
          </cell>
          <cell r="E2024">
            <v>5.5</v>
          </cell>
          <cell r="F2024" t="str">
            <v>m2</v>
          </cell>
          <cell r="G2024">
            <v>35.39</v>
          </cell>
          <cell r="H2024">
            <v>194.64</v>
          </cell>
        </row>
        <row r="2025">
          <cell r="C2025" t="str">
            <v>02.009.10.01.03.05</v>
          </cell>
          <cell r="D2025" t="str">
            <v>Rodapé ceramico h=10cm</v>
          </cell>
          <cell r="E2025">
            <v>11.6</v>
          </cell>
          <cell r="F2025" t="str">
            <v>m</v>
          </cell>
          <cell r="G2025">
            <v>8.82</v>
          </cell>
          <cell r="H2025">
            <v>102.34</v>
          </cell>
        </row>
        <row r="2026">
          <cell r="C2026" t="str">
            <v>02.009.10.01.03.06</v>
          </cell>
          <cell r="D2026" t="str">
            <v>Soleira em granito cinza Mauá</v>
          </cell>
          <cell r="E2026">
            <v>0.7</v>
          </cell>
          <cell r="F2026" t="str">
            <v>m</v>
          </cell>
          <cell r="G2026">
            <v>43.66</v>
          </cell>
          <cell r="H2026">
            <v>30.56</v>
          </cell>
        </row>
        <row r="2027">
          <cell r="C2027" t="str">
            <v>02.009.10.01.03.07</v>
          </cell>
          <cell r="D2027" t="str">
            <v>Bancada de granito cinza Mauá</v>
          </cell>
          <cell r="E2027">
            <v>1.2</v>
          </cell>
          <cell r="F2027" t="str">
            <v>m</v>
          </cell>
          <cell r="G2027">
            <v>99.23</v>
          </cell>
          <cell r="H2027">
            <v>119.08</v>
          </cell>
        </row>
        <row r="2028">
          <cell r="C2028" t="str">
            <v>02.009.10.01.04</v>
          </cell>
          <cell r="D2028" t="str">
            <v>Revestimentos externos</v>
          </cell>
          <cell r="H2028">
            <v>820.88</v>
          </cell>
        </row>
        <row r="2029">
          <cell r="C2029" t="str">
            <v>02.009.10.01.04.01</v>
          </cell>
          <cell r="D2029" t="str">
            <v>Chapisco traço 1:3</v>
          </cell>
          <cell r="E2029">
            <v>29.6</v>
          </cell>
          <cell r="F2029" t="str">
            <v>m2</v>
          </cell>
          <cell r="G2029">
            <v>4.8099999999999996</v>
          </cell>
          <cell r="H2029">
            <v>142.37</v>
          </cell>
        </row>
        <row r="2030">
          <cell r="C2030" t="str">
            <v>02.009.10.01.04.02</v>
          </cell>
          <cell r="D2030" t="str">
            <v>Massa única feltrada</v>
          </cell>
          <cell r="E2030">
            <v>29.6</v>
          </cell>
          <cell r="F2030" t="str">
            <v>m2</v>
          </cell>
          <cell r="G2030">
            <v>15.91</v>
          </cell>
          <cell r="H2030">
            <v>471.05</v>
          </cell>
        </row>
        <row r="2031">
          <cell r="C2031" t="str">
            <v>02.009.10.01.04.03</v>
          </cell>
          <cell r="D2031" t="str">
            <v>Revestimento em argamassa projetada</v>
          </cell>
          <cell r="E2031">
            <v>11</v>
          </cell>
          <cell r="F2031" t="str">
            <v>m2</v>
          </cell>
          <cell r="G2031">
            <v>15.38</v>
          </cell>
          <cell r="H2031">
            <v>207.46</v>
          </cell>
        </row>
        <row r="2032">
          <cell r="C2032" t="str">
            <v>02.009.10.01.05</v>
          </cell>
          <cell r="D2032" t="str">
            <v>Caixilhos e vidros</v>
          </cell>
          <cell r="H2032">
            <v>12646.01</v>
          </cell>
        </row>
        <row r="2033">
          <cell r="C2033" t="str">
            <v>02.009.10.01.05.01</v>
          </cell>
          <cell r="D2033" t="str">
            <v>Caixilho de alumínio com pintura eletrostática branca, medindo 0,90x0,60m</v>
          </cell>
          <cell r="E2033">
            <v>1</v>
          </cell>
          <cell r="F2033" t="str">
            <v>un</v>
          </cell>
          <cell r="G2033">
            <v>974.27</v>
          </cell>
          <cell r="H2033">
            <v>974.27</v>
          </cell>
        </row>
        <row r="2034">
          <cell r="C2034" t="str">
            <v>02.009.10.01.05.02</v>
          </cell>
          <cell r="D2034" t="str">
            <v>Caixilho de alumínio com pintura eletrostática branca, medindo 1,03x0,93m</v>
          </cell>
          <cell r="E2034">
            <v>1</v>
          </cell>
          <cell r="F2034" t="str">
            <v>un</v>
          </cell>
          <cell r="G2034">
            <v>2044.16</v>
          </cell>
          <cell r="H2034">
            <v>2044.16</v>
          </cell>
        </row>
        <row r="2035">
          <cell r="C2035" t="str">
            <v>02.009.10.01.05.03</v>
          </cell>
          <cell r="D2035" t="str">
            <v>Caixilho de alumínio com pintura eletrostática branca, medindo 1,03x0,93m</v>
          </cell>
          <cell r="E2035">
            <v>3</v>
          </cell>
          <cell r="F2035" t="str">
            <v>un</v>
          </cell>
          <cell r="G2035">
            <v>2044.16</v>
          </cell>
          <cell r="H2035">
            <v>6132.48</v>
          </cell>
        </row>
        <row r="2036">
          <cell r="C2036" t="str">
            <v>02.009.10.01.05.04</v>
          </cell>
          <cell r="D2036" t="str">
            <v>Vidro Laminado  fosco 6mm</v>
          </cell>
          <cell r="E2036">
            <v>1</v>
          </cell>
          <cell r="F2036" t="str">
            <v>m2</v>
          </cell>
          <cell r="G2036">
            <v>110.91</v>
          </cell>
          <cell r="H2036">
            <v>110.91</v>
          </cell>
        </row>
        <row r="2037">
          <cell r="C2037" t="str">
            <v>02.009.10.01.05.05</v>
          </cell>
          <cell r="D2037" t="str">
            <v>Vidro Laminado 8mm</v>
          </cell>
          <cell r="E2037">
            <v>3.9969999999999999</v>
          </cell>
          <cell r="F2037" t="str">
            <v>m2</v>
          </cell>
          <cell r="G2037">
            <v>88.35</v>
          </cell>
          <cell r="H2037">
            <v>353.13</v>
          </cell>
        </row>
        <row r="2038">
          <cell r="C2038" t="str">
            <v>02.009.10.01.05.06</v>
          </cell>
          <cell r="D2038" t="str">
            <v>Porta de vidro encaxilhado em aluminio, medindo 0,80x2,10m</v>
          </cell>
          <cell r="E2038">
            <v>1</v>
          </cell>
          <cell r="F2038" t="str">
            <v>un</v>
          </cell>
          <cell r="G2038">
            <v>3031.06</v>
          </cell>
          <cell r="H2038">
            <v>3031.06</v>
          </cell>
        </row>
        <row r="2039">
          <cell r="C2039" t="str">
            <v>02.009.10.01.06</v>
          </cell>
          <cell r="D2039" t="str">
            <v>Terraço descoberto - Sistema "A4" Manta asfáltica 4mm aderida com asfalto elastomérico - Manta asf. Pre´-fabricada (SBS 13%), esp. 4mm, tipo IV, conf. Norma (ABNT) NBR 9952/98, aderida com 2,0kg/m2 de asfalto quente e camada de reforço com 2 kg/m2 de asfa</v>
          </cell>
          <cell r="H2039">
            <v>893.3</v>
          </cell>
        </row>
        <row r="2040">
          <cell r="C2040" t="str">
            <v>02.009.10.01.06.01</v>
          </cell>
          <cell r="D2040" t="str">
            <v>Regularização de superfície horizontal e vertical - esp.5cm</v>
          </cell>
          <cell r="E2040">
            <v>11.25</v>
          </cell>
          <cell r="F2040" t="str">
            <v>m2</v>
          </cell>
          <cell r="G2040">
            <v>13.95</v>
          </cell>
          <cell r="H2040">
            <v>156.94</v>
          </cell>
        </row>
        <row r="2041">
          <cell r="C2041" t="str">
            <v>02.009.10.01.06.02</v>
          </cell>
          <cell r="D2041" t="str">
            <v>Impermeaabilização (primer, asfalto elastomérico e manta asfáltica SBS 13% 4mm tipo IV)</v>
          </cell>
          <cell r="E2041">
            <v>11.25</v>
          </cell>
          <cell r="F2041" t="str">
            <v>m2</v>
          </cell>
          <cell r="G2041">
            <v>41.98</v>
          </cell>
          <cell r="H2041">
            <v>472.32</v>
          </cell>
        </row>
        <row r="2042">
          <cell r="C2042" t="str">
            <v>02.009.10.01.06.03</v>
          </cell>
          <cell r="D2042" t="str">
            <v>Camada separadora (papel kraft)</v>
          </cell>
          <cell r="E2042">
            <v>6.25</v>
          </cell>
          <cell r="F2042" t="str">
            <v>m2</v>
          </cell>
          <cell r="G2042">
            <v>1.03</v>
          </cell>
          <cell r="H2042">
            <v>6.46</v>
          </cell>
        </row>
        <row r="2043">
          <cell r="C2043" t="str">
            <v>02.009.10.01.06.04</v>
          </cell>
          <cell r="D2043" t="str">
            <v>Isolação térmica e acústica com polietireno de alta densidade espes. 25mm</v>
          </cell>
          <cell r="E2043">
            <v>11.25</v>
          </cell>
          <cell r="F2043" t="str">
            <v>m2</v>
          </cell>
          <cell r="G2043">
            <v>12.92</v>
          </cell>
          <cell r="H2043">
            <v>145.31</v>
          </cell>
        </row>
        <row r="2044">
          <cell r="C2044" t="str">
            <v>02.009.10.01.06.05</v>
          </cell>
          <cell r="D2044" t="str">
            <v>Proteção mecânica acabada horizontal</v>
          </cell>
          <cell r="E2044">
            <v>6.25</v>
          </cell>
          <cell r="F2044" t="str">
            <v>m2</v>
          </cell>
          <cell r="G2044">
            <v>9.8000000000000007</v>
          </cell>
          <cell r="H2044">
            <v>61.24</v>
          </cell>
        </row>
        <row r="2045">
          <cell r="C2045" t="str">
            <v>02.009.10.01.06.06</v>
          </cell>
          <cell r="D2045" t="str">
            <v>Proteção mecânica acabada vertical com tela galvanizada, ou plástica fio 22 abertura 1"</v>
          </cell>
          <cell r="E2045">
            <v>5</v>
          </cell>
          <cell r="F2045" t="str">
            <v>m2</v>
          </cell>
          <cell r="G2045">
            <v>10.199999999999999</v>
          </cell>
          <cell r="H2045">
            <v>51.02</v>
          </cell>
        </row>
        <row r="2046">
          <cell r="C2046" t="str">
            <v>02.009.10.01.06.07</v>
          </cell>
          <cell r="D2046" t="str">
            <v>Mastique de emulsão hidroasfáltica - incluso</v>
          </cell>
          <cell r="E2046">
            <v>10</v>
          </cell>
          <cell r="F2046" t="str">
            <v>m2</v>
          </cell>
        </row>
        <row r="2047">
          <cell r="C2047">
            <v>2010</v>
          </cell>
          <cell r="D2047" t="str">
            <v>Laje de concreto da via de acesso</v>
          </cell>
          <cell r="H2047">
            <v>357464.39</v>
          </cell>
        </row>
        <row r="2048">
          <cell r="C2048" t="str">
            <v>02.010.01</v>
          </cell>
          <cell r="D2048" t="str">
            <v>Infraestrutura - blocos de fundação</v>
          </cell>
          <cell r="H2048">
            <v>44913.71</v>
          </cell>
        </row>
        <row r="2049">
          <cell r="C2049" t="str">
            <v>02.010.01.01</v>
          </cell>
          <cell r="D2049" t="str">
            <v>Escavação manual</v>
          </cell>
          <cell r="E2049">
            <v>186.06</v>
          </cell>
          <cell r="F2049" t="str">
            <v>m3</v>
          </cell>
          <cell r="G2049">
            <v>28.7</v>
          </cell>
          <cell r="H2049">
            <v>5339.83</v>
          </cell>
        </row>
        <row r="2050">
          <cell r="C2050" t="str">
            <v>02.010.01.02</v>
          </cell>
          <cell r="D2050" t="str">
            <v>Apiloamento</v>
          </cell>
          <cell r="E2050">
            <v>73.81</v>
          </cell>
          <cell r="F2050" t="str">
            <v>m2</v>
          </cell>
          <cell r="G2050">
            <v>8.7100000000000009</v>
          </cell>
          <cell r="H2050">
            <v>643</v>
          </cell>
        </row>
        <row r="2051">
          <cell r="C2051" t="str">
            <v>02.010.01.03</v>
          </cell>
          <cell r="D2051" t="str">
            <v>Lastro de concreto magro h=5cm</v>
          </cell>
          <cell r="E2051">
            <v>3.69</v>
          </cell>
          <cell r="F2051" t="str">
            <v>m3</v>
          </cell>
          <cell r="G2051">
            <v>148.27000000000001</v>
          </cell>
          <cell r="H2051">
            <v>547.1</v>
          </cell>
        </row>
        <row r="2052">
          <cell r="C2052" t="str">
            <v>02.010.01.04</v>
          </cell>
          <cell r="D2052" t="str">
            <v>Concreto Fck 35Mpa</v>
          </cell>
          <cell r="E2052">
            <v>64.56</v>
          </cell>
          <cell r="F2052" t="str">
            <v>m3</v>
          </cell>
          <cell r="G2052">
            <v>213.98</v>
          </cell>
          <cell r="H2052">
            <v>13814.68</v>
          </cell>
        </row>
        <row r="2053">
          <cell r="C2053" t="str">
            <v>02.010.01.05</v>
          </cell>
          <cell r="D2053" t="str">
            <v>Forma comum</v>
          </cell>
          <cell r="E2053">
            <v>176.69</v>
          </cell>
          <cell r="F2053" t="str">
            <v>m2</v>
          </cell>
          <cell r="G2053">
            <v>26.78</v>
          </cell>
          <cell r="H2053">
            <v>4731.45</v>
          </cell>
        </row>
        <row r="2054">
          <cell r="C2054" t="str">
            <v>02.010.01.06</v>
          </cell>
          <cell r="D2054" t="str">
            <v>Aço CA-50</v>
          </cell>
          <cell r="E2054">
            <v>4519.03</v>
          </cell>
          <cell r="F2054" t="str">
            <v>kg</v>
          </cell>
          <cell r="G2054">
            <v>2.78</v>
          </cell>
          <cell r="H2054">
            <v>12570.59</v>
          </cell>
        </row>
        <row r="2055">
          <cell r="C2055" t="str">
            <v>02.010.01.07</v>
          </cell>
          <cell r="D2055" t="str">
            <v>Reaterro compactado</v>
          </cell>
          <cell r="E2055">
            <v>117.81</v>
          </cell>
          <cell r="F2055" t="str">
            <v>m3</v>
          </cell>
          <cell r="G2055">
            <v>20.14</v>
          </cell>
          <cell r="H2055">
            <v>2372.69</v>
          </cell>
        </row>
        <row r="2056">
          <cell r="C2056" t="str">
            <v>02.010.01.08</v>
          </cell>
          <cell r="D2056" t="str">
            <v>Remoção de material excedente</v>
          </cell>
          <cell r="E2056">
            <v>88.72</v>
          </cell>
          <cell r="F2056" t="str">
            <v>m3</v>
          </cell>
          <cell r="G2056">
            <v>55.17</v>
          </cell>
          <cell r="H2056">
            <v>4894.37</v>
          </cell>
        </row>
        <row r="2057">
          <cell r="C2057" t="str">
            <v>02.010.02</v>
          </cell>
          <cell r="D2057" t="str">
            <v>Estrutura pilares, vigas e lajes</v>
          </cell>
          <cell r="H2057">
            <v>357464.39</v>
          </cell>
        </row>
        <row r="2058">
          <cell r="C2058" t="str">
            <v>02.010.02.01</v>
          </cell>
          <cell r="D2058" t="str">
            <v>Concreto Fck 35 Mpa</v>
          </cell>
          <cell r="E2058">
            <v>537.17999999999995</v>
          </cell>
          <cell r="F2058" t="str">
            <v>m3</v>
          </cell>
          <cell r="G2058">
            <v>213.98</v>
          </cell>
          <cell r="H2058">
            <v>109716.82</v>
          </cell>
        </row>
        <row r="2059">
          <cell r="C2059" t="str">
            <v>02.010.02.02</v>
          </cell>
          <cell r="D2059" t="str">
            <v>Forma</v>
          </cell>
          <cell r="E2059">
            <v>3616.7</v>
          </cell>
          <cell r="F2059" t="str">
            <v>m2</v>
          </cell>
          <cell r="G2059">
            <v>35.448251168192002</v>
          </cell>
          <cell r="H2059">
            <v>128205.69</v>
          </cell>
        </row>
        <row r="2060">
          <cell r="C2060" t="str">
            <v>02.010.02.03</v>
          </cell>
          <cell r="D2060" t="str">
            <v>Aço CA-50</v>
          </cell>
          <cell r="E2060">
            <v>42974.400000000001</v>
          </cell>
          <cell r="F2060" t="str">
            <v>kg</v>
          </cell>
          <cell r="G2060">
            <v>2.7817000353698944</v>
          </cell>
          <cell r="H2060">
            <v>119541.89</v>
          </cell>
        </row>
        <row r="2061">
          <cell r="C2061" t="str">
            <v>02.010.02.04</v>
          </cell>
          <cell r="D2061" t="str">
            <v>Junta de dilatação</v>
          </cell>
          <cell r="E2061">
            <v>23</v>
          </cell>
          <cell r="F2061" t="str">
            <v>m</v>
          </cell>
          <cell r="G2061">
            <v>105.7</v>
          </cell>
          <cell r="H2061">
            <v>119541.89</v>
          </cell>
        </row>
        <row r="2062">
          <cell r="C2062">
            <v>2011</v>
          </cell>
          <cell r="D2062" t="str">
            <v>PAISAGISMO</v>
          </cell>
          <cell r="H2062">
            <v>2987657.6</v>
          </cell>
        </row>
        <row r="2063">
          <cell r="C2063" t="str">
            <v>02.011.01</v>
          </cell>
          <cell r="D2063" t="str">
            <v>Pista de cooper</v>
          </cell>
          <cell r="H2063">
            <v>64039.92</v>
          </cell>
        </row>
        <row r="2064">
          <cell r="C2064" t="str">
            <v>02.011.01.01</v>
          </cell>
          <cell r="D2064" t="str">
            <v>Pista de cooper</v>
          </cell>
          <cell r="H2064">
            <v>64039.92</v>
          </cell>
        </row>
        <row r="2065">
          <cell r="C2065" t="str">
            <v>02.011.01.01.01</v>
          </cell>
          <cell r="D2065" t="str">
            <v>Pista de cooper</v>
          </cell>
          <cell r="H2065">
            <v>64039.92</v>
          </cell>
        </row>
        <row r="2066">
          <cell r="C2066" t="str">
            <v>02.011.01.01.01.01</v>
          </cell>
          <cell r="D2066" t="str">
            <v>Piso pré-fabricado Reago - Especial "Isabel Duprat"</v>
          </cell>
          <cell r="E2066">
            <v>427.4</v>
          </cell>
          <cell r="F2066" t="str">
            <v>m2</v>
          </cell>
          <cell r="G2066">
            <v>82.9</v>
          </cell>
          <cell r="H2066">
            <v>35431.46</v>
          </cell>
        </row>
        <row r="2067">
          <cell r="C2067" t="str">
            <v>02.011.01.01.01.02</v>
          </cell>
          <cell r="D2067" t="str">
            <v>Borda de concreto (Guia pré-moldada ou estrudada)</v>
          </cell>
          <cell r="E2067">
            <v>337</v>
          </cell>
          <cell r="F2067" t="str">
            <v>m</v>
          </cell>
          <cell r="G2067">
            <v>21.48</v>
          </cell>
          <cell r="H2067">
            <v>7238.59</v>
          </cell>
        </row>
        <row r="2068">
          <cell r="C2068" t="str">
            <v>02.011.01.01.01.03</v>
          </cell>
          <cell r="D2068" t="str">
            <v>Lastro de concreto esp=10cm</v>
          </cell>
          <cell r="E2068">
            <v>42.74</v>
          </cell>
          <cell r="F2068" t="str">
            <v>m3</v>
          </cell>
          <cell r="G2068">
            <v>160.01</v>
          </cell>
          <cell r="H2068">
            <v>6838.76</v>
          </cell>
        </row>
        <row r="2069">
          <cell r="C2069" t="str">
            <v>02.011.01.01.01.04</v>
          </cell>
          <cell r="D2069" t="str">
            <v>Camada de bica corrida h=45cm</v>
          </cell>
          <cell r="E2069">
            <v>192.33</v>
          </cell>
          <cell r="F2069" t="str">
            <v>m3</v>
          </cell>
          <cell r="G2069">
            <v>75.55</v>
          </cell>
          <cell r="H2069">
            <v>14531.11</v>
          </cell>
        </row>
        <row r="2070">
          <cell r="C2070" t="str">
            <v>02.011.02</v>
          </cell>
          <cell r="D2070" t="str">
            <v>Caminho circular do jardim principal</v>
          </cell>
          <cell r="H2070">
            <v>83510.37</v>
          </cell>
        </row>
        <row r="2071">
          <cell r="C2071" t="str">
            <v>02.011.02.01</v>
          </cell>
          <cell r="D2071" t="str">
            <v>Caminho circular do jardim principal</v>
          </cell>
          <cell r="H2071">
            <v>83510.37</v>
          </cell>
        </row>
        <row r="2072">
          <cell r="C2072" t="str">
            <v>02.011.02.01.01</v>
          </cell>
          <cell r="D2072" t="str">
            <v>Caminho circular do jardim principal - (Caminho 1)</v>
          </cell>
          <cell r="H2072">
            <v>83510.37</v>
          </cell>
        </row>
        <row r="2073">
          <cell r="C2073" t="str">
            <v>02.011.02.01.01.01</v>
          </cell>
          <cell r="D2073" t="str">
            <v>Mosaico português vermelho</v>
          </cell>
          <cell r="E2073">
            <v>794.4</v>
          </cell>
          <cell r="F2073" t="str">
            <v>m2</v>
          </cell>
          <cell r="G2073">
            <v>34</v>
          </cell>
          <cell r="H2073">
            <v>27009.599999999999</v>
          </cell>
        </row>
        <row r="2074">
          <cell r="C2074" t="str">
            <v>02.011.02.01.01.02</v>
          </cell>
          <cell r="D2074" t="str">
            <v>Borda de concreto (Guia pré-moldada ou estrudada)</v>
          </cell>
          <cell r="E2074">
            <v>662</v>
          </cell>
          <cell r="F2074" t="str">
            <v>m</v>
          </cell>
          <cell r="G2074">
            <v>21.48</v>
          </cell>
          <cell r="H2074">
            <v>14219.43</v>
          </cell>
        </row>
        <row r="2075">
          <cell r="C2075" t="str">
            <v>02.011.02.01.01.03</v>
          </cell>
          <cell r="D2075" t="str">
            <v>Lastro de areia esp. 5cm</v>
          </cell>
          <cell r="E2075">
            <v>39.72</v>
          </cell>
          <cell r="F2075" t="str">
            <v>m3</v>
          </cell>
          <cell r="G2075">
            <v>64.489999999999995</v>
          </cell>
          <cell r="H2075">
            <v>2561.58</v>
          </cell>
        </row>
        <row r="2076">
          <cell r="C2076" t="str">
            <v>02.011.02.01.01.04</v>
          </cell>
          <cell r="D2076" t="str">
            <v>Lastro de concreto esp=10cm</v>
          </cell>
          <cell r="E2076">
            <v>79.44</v>
          </cell>
          <cell r="F2076" t="str">
            <v>m3</v>
          </cell>
          <cell r="G2076">
            <v>160.01</v>
          </cell>
          <cell r="H2076">
            <v>12711.08</v>
          </cell>
        </row>
        <row r="2077">
          <cell r="C2077" t="str">
            <v>02.011.02.01.01.05</v>
          </cell>
          <cell r="D2077" t="str">
            <v>Camada de bica corrida h=45cm</v>
          </cell>
          <cell r="E2077">
            <v>357.48</v>
          </cell>
          <cell r="F2077" t="str">
            <v>m3</v>
          </cell>
          <cell r="G2077">
            <v>75.55</v>
          </cell>
          <cell r="H2077">
            <v>27008.69</v>
          </cell>
        </row>
        <row r="2078">
          <cell r="C2078" t="str">
            <v>02.011.03</v>
          </cell>
          <cell r="D2078" t="str">
            <v>Caminhos internos do jardim principal</v>
          </cell>
          <cell r="H2078">
            <v>43265.83</v>
          </cell>
        </row>
        <row r="2079">
          <cell r="C2079" t="str">
            <v>02.011.03.01</v>
          </cell>
          <cell r="D2079" t="str">
            <v>Caminhos internos do jardim principal</v>
          </cell>
          <cell r="H2079">
            <v>43265.83</v>
          </cell>
        </row>
        <row r="2080">
          <cell r="C2080" t="str">
            <v>02.011.03.01.01</v>
          </cell>
          <cell r="D2080" t="str">
            <v>Caminhos internos do jardim principal - (Caminho 3)</v>
          </cell>
          <cell r="H2080">
            <v>43265.83</v>
          </cell>
        </row>
        <row r="2081">
          <cell r="C2081" t="str">
            <v>02.011.03.01.01.01</v>
          </cell>
          <cell r="D2081" t="str">
            <v>Arenito Paraná vermelho (1,60x0,60x0,03)</v>
          </cell>
          <cell r="E2081">
            <v>287.04000000000002</v>
          </cell>
          <cell r="F2081" t="str">
            <v>m2</v>
          </cell>
          <cell r="G2081">
            <v>54</v>
          </cell>
          <cell r="H2081">
            <v>15500.16</v>
          </cell>
        </row>
        <row r="2082">
          <cell r="C2082" t="str">
            <v>02.011.03.01.01.02</v>
          </cell>
          <cell r="D2082" t="str">
            <v>Camada de bica corrida h=45cm</v>
          </cell>
          <cell r="E2082">
            <v>129.16999999999999</v>
          </cell>
          <cell r="F2082" t="str">
            <v>m3</v>
          </cell>
          <cell r="G2082">
            <v>75.55</v>
          </cell>
          <cell r="H2082">
            <v>9759.18</v>
          </cell>
        </row>
        <row r="2083">
          <cell r="C2083" t="str">
            <v>02.011.03.01.01.03</v>
          </cell>
          <cell r="D2083" t="str">
            <v>Lastro de concreto esp=10cm</v>
          </cell>
          <cell r="E2083">
            <v>28.7</v>
          </cell>
          <cell r="F2083" t="str">
            <v>m3</v>
          </cell>
          <cell r="G2083">
            <v>160.01</v>
          </cell>
          <cell r="H2083">
            <v>4592.24</v>
          </cell>
        </row>
        <row r="2084">
          <cell r="C2084" t="str">
            <v>02.011.03.01.01.04</v>
          </cell>
          <cell r="D2084" t="str">
            <v>Regularização de piso esp=5cm</v>
          </cell>
          <cell r="E2084">
            <v>287.04000000000002</v>
          </cell>
          <cell r="F2084" t="str">
            <v>m2</v>
          </cell>
          <cell r="G2084">
            <v>18.62</v>
          </cell>
          <cell r="H2084">
            <v>5344.25</v>
          </cell>
        </row>
        <row r="2085">
          <cell r="C2085" t="str">
            <v>02.011.03.01.01.05</v>
          </cell>
          <cell r="D2085" t="str">
            <v>Seixos Vermelhos para canaleta de drenagem da praça</v>
          </cell>
          <cell r="E2085">
            <v>3</v>
          </cell>
          <cell r="F2085" t="str">
            <v>m3</v>
          </cell>
          <cell r="G2085">
            <v>273.33</v>
          </cell>
          <cell r="H2085">
            <v>819.99</v>
          </cell>
        </row>
        <row r="2086">
          <cell r="C2086" t="str">
            <v>02.011.03.01.01.06</v>
          </cell>
          <cell r="D2086" t="str">
            <v>Borda em arenito para canteiro de flores - blocos 15x20x40cm</v>
          </cell>
          <cell r="E2086">
            <v>290</v>
          </cell>
          <cell r="F2086" t="str">
            <v>m</v>
          </cell>
          <cell r="G2086">
            <v>25</v>
          </cell>
          <cell r="H2086">
            <v>7250</v>
          </cell>
        </row>
        <row r="2087">
          <cell r="C2087" t="str">
            <v>02.011.04</v>
          </cell>
          <cell r="D2087" t="str">
            <v>Acesso principal à praça central</v>
          </cell>
          <cell r="H2087">
            <v>27067.52</v>
          </cell>
        </row>
        <row r="2088">
          <cell r="C2088" t="str">
            <v>02.011.04.01</v>
          </cell>
          <cell r="D2088" t="str">
            <v>Acesso principal à praça central</v>
          </cell>
          <cell r="H2088">
            <v>27067.52</v>
          </cell>
        </row>
        <row r="2089">
          <cell r="C2089" t="str">
            <v>02.011.04.01.01</v>
          </cell>
          <cell r="D2089" t="str">
            <v xml:space="preserve">Acesso principal à praça central - (Caminho 4) </v>
          </cell>
          <cell r="H2089">
            <v>27067.52</v>
          </cell>
        </row>
        <row r="2090">
          <cell r="C2090" t="str">
            <v>02.011.04.01.01.01</v>
          </cell>
          <cell r="D2090" t="str">
            <v>Granito amendoa apicoado - Placas irregulares</v>
          </cell>
          <cell r="E2090">
            <v>140</v>
          </cell>
          <cell r="F2090" t="str">
            <v>m2</v>
          </cell>
          <cell r="G2090">
            <v>123</v>
          </cell>
          <cell r="H2090">
            <v>17220</v>
          </cell>
        </row>
        <row r="2091">
          <cell r="C2091" t="str">
            <v>02.011.04.01.01.02</v>
          </cell>
          <cell r="D2091" t="str">
            <v>Borda de concreto (Guia pré-moldada ou estrudada)</v>
          </cell>
          <cell r="E2091">
            <v>70</v>
          </cell>
          <cell r="F2091" t="str">
            <v>m</v>
          </cell>
          <cell r="G2091">
            <v>21.48</v>
          </cell>
          <cell r="H2091">
            <v>1503.57</v>
          </cell>
        </row>
        <row r="2092">
          <cell r="C2092" t="str">
            <v>02.011.04.01.01.03</v>
          </cell>
          <cell r="D2092" t="str">
            <v>Camada de terra vegetal</v>
          </cell>
          <cell r="E2092">
            <v>140</v>
          </cell>
          <cell r="F2092" t="str">
            <v>m2</v>
          </cell>
          <cell r="G2092">
            <v>9.6</v>
          </cell>
          <cell r="H2092">
            <v>1344</v>
          </cell>
        </row>
        <row r="2093">
          <cell r="C2093" t="str">
            <v>02.011.04.01.01.04</v>
          </cell>
          <cell r="D2093" t="str">
            <v>Camada de bica corrida</v>
          </cell>
          <cell r="E2093">
            <v>63</v>
          </cell>
          <cell r="F2093" t="str">
            <v>m3</v>
          </cell>
          <cell r="G2093">
            <v>75.55</v>
          </cell>
          <cell r="H2093">
            <v>4759.84</v>
          </cell>
        </row>
        <row r="2094">
          <cell r="C2094" t="str">
            <v>02.011.04.01.01.05</v>
          </cell>
          <cell r="D2094" t="str">
            <v>Lastro de concreto esp=10cm</v>
          </cell>
          <cell r="E2094">
            <v>14</v>
          </cell>
          <cell r="F2094" t="str">
            <v>m3</v>
          </cell>
          <cell r="G2094">
            <v>160.01</v>
          </cell>
          <cell r="H2094">
            <v>2240.12</v>
          </cell>
        </row>
        <row r="2095">
          <cell r="C2095" t="str">
            <v>02.011.05</v>
          </cell>
          <cell r="D2095" t="str">
            <v>Praça central</v>
          </cell>
          <cell r="H2095">
            <v>201432.21</v>
          </cell>
        </row>
        <row r="2096">
          <cell r="C2096" t="str">
            <v>02.011.05.01</v>
          </cell>
          <cell r="D2096" t="str">
            <v>Praça central</v>
          </cell>
          <cell r="H2096">
            <v>201432.21</v>
          </cell>
        </row>
        <row r="2097">
          <cell r="C2097" t="str">
            <v>02.011.05.01.01</v>
          </cell>
          <cell r="D2097" t="str">
            <v>Praça central</v>
          </cell>
          <cell r="H2097">
            <v>83736.7</v>
          </cell>
        </row>
        <row r="2098">
          <cell r="C2098" t="str">
            <v>02.011.05.01.01.01</v>
          </cell>
          <cell r="D2098" t="str">
            <v>Escavação mecanica</v>
          </cell>
          <cell r="E2098">
            <v>495.61</v>
          </cell>
          <cell r="F2098" t="str">
            <v>m3</v>
          </cell>
          <cell r="G2098">
            <v>3.25</v>
          </cell>
          <cell r="H2098">
            <v>1610.24</v>
          </cell>
        </row>
        <row r="2099">
          <cell r="C2099" t="str">
            <v>02.011.05.01.01.02</v>
          </cell>
          <cell r="D2099" t="str">
            <v>Bota fora</v>
          </cell>
          <cell r="E2099">
            <v>644.29999999999995</v>
          </cell>
          <cell r="F2099" t="str">
            <v>m3</v>
          </cell>
          <cell r="G2099">
            <v>13.36</v>
          </cell>
          <cell r="H2099">
            <v>8605.92</v>
          </cell>
        </row>
        <row r="2100">
          <cell r="C2100" t="str">
            <v>02.011.05.01.01.03</v>
          </cell>
          <cell r="D2100" t="str">
            <v>Base de rachão h=20cm</v>
          </cell>
          <cell r="E2100">
            <v>83.1</v>
          </cell>
          <cell r="F2100" t="str">
            <v>m3</v>
          </cell>
          <cell r="G2100">
            <v>46.61</v>
          </cell>
          <cell r="H2100">
            <v>3872.88</v>
          </cell>
        </row>
        <row r="2101">
          <cell r="C2101" t="str">
            <v>02.011.05.01.01.04</v>
          </cell>
          <cell r="D2101" t="str">
            <v>Base de bica corrida h=15cm</v>
          </cell>
          <cell r="E2101">
            <v>62.32</v>
          </cell>
          <cell r="F2101" t="str">
            <v>m3</v>
          </cell>
          <cell r="G2101">
            <v>45.31</v>
          </cell>
          <cell r="H2101">
            <v>2823.44</v>
          </cell>
        </row>
        <row r="2102">
          <cell r="C2102" t="str">
            <v>02.011.05.01.01.05</v>
          </cell>
          <cell r="D2102" t="str">
            <v>Lona plástica</v>
          </cell>
          <cell r="E2102">
            <v>415.48</v>
          </cell>
          <cell r="F2102" t="str">
            <v>m2</v>
          </cell>
          <cell r="G2102">
            <v>0.69</v>
          </cell>
          <cell r="H2102">
            <v>286.89</v>
          </cell>
        </row>
        <row r="2103">
          <cell r="C2103" t="str">
            <v>02.011.05.01.01.06</v>
          </cell>
          <cell r="D2103" t="str">
            <v>Lastro de concreto magro esp=5cm</v>
          </cell>
          <cell r="E2103">
            <v>20.77</v>
          </cell>
          <cell r="F2103" t="str">
            <v>m3</v>
          </cell>
          <cell r="G2103">
            <v>160.01</v>
          </cell>
          <cell r="H2103">
            <v>3323.38</v>
          </cell>
        </row>
        <row r="2104">
          <cell r="C2104" t="str">
            <v>02.011.05.01.01.07</v>
          </cell>
          <cell r="D2104" t="str">
            <v>Concreto Fck 20MPa</v>
          </cell>
          <cell r="E2104">
            <v>134.15</v>
          </cell>
          <cell r="F2104" t="str">
            <v>m3</v>
          </cell>
          <cell r="G2104">
            <v>181.1</v>
          </cell>
          <cell r="H2104">
            <v>24295.15</v>
          </cell>
        </row>
        <row r="2105">
          <cell r="C2105" t="str">
            <v>02.011.05.01.01.08</v>
          </cell>
          <cell r="D2105" t="str">
            <v>Forma Comum</v>
          </cell>
          <cell r="E2105">
            <v>316.95999999999998</v>
          </cell>
          <cell r="F2105" t="str">
            <v>m2</v>
          </cell>
          <cell r="G2105">
            <v>27.74</v>
          </cell>
          <cell r="H2105">
            <v>8792.7099999999991</v>
          </cell>
        </row>
        <row r="2106">
          <cell r="C2106" t="str">
            <v>02.011.05.01.01.09</v>
          </cell>
          <cell r="D2106" t="str">
            <v>Aço CA-50</v>
          </cell>
          <cell r="E2106">
            <v>8049.21</v>
          </cell>
          <cell r="F2106" t="str">
            <v>kg</v>
          </cell>
          <cell r="G2106">
            <v>2.78</v>
          </cell>
          <cell r="H2106">
            <v>22390.49</v>
          </cell>
        </row>
        <row r="2107">
          <cell r="C2107" t="str">
            <v>02.011.05.01.01.10</v>
          </cell>
          <cell r="D2107" t="str">
            <v>Regularização de piso esp=5cm</v>
          </cell>
          <cell r="E2107">
            <v>415.48</v>
          </cell>
          <cell r="F2107" t="str">
            <v>m2</v>
          </cell>
          <cell r="G2107">
            <v>18.62</v>
          </cell>
          <cell r="H2107">
            <v>7735.61</v>
          </cell>
        </row>
        <row r="2108">
          <cell r="C2108" t="str">
            <v>02.011.05.01.02</v>
          </cell>
          <cell r="D2108" t="str">
            <v>Impermeabilização - Sistema "A4" Manta asfáltica dupla 4mm aderida com asfalto elastomérico - Manta asf. Pre´-fabricada (SBS 13%), esp. 4mm, tipo IV, conf. Norma (ABNT) NBR 9952/98, aderida com 2,0kg/m2 de asfalto quente e camada de reforço com 2 kg/m2 de</v>
          </cell>
          <cell r="H2108">
            <v>35168.69</v>
          </cell>
        </row>
        <row r="2109">
          <cell r="C2109" t="str">
            <v>02.011.05.01.02.01</v>
          </cell>
          <cell r="D2109" t="str">
            <v>Regularização de superfície horizontal e vertical</v>
          </cell>
          <cell r="E2109">
            <v>527.79999999999995</v>
          </cell>
          <cell r="F2109" t="str">
            <v>m2</v>
          </cell>
          <cell r="G2109">
            <v>13.95</v>
          </cell>
          <cell r="H2109">
            <v>7363.06</v>
          </cell>
        </row>
        <row r="2110">
          <cell r="C2110" t="str">
            <v>02.011.05.01.02.02</v>
          </cell>
          <cell r="D2110" t="str">
            <v>Impermeaabilização (primer, asfalto elastomérico e manta asfáltica dupla SBS 13% 4mm  tipo IV)</v>
          </cell>
          <cell r="E2110">
            <v>527.79999999999995</v>
          </cell>
          <cell r="F2110" t="str">
            <v>m2</v>
          </cell>
          <cell r="G2110">
            <v>41.98</v>
          </cell>
          <cell r="H2110">
            <v>22159.11</v>
          </cell>
        </row>
        <row r="2111">
          <cell r="C2111" t="str">
            <v>02.011.05.01.02.03</v>
          </cell>
          <cell r="D2111" t="str">
            <v>Camada separadora (papel kraft)</v>
          </cell>
          <cell r="E2111">
            <v>415.48</v>
          </cell>
          <cell r="F2111" t="str">
            <v>m2</v>
          </cell>
          <cell r="G2111">
            <v>1.03</v>
          </cell>
          <cell r="H2111">
            <v>429.48</v>
          </cell>
        </row>
        <row r="2112">
          <cell r="C2112" t="str">
            <v>02.011.05.01.02.04</v>
          </cell>
          <cell r="D2112" t="str">
            <v>Proteção mecânica acabada horizontal</v>
          </cell>
          <cell r="E2112">
            <v>415.48</v>
          </cell>
          <cell r="F2112" t="str">
            <v>m2</v>
          </cell>
          <cell r="G2112">
            <v>9.8000000000000007</v>
          </cell>
          <cell r="H2112">
            <v>4070.88</v>
          </cell>
        </row>
        <row r="2113">
          <cell r="C2113" t="str">
            <v>02.011.05.01.02.05</v>
          </cell>
          <cell r="D2113" t="str">
            <v>Proteção mecânica acabada vertical com tela galvanizada, ou plástica fio 22 abertura 1"</v>
          </cell>
          <cell r="E2113">
            <v>112.32</v>
          </cell>
          <cell r="F2113" t="str">
            <v>m2</v>
          </cell>
          <cell r="G2113">
            <v>10.199999999999999</v>
          </cell>
          <cell r="H2113">
            <v>1146.1600000000001</v>
          </cell>
        </row>
        <row r="2114">
          <cell r="C2114" t="str">
            <v>02.011.05.01.02.06</v>
          </cell>
          <cell r="D2114" t="str">
            <v>Mastique de emulsão hidroasfáltica - incluso</v>
          </cell>
          <cell r="E2114">
            <v>112.32</v>
          </cell>
          <cell r="F2114" t="str">
            <v>m</v>
          </cell>
        </row>
        <row r="2115">
          <cell r="C2115" t="str">
            <v>02.011.05.01.03</v>
          </cell>
          <cell r="D2115" t="str">
            <v>Pisos</v>
          </cell>
          <cell r="H2115">
            <v>82526.820000000007</v>
          </cell>
        </row>
        <row r="2116">
          <cell r="C2116" t="str">
            <v>02.011.05.01.03.01</v>
          </cell>
          <cell r="D2116" t="str">
            <v>Arenito Paraná vermelho (1,60x0,20x0,03)m</v>
          </cell>
          <cell r="E2116">
            <v>466.88</v>
          </cell>
          <cell r="F2116" t="str">
            <v>m2</v>
          </cell>
          <cell r="G2116">
            <v>82</v>
          </cell>
          <cell r="H2116">
            <v>57426.239999999998</v>
          </cell>
        </row>
        <row r="2117">
          <cell r="C2117" t="str">
            <v>02.011.05.01.03.02</v>
          </cell>
          <cell r="D2117" t="str">
            <v xml:space="preserve">Arenito Paraná vermelho (0,34+0,15)x0,20x0,03m para piso e espelho </v>
          </cell>
          <cell r="E2117">
            <v>78.959999999999994</v>
          </cell>
          <cell r="F2117" t="str">
            <v>m2</v>
          </cell>
          <cell r="G2117">
            <v>82</v>
          </cell>
          <cell r="H2117">
            <v>6079.92</v>
          </cell>
        </row>
        <row r="2118">
          <cell r="C2118" t="str">
            <v>02.011.05.01.03.03</v>
          </cell>
          <cell r="D2118" t="str">
            <v>Cimentado com seixos embreixados</v>
          </cell>
          <cell r="E2118">
            <v>178.52</v>
          </cell>
          <cell r="F2118" t="str">
            <v>m2</v>
          </cell>
          <cell r="G2118">
            <v>40.36</v>
          </cell>
          <cell r="H2118">
            <v>7205.07</v>
          </cell>
        </row>
        <row r="2119">
          <cell r="C2119" t="str">
            <v>02.011.05.01.03.04</v>
          </cell>
          <cell r="D2119" t="str">
            <v>Granito Amendoa apicoado esp= 3cm centro da praça</v>
          </cell>
          <cell r="E2119">
            <v>55.91</v>
          </cell>
          <cell r="F2119" t="str">
            <v>m2</v>
          </cell>
          <cell r="G2119">
            <v>193</v>
          </cell>
          <cell r="H2119">
            <v>10790.63</v>
          </cell>
        </row>
        <row r="2120">
          <cell r="C2120" t="str">
            <v>02.011.05.01.03.05</v>
          </cell>
          <cell r="D2120" t="str">
            <v>Terra Vegetal para plantio de plantas aquaticas h=40cm</v>
          </cell>
          <cell r="E2120">
            <v>8.8000000000000007</v>
          </cell>
          <cell r="F2120" t="str">
            <v>m3</v>
          </cell>
          <cell r="G2120">
            <v>48.14</v>
          </cell>
          <cell r="H2120">
            <v>423.63</v>
          </cell>
        </row>
        <row r="2121">
          <cell r="C2121" t="str">
            <v>02.011.05.01.03.06</v>
          </cell>
          <cell r="D2121" t="str">
            <v>Seixos cinza para plantio de plantas aquaticas</v>
          </cell>
          <cell r="E2121">
            <v>2.2000000000000002</v>
          </cell>
          <cell r="F2121" t="str">
            <v>m3</v>
          </cell>
          <cell r="G2121">
            <v>273.33</v>
          </cell>
          <cell r="H2121">
            <v>601.33000000000004</v>
          </cell>
        </row>
        <row r="2122">
          <cell r="C2122" t="str">
            <v>02.011.06</v>
          </cell>
          <cell r="D2122" t="str">
            <v>Caminhos de acesso aos edifícios</v>
          </cell>
          <cell r="H2122">
            <v>89588.1</v>
          </cell>
        </row>
        <row r="2123">
          <cell r="C2123" t="str">
            <v>02.011.06.01</v>
          </cell>
          <cell r="D2123" t="str">
            <v>Caminhos de acesso aos edifícios</v>
          </cell>
          <cell r="H2123">
            <v>89588.1</v>
          </cell>
        </row>
        <row r="2124">
          <cell r="C2124" t="str">
            <v>02.011.06.01.01</v>
          </cell>
          <cell r="D2124" t="str">
            <v>Caminhos de acesso aos edifícios</v>
          </cell>
          <cell r="H2124">
            <v>89588.1</v>
          </cell>
        </row>
        <row r="2125">
          <cell r="C2125" t="str">
            <v>02.011.06.01.01.01</v>
          </cell>
          <cell r="D2125" t="str">
            <v>Arenito São Carlos amarelo em placas irregulares 60x60cm ou 80x80cm</v>
          </cell>
          <cell r="E2125">
            <v>379.32</v>
          </cell>
          <cell r="F2125" t="str">
            <v>m2</v>
          </cell>
          <cell r="G2125">
            <v>135</v>
          </cell>
          <cell r="H2125">
            <v>51208.2</v>
          </cell>
        </row>
        <row r="2126">
          <cell r="C2126" t="str">
            <v>02.011.06.01.01.02</v>
          </cell>
          <cell r="D2126" t="str">
            <v>Borda de concreto (Guia pré-moldada ou estrudada)</v>
          </cell>
          <cell r="E2126">
            <v>460</v>
          </cell>
          <cell r="F2126" t="str">
            <v>m</v>
          </cell>
          <cell r="G2126">
            <v>21.48</v>
          </cell>
          <cell r="H2126">
            <v>9880.57</v>
          </cell>
        </row>
        <row r="2127">
          <cell r="C2127" t="str">
            <v>02.011.06.01.01.03</v>
          </cell>
          <cell r="D2127" t="str">
            <v>Regularização de piso esp=5cm</v>
          </cell>
          <cell r="E2127">
            <v>224.6</v>
          </cell>
          <cell r="F2127" t="str">
            <v>m2</v>
          </cell>
          <cell r="G2127">
            <v>18.62</v>
          </cell>
          <cell r="H2127">
            <v>4181.72</v>
          </cell>
        </row>
        <row r="2128">
          <cell r="C2128" t="str">
            <v>02.011.06.01.01.04</v>
          </cell>
          <cell r="D2128" t="str">
            <v>Lastro de concreto magro esp. 10cm</v>
          </cell>
          <cell r="E2128">
            <v>37.932000000000002</v>
          </cell>
          <cell r="F2128" t="str">
            <v>m3</v>
          </cell>
          <cell r="G2128">
            <v>160.01</v>
          </cell>
          <cell r="H2128">
            <v>6069.44</v>
          </cell>
        </row>
        <row r="2129">
          <cell r="C2129" t="str">
            <v>02.011.06.01.01.05</v>
          </cell>
          <cell r="D2129" t="str">
            <v>Tela telcon</v>
          </cell>
          <cell r="E2129">
            <v>1297.6500000000001</v>
          </cell>
          <cell r="F2129" t="str">
            <v>kg</v>
          </cell>
          <cell r="G2129">
            <v>4.12</v>
          </cell>
          <cell r="H2129">
            <v>5352.03</v>
          </cell>
        </row>
        <row r="2130">
          <cell r="C2130" t="str">
            <v>02.011.06.01.01.06</v>
          </cell>
          <cell r="D2130" t="str">
            <v>Camada de bica corrida h=45cm</v>
          </cell>
          <cell r="E2130">
            <v>170.69</v>
          </cell>
          <cell r="F2130" t="str">
            <v>m3</v>
          </cell>
          <cell r="G2130">
            <v>75.55</v>
          </cell>
          <cell r="H2130">
            <v>12896.14</v>
          </cell>
        </row>
        <row r="2131">
          <cell r="C2131" t="str">
            <v>02.011.07</v>
          </cell>
          <cell r="D2131" t="str">
            <v>Calçadas de pedestre interna ao condominio em mosaico de pedra miracema com borda de concreto</v>
          </cell>
          <cell r="H2131">
            <v>43340.82</v>
          </cell>
        </row>
        <row r="2132">
          <cell r="C2132" t="str">
            <v>02.011.07.01</v>
          </cell>
          <cell r="D2132" t="str">
            <v>Calçadas de pedestre interna ao condominio em mosaico de pedra miracema com borda de concreto</v>
          </cell>
          <cell r="H2132">
            <v>43340.82</v>
          </cell>
        </row>
        <row r="2133">
          <cell r="C2133" t="str">
            <v>02.011.07.01.01</v>
          </cell>
          <cell r="D2133" t="str">
            <v>Calçadas de pedestre interna ao condominio em mosaico de pedra miracema com borda de concreto</v>
          </cell>
          <cell r="H2133">
            <v>43340.82</v>
          </cell>
        </row>
        <row r="2134">
          <cell r="C2134" t="str">
            <v>02.011.07.01.01.01</v>
          </cell>
          <cell r="D2134" t="str">
            <v>Mosaico de pedra miracema com borda de concreto sobre camada de areia</v>
          </cell>
          <cell r="E2134">
            <v>1274.73</v>
          </cell>
          <cell r="F2134" t="str">
            <v>m2</v>
          </cell>
          <cell r="G2134">
            <v>34</v>
          </cell>
          <cell r="H2134">
            <v>43340.82</v>
          </cell>
        </row>
        <row r="2135">
          <cell r="C2135" t="str">
            <v>02.011.08</v>
          </cell>
          <cell r="D2135" t="str">
            <v>Circulação de veículos  no térreo</v>
          </cell>
          <cell r="H2135">
            <v>135633.35</v>
          </cell>
        </row>
        <row r="2136">
          <cell r="C2136" t="str">
            <v>02.011.08.01</v>
          </cell>
          <cell r="D2136" t="str">
            <v>Circulação de veículos  no térreo</v>
          </cell>
          <cell r="H2136">
            <v>135633.35</v>
          </cell>
        </row>
        <row r="2137">
          <cell r="C2137" t="str">
            <v>02.011.08.01.01</v>
          </cell>
          <cell r="D2137" t="str">
            <v>Circulação de veículos  no térreo</v>
          </cell>
          <cell r="H2137">
            <v>135633.35</v>
          </cell>
        </row>
        <row r="2138">
          <cell r="C2138" t="str">
            <v>02.011.08.01.01.01</v>
          </cell>
          <cell r="D2138" t="str">
            <v>Base de areia esp=5cm</v>
          </cell>
          <cell r="E2138">
            <v>193.17</v>
          </cell>
          <cell r="F2138" t="str">
            <v>m3</v>
          </cell>
          <cell r="G2138">
            <v>52.35</v>
          </cell>
          <cell r="H2138">
            <v>10111.48</v>
          </cell>
        </row>
        <row r="2139">
          <cell r="C2139" t="str">
            <v>02.011.08.01.01.02</v>
          </cell>
          <cell r="D2139" t="str">
            <v>Piso intertravado de concreto cor natural para auto trafego</v>
          </cell>
          <cell r="E2139">
            <v>3863.4</v>
          </cell>
          <cell r="F2139" t="str">
            <v>m2</v>
          </cell>
          <cell r="G2139">
            <v>32.49</v>
          </cell>
          <cell r="H2139">
            <v>125521.87</v>
          </cell>
        </row>
        <row r="2140">
          <cell r="C2140" t="str">
            <v>02.011.09</v>
          </cell>
          <cell r="D2140" t="str">
            <v>Vagas de veículos  no térreo</v>
          </cell>
          <cell r="H2140">
            <v>42865.95</v>
          </cell>
        </row>
        <row r="2141">
          <cell r="C2141" t="str">
            <v>02.011.09.01</v>
          </cell>
          <cell r="D2141" t="str">
            <v>Vagas de veículos  no térreo</v>
          </cell>
          <cell r="H2141">
            <v>42865.95</v>
          </cell>
        </row>
        <row r="2142">
          <cell r="C2142" t="str">
            <v>02.011.09.01.01</v>
          </cell>
          <cell r="D2142" t="str">
            <v>Vagas de veículos  no térreo</v>
          </cell>
          <cell r="H2142">
            <v>42865.95</v>
          </cell>
        </row>
        <row r="2143">
          <cell r="C2143" t="str">
            <v>02.011.09.01.01.01</v>
          </cell>
          <cell r="D2143" t="str">
            <v>Base de areia esp=5cm</v>
          </cell>
          <cell r="E2143">
            <v>61.05</v>
          </cell>
          <cell r="F2143" t="str">
            <v>m3</v>
          </cell>
          <cell r="G2143">
            <v>52.35</v>
          </cell>
          <cell r="H2143">
            <v>3195.66</v>
          </cell>
        </row>
        <row r="2144">
          <cell r="C2144" t="str">
            <v>02.011.09.01.01.02</v>
          </cell>
          <cell r="D2144" t="str">
            <v>Piso intertravado de concreto cor natural para auto trafego</v>
          </cell>
          <cell r="E2144">
            <v>1221</v>
          </cell>
          <cell r="F2144" t="str">
            <v>m2</v>
          </cell>
          <cell r="G2144">
            <v>32.49</v>
          </cell>
          <cell r="H2144">
            <v>39670.29</v>
          </cell>
        </row>
        <row r="2145">
          <cell r="C2145" t="str">
            <v>02.011.10</v>
          </cell>
          <cell r="D2145" t="str">
            <v>Caixa de árvores na circulação de veículos do térreo</v>
          </cell>
          <cell r="H2145">
            <v>13598.21</v>
          </cell>
        </row>
        <row r="2146">
          <cell r="C2146" t="str">
            <v>02.011.10.01</v>
          </cell>
          <cell r="D2146" t="str">
            <v>Caixa de árvores na circulação de veículos do térreo</v>
          </cell>
          <cell r="H2146">
            <v>13598.21</v>
          </cell>
        </row>
        <row r="2147">
          <cell r="C2147" t="str">
            <v>02.011.10.01.01</v>
          </cell>
          <cell r="D2147" t="str">
            <v>Caixa de árvores na circulação de veículos do térreo (11und)</v>
          </cell>
          <cell r="H2147">
            <v>13598.21</v>
          </cell>
        </row>
        <row r="2148">
          <cell r="C2148" t="str">
            <v>02.011.10.01.01.01</v>
          </cell>
          <cell r="D2148" t="str">
            <v>Base de concreto fck 20 Mpa para apoio da alvenaria</v>
          </cell>
          <cell r="E2148">
            <v>1.32</v>
          </cell>
          <cell r="F2148" t="str">
            <v>m3</v>
          </cell>
          <cell r="G2148">
            <v>3516.73</v>
          </cell>
          <cell r="H2148">
            <v>4642.09</v>
          </cell>
        </row>
        <row r="2149">
          <cell r="C2149" t="str">
            <v>02.011.10.01.01.02</v>
          </cell>
          <cell r="D2149" t="str">
            <v>Alvenaria bloco 14x19x39cm</v>
          </cell>
          <cell r="E2149">
            <v>52.8</v>
          </cell>
          <cell r="F2149" t="str">
            <v>m2</v>
          </cell>
          <cell r="G2149">
            <v>27.36</v>
          </cell>
          <cell r="H2149">
            <v>1444.53</v>
          </cell>
        </row>
        <row r="2150">
          <cell r="C2150" t="str">
            <v>02.011.10.01.01.03</v>
          </cell>
          <cell r="D2150" t="str">
            <v>Bloco de arenito 10x10x10cm</v>
          </cell>
          <cell r="E2150">
            <v>52.8</v>
          </cell>
          <cell r="F2150" t="str">
            <v>m2</v>
          </cell>
          <cell r="G2150">
            <v>40.479999999999997</v>
          </cell>
          <cell r="H2150">
            <v>2137.19</v>
          </cell>
        </row>
        <row r="2151">
          <cell r="C2151" t="str">
            <v>02.011.10.01.01.04</v>
          </cell>
          <cell r="D2151" t="str">
            <v>Capeamento da mureta em granito Amêndoa apicoado larg= 35cm</v>
          </cell>
          <cell r="E2151">
            <v>44</v>
          </cell>
          <cell r="F2151" t="str">
            <v>m</v>
          </cell>
          <cell r="G2151">
            <v>66.150000000000006</v>
          </cell>
          <cell r="H2151">
            <v>2910.64</v>
          </cell>
        </row>
        <row r="2152">
          <cell r="C2152" t="str">
            <v>02.011.10.01.01.05</v>
          </cell>
          <cell r="D2152" t="str">
            <v>Base de pedrisco e brita 1</v>
          </cell>
          <cell r="E2152">
            <v>3.46</v>
          </cell>
          <cell r="F2152" t="str">
            <v>m3</v>
          </cell>
          <cell r="G2152">
            <v>61.6</v>
          </cell>
          <cell r="H2152">
            <v>213.15</v>
          </cell>
        </row>
        <row r="2153">
          <cell r="C2153" t="str">
            <v>02.011.10.01.01.06</v>
          </cell>
          <cell r="D2153" t="str">
            <v>Base de areia media</v>
          </cell>
          <cell r="E2153">
            <v>1.728</v>
          </cell>
          <cell r="F2153" t="str">
            <v>m3</v>
          </cell>
          <cell r="G2153">
            <v>65.2</v>
          </cell>
          <cell r="H2153">
            <v>112.67</v>
          </cell>
        </row>
        <row r="2154">
          <cell r="C2154" t="str">
            <v>02.011.10.01.01.07</v>
          </cell>
          <cell r="D2154" t="str">
            <v>Manta Bidim OP-20</v>
          </cell>
          <cell r="E2154">
            <v>34.558</v>
          </cell>
          <cell r="F2154" t="str">
            <v>m2</v>
          </cell>
          <cell r="G2154">
            <v>1.65</v>
          </cell>
          <cell r="H2154">
            <v>56.97</v>
          </cell>
        </row>
        <row r="2155">
          <cell r="C2155" t="str">
            <v>02.011.10.01.01.08</v>
          </cell>
          <cell r="D2155" t="str">
            <v>Terra vegetal</v>
          </cell>
          <cell r="E2155">
            <v>31.102</v>
          </cell>
          <cell r="F2155" t="str">
            <v>m3</v>
          </cell>
          <cell r="G2155">
            <v>48.14</v>
          </cell>
          <cell r="H2155">
            <v>1497.25</v>
          </cell>
        </row>
        <row r="2156">
          <cell r="C2156" t="str">
            <v>02.011.10.01.01.09</v>
          </cell>
          <cell r="D2156" t="str">
            <v>Grama Esmeralda</v>
          </cell>
          <cell r="E2156">
            <v>44.924999999999997</v>
          </cell>
          <cell r="F2156" t="str">
            <v>m2</v>
          </cell>
          <cell r="G2156">
            <v>4.7</v>
          </cell>
          <cell r="H2156">
            <v>211.15</v>
          </cell>
        </row>
        <row r="2157">
          <cell r="C2157" t="str">
            <v>02.011.10.01.01.10</v>
          </cell>
          <cell r="D2157" t="str">
            <v>Tubo para drenagem 3"</v>
          </cell>
          <cell r="E2157">
            <v>35.200000000000003</v>
          </cell>
          <cell r="F2157" t="str">
            <v>m</v>
          </cell>
          <cell r="G2157">
            <v>10.58</v>
          </cell>
          <cell r="H2157">
            <v>372.57</v>
          </cell>
        </row>
        <row r="2158">
          <cell r="C2158" t="str">
            <v>02.011.11</v>
          </cell>
          <cell r="D2158" t="str">
            <v>Paisagismo da Área do Condomínio</v>
          </cell>
          <cell r="H2158">
            <v>1665935.2</v>
          </cell>
        </row>
        <row r="2159">
          <cell r="C2159" t="str">
            <v>02.011.11.01</v>
          </cell>
          <cell r="D2159" t="str">
            <v>Paisagismo da Área do Condomínio</v>
          </cell>
          <cell r="H2159">
            <v>1665935.2</v>
          </cell>
        </row>
        <row r="2160">
          <cell r="C2160" t="str">
            <v>02.011.11.01.01</v>
          </cell>
          <cell r="D2160" t="str">
            <v>Paisagismo da Área do Condomínio</v>
          </cell>
          <cell r="H2160">
            <v>1665935.2</v>
          </cell>
        </row>
        <row r="2161">
          <cell r="C2161" t="str">
            <v>02.011.11.01.01.01</v>
          </cell>
          <cell r="D2161" t="str">
            <v>Manta bidim OP=20</v>
          </cell>
          <cell r="E2161">
            <v>10980.57</v>
          </cell>
          <cell r="F2161" t="str">
            <v>m2</v>
          </cell>
          <cell r="G2161">
            <v>1.65</v>
          </cell>
          <cell r="H2161">
            <v>18101.47</v>
          </cell>
        </row>
        <row r="2162">
          <cell r="C2162" t="str">
            <v>02.011.11.01.01.02</v>
          </cell>
          <cell r="D2162" t="str">
            <v>Arvores</v>
          </cell>
          <cell r="E2162">
            <v>1</v>
          </cell>
          <cell r="F2162" t="str">
            <v>vb</v>
          </cell>
          <cell r="G2162">
            <v>649700</v>
          </cell>
          <cell r="H2162">
            <v>649700</v>
          </cell>
        </row>
        <row r="2163">
          <cell r="C2163" t="str">
            <v>02.011.11.01.01.03</v>
          </cell>
          <cell r="D2163" t="str">
            <v>Palmeiras</v>
          </cell>
          <cell r="E2163">
            <v>1</v>
          </cell>
          <cell r="F2163" t="str">
            <v>vb</v>
          </cell>
          <cell r="G2163">
            <v>38200</v>
          </cell>
          <cell r="H2163">
            <v>38200</v>
          </cell>
        </row>
        <row r="2164">
          <cell r="C2164" t="str">
            <v>02.011.11.01.01.04</v>
          </cell>
          <cell r="D2164" t="str">
            <v>Arbustos</v>
          </cell>
          <cell r="E2164">
            <v>1</v>
          </cell>
          <cell r="F2164" t="str">
            <v>vb</v>
          </cell>
          <cell r="G2164">
            <v>138322.03</v>
          </cell>
          <cell r="H2164">
            <v>138322.03</v>
          </cell>
        </row>
        <row r="2165">
          <cell r="C2165" t="str">
            <v>02.011.11.01.01.05</v>
          </cell>
          <cell r="D2165" t="str">
            <v>Trepadeiras</v>
          </cell>
          <cell r="E2165">
            <v>1</v>
          </cell>
          <cell r="F2165" t="str">
            <v>vb</v>
          </cell>
          <cell r="G2165">
            <v>1440</v>
          </cell>
          <cell r="H2165">
            <v>1440</v>
          </cell>
        </row>
        <row r="2166">
          <cell r="C2166" t="str">
            <v>02.011.11.01.01.06</v>
          </cell>
          <cell r="D2166" t="str">
            <v>Forrações</v>
          </cell>
          <cell r="E2166">
            <v>1</v>
          </cell>
          <cell r="F2166" t="str">
            <v>vb</v>
          </cell>
          <cell r="G2166">
            <v>56965.88</v>
          </cell>
          <cell r="H2166">
            <v>56965.88</v>
          </cell>
        </row>
        <row r="2167">
          <cell r="C2167" t="str">
            <v>02.011.11.01.01.07</v>
          </cell>
          <cell r="D2167" t="str">
            <v>Materiais e insumos</v>
          </cell>
          <cell r="E2167">
            <v>1</v>
          </cell>
          <cell r="F2167" t="str">
            <v>vb</v>
          </cell>
          <cell r="G2167">
            <v>723909.11</v>
          </cell>
          <cell r="H2167">
            <v>723909.11</v>
          </cell>
        </row>
        <row r="2168">
          <cell r="C2168" t="str">
            <v>02.011.11.01.01.08</v>
          </cell>
          <cell r="D2168" t="str">
            <v>Banco de madeira na area externa Marygold c=1,80m, acabamento peroba envelhecida</v>
          </cell>
          <cell r="E2168">
            <v>22</v>
          </cell>
          <cell r="F2168" t="str">
            <v>un</v>
          </cell>
          <cell r="G2168">
            <v>704.96</v>
          </cell>
          <cell r="H2168">
            <v>15509.12</v>
          </cell>
        </row>
        <row r="2169">
          <cell r="C2169" t="str">
            <v>02.011.11.01.01.09</v>
          </cell>
          <cell r="D2169" t="str">
            <v>Banco de madeira na area do clube, 6,00x0,50x0,46m, com encosto, acabamento peroba envelhecida</v>
          </cell>
          <cell r="E2169">
            <v>7</v>
          </cell>
          <cell r="F2169" t="str">
            <v>un</v>
          </cell>
          <cell r="G2169">
            <v>2618.41</v>
          </cell>
          <cell r="H2169">
            <v>18328.87</v>
          </cell>
        </row>
        <row r="2170">
          <cell r="C2170" t="str">
            <v>02.011.11.01.01.10</v>
          </cell>
          <cell r="D2170" t="str">
            <v>Banco de madeira na area do clube, 3,50x0,50x0,46m, sem encosto, acabamento peroba envelhecida</v>
          </cell>
          <cell r="E2170">
            <v>1</v>
          </cell>
          <cell r="F2170" t="str">
            <v>un</v>
          </cell>
          <cell r="G2170">
            <v>1410.28</v>
          </cell>
          <cell r="H2170">
            <v>1410.28</v>
          </cell>
        </row>
        <row r="2171">
          <cell r="C2171" t="str">
            <v>02.011.11.01.01.11</v>
          </cell>
          <cell r="D2171" t="str">
            <v>Cachepô 1,20x1,20x1,00m, acabamento peroba envelhecida</v>
          </cell>
          <cell r="E2171">
            <v>6</v>
          </cell>
          <cell r="F2171" t="str">
            <v>un</v>
          </cell>
          <cell r="G2171">
            <v>674.74</v>
          </cell>
          <cell r="H2171">
            <v>4048.44</v>
          </cell>
        </row>
        <row r="2172">
          <cell r="C2172" t="str">
            <v>02.011.12</v>
          </cell>
          <cell r="D2172" t="str">
            <v>Calçadas de pedestre em mosaico de pedra miracema com borda de concreto</v>
          </cell>
          <cell r="H2172">
            <v>81578</v>
          </cell>
        </row>
        <row r="2173">
          <cell r="C2173" t="str">
            <v>02.011.12.01</v>
          </cell>
          <cell r="D2173" t="str">
            <v>Calçadas de pedestre em mosaico de pedra miracema com borda de concreto</v>
          </cell>
          <cell r="H2173">
            <v>81578</v>
          </cell>
        </row>
        <row r="2174">
          <cell r="C2174" t="str">
            <v>02.011.12.01.01</v>
          </cell>
          <cell r="D2174" t="str">
            <v>Calçadas de pedestre em mosaico de pedra miracema com borda de concreto</v>
          </cell>
          <cell r="H2174">
            <v>81578</v>
          </cell>
        </row>
        <row r="2175">
          <cell r="C2175" t="str">
            <v>02.011.12.01.01.01</v>
          </cell>
          <cell r="D2175" t="str">
            <v>Mosaico de pedra miracema com filete em miracema larg. 15cm, com borda de concreto sobre camada de areia</v>
          </cell>
          <cell r="E2175">
            <v>2255.4050000000002</v>
          </cell>
          <cell r="F2175" t="str">
            <v>m2</v>
          </cell>
          <cell r="G2175">
            <v>36.17</v>
          </cell>
          <cell r="H2175">
            <v>81578</v>
          </cell>
        </row>
        <row r="2176">
          <cell r="C2176" t="str">
            <v>02.011.13</v>
          </cell>
          <cell r="D2176" t="str">
            <v>Circulação de veículos  via de acesso</v>
          </cell>
          <cell r="H2176">
            <v>137469.63</v>
          </cell>
        </row>
        <row r="2177">
          <cell r="C2177" t="str">
            <v>02.011.13.01</v>
          </cell>
          <cell r="D2177" t="str">
            <v>Circulação de veículos  via de acesso</v>
          </cell>
          <cell r="H2177">
            <v>137469.63</v>
          </cell>
        </row>
        <row r="2178">
          <cell r="C2178" t="str">
            <v>02.011.13.01.01</v>
          </cell>
          <cell r="D2178" t="str">
            <v>Circulação de veículos  via de acesso</v>
          </cell>
          <cell r="H2178">
            <v>137469.63</v>
          </cell>
        </row>
        <row r="2179">
          <cell r="C2179" t="str">
            <v>02.011.13.01.01.01</v>
          </cell>
          <cell r="D2179" t="str">
            <v>Base de areia esp=5cm</v>
          </cell>
          <cell r="E2179">
            <v>178.50800000000001</v>
          </cell>
          <cell r="F2179" t="str">
            <v>m3</v>
          </cell>
          <cell r="G2179">
            <v>52.35</v>
          </cell>
          <cell r="H2179">
            <v>9344.01</v>
          </cell>
        </row>
        <row r="2180">
          <cell r="C2180" t="str">
            <v>02.011.13.01.01.02</v>
          </cell>
          <cell r="D2180" t="str">
            <v>Piso intertravado de concreto cor natural para auto trafego</v>
          </cell>
          <cell r="E2180">
            <v>3570.1640000000002</v>
          </cell>
          <cell r="F2180" t="str">
            <v>m2</v>
          </cell>
          <cell r="G2180">
            <v>32.49</v>
          </cell>
          <cell r="H2180">
            <v>115994.62</v>
          </cell>
        </row>
        <row r="2181">
          <cell r="C2181" t="str">
            <v>02.011.13.01.01.03</v>
          </cell>
          <cell r="D2181" t="str">
            <v>Camada de bica corrida h=15cm</v>
          </cell>
          <cell r="E2181">
            <v>267.76</v>
          </cell>
          <cell r="F2181" t="str">
            <v>m3</v>
          </cell>
          <cell r="G2181">
            <v>45.31</v>
          </cell>
          <cell r="H2181">
            <v>12131</v>
          </cell>
        </row>
        <row r="2182">
          <cell r="C2182" t="str">
            <v>02.011.14</v>
          </cell>
          <cell r="D2182" t="str">
            <v>Vagas de veículos  na via de acesso</v>
          </cell>
          <cell r="H2182">
            <v>16581.03</v>
          </cell>
        </row>
        <row r="2183">
          <cell r="C2183" t="str">
            <v>02.011.14.01</v>
          </cell>
          <cell r="D2183" t="str">
            <v>Vagas de veículos  na via de acesso</v>
          </cell>
          <cell r="H2183">
            <v>16581.03</v>
          </cell>
        </row>
        <row r="2184">
          <cell r="C2184" t="str">
            <v>02.011.14.01.01</v>
          </cell>
          <cell r="D2184" t="str">
            <v>Vagas de veículos  na via de acesso</v>
          </cell>
          <cell r="H2184">
            <v>16581.03</v>
          </cell>
        </row>
        <row r="2185">
          <cell r="C2185" t="str">
            <v>02.011.14.01.01.01</v>
          </cell>
          <cell r="D2185" t="str">
            <v>Base de areia esp=5cm</v>
          </cell>
          <cell r="E2185">
            <v>22.524999999999999</v>
          </cell>
          <cell r="F2185" t="str">
            <v>m3</v>
          </cell>
          <cell r="G2185">
            <v>52.35</v>
          </cell>
          <cell r="H2185">
            <v>1179.07</v>
          </cell>
        </row>
        <row r="2186">
          <cell r="C2186" t="str">
            <v>02.011.14.01.01.02</v>
          </cell>
          <cell r="D2186" t="str">
            <v>Piso intertravado de concreto cor natural para auto trafego</v>
          </cell>
          <cell r="E2186">
            <v>450.5</v>
          </cell>
          <cell r="F2186" t="str">
            <v>m2</v>
          </cell>
          <cell r="G2186">
            <v>32.49</v>
          </cell>
          <cell r="H2186">
            <v>14636.75</v>
          </cell>
        </row>
        <row r="2187">
          <cell r="C2187" t="str">
            <v>02.011.14.01.01.03</v>
          </cell>
          <cell r="D2187" t="str">
            <v>Camada de bica corrida h=15cm</v>
          </cell>
          <cell r="E2187">
            <v>16.89</v>
          </cell>
          <cell r="F2187" t="str">
            <v>m2</v>
          </cell>
          <cell r="G2187">
            <v>45.31</v>
          </cell>
          <cell r="H2187">
            <v>765.21</v>
          </cell>
        </row>
        <row r="2188">
          <cell r="C2188" t="str">
            <v>02.011.15</v>
          </cell>
          <cell r="D2188" t="str">
            <v>Paisagismo da Via de acesso (Incluso no Paisagismo da Área do Condomínio)</v>
          </cell>
        </row>
        <row r="2189">
          <cell r="C2189" t="str">
            <v>02.011.15.01</v>
          </cell>
          <cell r="D2189" t="str">
            <v>Paisagismo da Via de acesso (Incluso no Paisagismo da Área do Condomínio)</v>
          </cell>
        </row>
        <row r="2190">
          <cell r="C2190" t="str">
            <v>02.011.15.01.01</v>
          </cell>
          <cell r="D2190" t="str">
            <v>Paisagismo da Via de acesso (Incluso no Paisagismo da Área do Condomínio)</v>
          </cell>
        </row>
        <row r="2191">
          <cell r="C2191" t="str">
            <v>02.011.15.01.01.01</v>
          </cell>
          <cell r="D2191" t="str">
            <v>Areas ajardinadas - Grama</v>
          </cell>
          <cell r="F2191" t="str">
            <v>m2</v>
          </cell>
        </row>
        <row r="2192">
          <cell r="C2192" t="str">
            <v>02.011.15.01.01.02</v>
          </cell>
          <cell r="D2192" t="str">
            <v>Arvores de grande porte</v>
          </cell>
          <cell r="F2192" t="str">
            <v>un</v>
          </cell>
        </row>
        <row r="2193">
          <cell r="C2193" t="str">
            <v>02.011.16</v>
          </cell>
          <cell r="D2193" t="str">
            <v>Irrigação</v>
          </cell>
          <cell r="H2193">
            <v>185226.69</v>
          </cell>
        </row>
        <row r="2194">
          <cell r="C2194" t="str">
            <v>02.011.16.01</v>
          </cell>
          <cell r="D2194" t="str">
            <v>Irrigação</v>
          </cell>
          <cell r="H2194">
            <v>185226.69</v>
          </cell>
        </row>
        <row r="2195">
          <cell r="C2195" t="str">
            <v>02.011.16.01.01</v>
          </cell>
          <cell r="D2195" t="str">
            <v>Irrigação</v>
          </cell>
          <cell r="H2195">
            <v>185226.69</v>
          </cell>
        </row>
        <row r="2196">
          <cell r="C2196" t="str">
            <v>02.011.16.01.01.01</v>
          </cell>
          <cell r="D2196" t="str">
            <v>Sistema de Irrigação</v>
          </cell>
          <cell r="E2196">
            <v>1</v>
          </cell>
          <cell r="F2196" t="str">
            <v>vb</v>
          </cell>
          <cell r="G2196">
            <v>185226.69</v>
          </cell>
          <cell r="H2196">
            <v>185226.69</v>
          </cell>
        </row>
        <row r="2197">
          <cell r="C2197" t="str">
            <v>02.011.17</v>
          </cell>
          <cell r="D2197" t="str">
            <v>Pergolado em madeira Itaúba</v>
          </cell>
          <cell r="H2197">
            <v>8258.06</v>
          </cell>
        </row>
        <row r="2198">
          <cell r="C2198" t="str">
            <v>02.011.17.01</v>
          </cell>
          <cell r="D2198" t="str">
            <v>Pergolado em madeira Itaúba</v>
          </cell>
          <cell r="H2198">
            <v>8258.06</v>
          </cell>
        </row>
        <row r="2199">
          <cell r="C2199" t="str">
            <v>02.011.17.01.01</v>
          </cell>
          <cell r="D2199" t="str">
            <v>Pergolado em madeira Itaúba</v>
          </cell>
          <cell r="H2199">
            <v>8258.06</v>
          </cell>
        </row>
        <row r="2200">
          <cell r="C2200" t="str">
            <v>02.011.17.01.01.01</v>
          </cell>
          <cell r="D2200" t="str">
            <v>Pergolado em madeira Itaúba 16,81x5,00m, h=3,00m</v>
          </cell>
          <cell r="E2200">
            <v>1</v>
          </cell>
          <cell r="F2200" t="str">
            <v>un</v>
          </cell>
          <cell r="G2200">
            <v>8258.06</v>
          </cell>
          <cell r="H2200">
            <v>8258.06</v>
          </cell>
        </row>
        <row r="2201">
          <cell r="C2201" t="str">
            <v>02.011.18</v>
          </cell>
          <cell r="D2201" t="str">
            <v>Piso em granito Amendoa apicoado  externo Salão de Festas</v>
          </cell>
          <cell r="H2201">
            <v>96950.87</v>
          </cell>
        </row>
        <row r="2202">
          <cell r="C2202" t="str">
            <v>02.011.18.01</v>
          </cell>
          <cell r="D2202" t="str">
            <v>Piso em granito Amendoa apicoado  externo Salão de Festas</v>
          </cell>
          <cell r="H2202">
            <v>96950.87</v>
          </cell>
        </row>
        <row r="2203">
          <cell r="C2203" t="str">
            <v>02.011.18.01.01</v>
          </cell>
          <cell r="D2203" t="str">
            <v>Piso em granito Amendoa apicoado  externo Salão de Festas</v>
          </cell>
          <cell r="H2203">
            <v>96950.87</v>
          </cell>
        </row>
        <row r="2204">
          <cell r="C2204" t="str">
            <v>02.011.18.01.01.01</v>
          </cell>
          <cell r="D2204" t="str">
            <v>Granito Amêndoa apicoado esp=2cm</v>
          </cell>
          <cell r="E2204">
            <v>588.89</v>
          </cell>
          <cell r="F2204" t="str">
            <v>m2</v>
          </cell>
          <cell r="G2204">
            <v>164.63</v>
          </cell>
          <cell r="H2204">
            <v>96950.87</v>
          </cell>
        </row>
        <row r="2205">
          <cell r="C2205" t="str">
            <v>02.011.19</v>
          </cell>
          <cell r="D2205" t="str">
            <v xml:space="preserve">Guarda corpo </v>
          </cell>
          <cell r="H2205">
            <v>45368.52</v>
          </cell>
        </row>
        <row r="2206">
          <cell r="C2206" t="str">
            <v>02.011.19.01</v>
          </cell>
          <cell r="D2206" t="str">
            <v xml:space="preserve">Guarda corpo </v>
          </cell>
          <cell r="H2206">
            <v>45368.52</v>
          </cell>
        </row>
        <row r="2207">
          <cell r="C2207" t="str">
            <v>02.011.19.01.01</v>
          </cell>
          <cell r="D2207" t="str">
            <v xml:space="preserve">Guarda corpo </v>
          </cell>
          <cell r="H2207">
            <v>45368.52</v>
          </cell>
        </row>
        <row r="2208">
          <cell r="C2208" t="str">
            <v>02.011.19.01.01.01</v>
          </cell>
          <cell r="D2208" t="str">
            <v>Guarda corpo secção tubular quadrada 3,5x3,5cm pintado na cor branca, para proteção das rampas e escadas</v>
          </cell>
          <cell r="E2208">
            <v>371</v>
          </cell>
          <cell r="F2208" t="str">
            <v>m2</v>
          </cell>
          <cell r="G2208">
            <v>85.05</v>
          </cell>
          <cell r="H2208">
            <v>31553.55</v>
          </cell>
        </row>
        <row r="2209">
          <cell r="C2209" t="str">
            <v>02.011.19.01.01.02</v>
          </cell>
          <cell r="D2209" t="str">
            <v>Guarda corpo secção tubular quadrada 3,5x3,5cm pintado na cor branca, com vidro blindex incolor, para proteção do vazio do clube</v>
          </cell>
          <cell r="E2209">
            <v>64</v>
          </cell>
          <cell r="F2209" t="str">
            <v>m2</v>
          </cell>
          <cell r="G2209">
            <v>56.7</v>
          </cell>
          <cell r="H2209">
            <v>3628.8</v>
          </cell>
        </row>
        <row r="2210">
          <cell r="C2210" t="str">
            <v>02.011.19.01.01.03</v>
          </cell>
          <cell r="D2210" t="str">
            <v>Guarda corpo de ferro para proteção das escadas de acesso ao edifícios</v>
          </cell>
          <cell r="E2210">
            <v>25.94</v>
          </cell>
          <cell r="F2210" t="str">
            <v>m2</v>
          </cell>
          <cell r="G2210">
            <v>85.05</v>
          </cell>
          <cell r="H2210">
            <v>2206.1999999999998</v>
          </cell>
        </row>
        <row r="2211">
          <cell r="C2211" t="str">
            <v>02.011.19.01.01.04</v>
          </cell>
          <cell r="D2211" t="str">
            <v>Vidro laminado espessura 8mm incolor para guarda corpo do clube</v>
          </cell>
          <cell r="E2211">
            <v>60.8</v>
          </cell>
          <cell r="F2211" t="str">
            <v>m2</v>
          </cell>
          <cell r="G2211">
            <v>88.35</v>
          </cell>
          <cell r="H2211">
            <v>5371.68</v>
          </cell>
        </row>
        <row r="2212">
          <cell r="C2212" t="str">
            <v>02.011.19.01.01.05</v>
          </cell>
          <cell r="D2212" t="str">
            <v xml:space="preserve">Pintura esmalte sintético para guarda corpo secção tubular quadrada 3,5x3,5cm </v>
          </cell>
          <cell r="E2212">
            <v>437.89</v>
          </cell>
          <cell r="F2212" t="str">
            <v>m2</v>
          </cell>
          <cell r="G2212">
            <v>5.96</v>
          </cell>
          <cell r="H2212">
            <v>2608.29</v>
          </cell>
        </row>
        <row r="2213">
          <cell r="C2213" t="str">
            <v>02.011.20</v>
          </cell>
          <cell r="D2213" t="str">
            <v>Escada de entrada dos edifícios em granito amendoa apicoado</v>
          </cell>
          <cell r="H2213">
            <v>5947.32</v>
          </cell>
        </row>
        <row r="2214">
          <cell r="C2214" t="str">
            <v>02.011.20.01</v>
          </cell>
          <cell r="D2214" t="str">
            <v>Escada de entrada dos edifícios em granito amendoa apicoado</v>
          </cell>
          <cell r="H2214">
            <v>5947.32</v>
          </cell>
        </row>
        <row r="2215">
          <cell r="C2215" t="str">
            <v>02.011.20.01.01</v>
          </cell>
          <cell r="D2215" t="str">
            <v>Escada de entrada dos edifícios em granito amendoa apicoado</v>
          </cell>
          <cell r="H2215">
            <v>5947.32</v>
          </cell>
        </row>
        <row r="2216">
          <cell r="C2216" t="str">
            <v>02.011.20.01.01.01</v>
          </cell>
          <cell r="D2216" t="str">
            <v>Degraus e espelho em granito amendoa apicoado = 30+18cm</v>
          </cell>
          <cell r="E2216">
            <v>50.4</v>
          </cell>
          <cell r="F2216" t="str">
            <v>m</v>
          </cell>
          <cell r="G2216">
            <v>75.67</v>
          </cell>
          <cell r="H2216">
            <v>3813.67</v>
          </cell>
        </row>
        <row r="2217">
          <cell r="C2217" t="str">
            <v>02.011.20.01.01.02</v>
          </cell>
          <cell r="D2217" t="str">
            <v>Revestimento em granito na lateral da escada</v>
          </cell>
          <cell r="E2217">
            <v>12.96</v>
          </cell>
          <cell r="F2217" t="str">
            <v>m2</v>
          </cell>
          <cell r="G2217">
            <v>164.63</v>
          </cell>
          <cell r="H2217">
            <v>2133.65</v>
          </cell>
        </row>
        <row r="2218">
          <cell r="C2218">
            <v>2012</v>
          </cell>
          <cell r="D2218" t="str">
            <v>EQUIPAMENTOS E INSTALAÇÕES</v>
          </cell>
          <cell r="H2218">
            <v>5562229.8700000001</v>
          </cell>
        </row>
        <row r="2219">
          <cell r="C2219" t="str">
            <v>02.012.01</v>
          </cell>
          <cell r="D2219" t="str">
            <v>Instalações</v>
          </cell>
          <cell r="H2219">
            <v>5042877.17</v>
          </cell>
        </row>
        <row r="2220">
          <cell r="C2220" t="str">
            <v>02.012.01.01</v>
          </cell>
          <cell r="D2220" t="str">
            <v>Instalações</v>
          </cell>
          <cell r="H2220">
            <v>5042877.17</v>
          </cell>
        </row>
        <row r="2221">
          <cell r="C2221" t="str">
            <v>02.012.01.01.01</v>
          </cell>
          <cell r="D2221" t="str">
            <v>Instalações</v>
          </cell>
          <cell r="H2221">
            <v>5042877.17</v>
          </cell>
        </row>
        <row r="2222">
          <cell r="C2222" t="str">
            <v>02.012.01.01.01.01</v>
          </cell>
          <cell r="D2222" t="str">
            <v>Instalações Elétricas - Áreas comuns e térreo</v>
          </cell>
          <cell r="E2222">
            <v>1</v>
          </cell>
          <cell r="F2222" t="str">
            <v>vb</v>
          </cell>
          <cell r="G2222">
            <v>2313011.2799999998</v>
          </cell>
          <cell r="H2222">
            <v>2368985.59</v>
          </cell>
        </row>
        <row r="2223">
          <cell r="C2223" t="str">
            <v>02.012.01.01.01.02</v>
          </cell>
          <cell r="D2223" t="str">
            <v>Instalações Hidráulicas - Áreas comuns e térreo</v>
          </cell>
          <cell r="E2223">
            <v>1</v>
          </cell>
          <cell r="F2223" t="str">
            <v>vb</v>
          </cell>
          <cell r="G2223">
            <v>1485090.6</v>
          </cell>
          <cell r="H2223">
            <v>1501554.12</v>
          </cell>
        </row>
        <row r="2224">
          <cell r="C2224" t="str">
            <v>02.012.01.01.01.03</v>
          </cell>
          <cell r="D2224" t="str">
            <v>Ar Condicionado, Ventilação e Exaustão - Áreas comuns e térreo</v>
          </cell>
          <cell r="E2224">
            <v>1</v>
          </cell>
          <cell r="F2224" t="str">
            <v>vb</v>
          </cell>
          <cell r="G2224">
            <v>498199.26</v>
          </cell>
          <cell r="H2224">
            <v>508109.39</v>
          </cell>
        </row>
        <row r="2225">
          <cell r="C2225" t="str">
            <v>02.012.01.01.01.04</v>
          </cell>
          <cell r="D2225" t="str">
            <v>Automação, Supervisão, Detecção e Segurança - Áreas comuns e térreo</v>
          </cell>
          <cell r="E2225">
            <v>1</v>
          </cell>
          <cell r="F2225" t="str">
            <v>vb</v>
          </cell>
          <cell r="G2225">
            <v>372228.07</v>
          </cell>
          <cell r="H2225">
            <v>372228.07</v>
          </cell>
        </row>
        <row r="2226">
          <cell r="C2226" t="str">
            <v>02.012.01.01.01.05</v>
          </cell>
          <cell r="D2226" t="str">
            <v>Tanque de retardo de água pluviais capacidade  200m3</v>
          </cell>
          <cell r="E2226">
            <v>1</v>
          </cell>
          <cell r="F2226" t="str">
            <v>vb</v>
          </cell>
          <cell r="G2226">
            <v>140000</v>
          </cell>
          <cell r="H2226">
            <v>140000</v>
          </cell>
        </row>
        <row r="2227">
          <cell r="C2227" t="str">
            <v>02.012.01.01.01.06</v>
          </cell>
          <cell r="D2227" t="str">
            <v>Tanque de retardo de água pluviais capacidade  70m3</v>
          </cell>
          <cell r="E2227">
            <v>1</v>
          </cell>
          <cell r="F2227" t="str">
            <v>vb</v>
          </cell>
          <cell r="G2227">
            <v>130000</v>
          </cell>
          <cell r="H2227">
            <v>130000</v>
          </cell>
        </row>
        <row r="2228">
          <cell r="C2228" t="str">
            <v>02.012.01.01.01.07</v>
          </cell>
          <cell r="D2228" t="str">
            <v>Poço de recalque de esgoto e poço de drenagem</v>
          </cell>
          <cell r="E2228">
            <v>1</v>
          </cell>
          <cell r="F2228" t="str">
            <v>vb</v>
          </cell>
          <cell r="G2228">
            <v>22000</v>
          </cell>
          <cell r="H2228">
            <v>22000</v>
          </cell>
        </row>
        <row r="2229">
          <cell r="C2229" t="str">
            <v>02.012.02</v>
          </cell>
          <cell r="D2229" t="str">
            <v>Serviços Civis de Instalações</v>
          </cell>
          <cell r="H2229">
            <v>19352.7</v>
          </cell>
        </row>
        <row r="2230">
          <cell r="C2230" t="str">
            <v>02.012.02.01</v>
          </cell>
          <cell r="D2230" t="str">
            <v>Serviços Civis de Instalações</v>
          </cell>
          <cell r="H2230">
            <v>19352.7</v>
          </cell>
        </row>
        <row r="2231">
          <cell r="C2231" t="str">
            <v>02.012.02.01.01</v>
          </cell>
          <cell r="D2231" t="str">
            <v>Serviços Civis de Instalações</v>
          </cell>
          <cell r="H2231">
            <v>19352.7</v>
          </cell>
        </row>
        <row r="2232">
          <cell r="C2232" t="str">
            <v>02.012.02.01.01.01</v>
          </cell>
          <cell r="D2232" t="str">
            <v>Serviço Civil para instalação elétrica ,hidráulica e incêndio</v>
          </cell>
          <cell r="E2232">
            <v>1</v>
          </cell>
          <cell r="F2232" t="str">
            <v>vb</v>
          </cell>
          <cell r="G2232">
            <v>18990.509999999998</v>
          </cell>
          <cell r="H2232">
            <v>19352.7</v>
          </cell>
        </row>
        <row r="2233">
          <cell r="C2233" t="str">
            <v>02.012.03</v>
          </cell>
          <cell r="D2233" t="str">
            <v>Limpeza</v>
          </cell>
          <cell r="H2233">
            <v>500000</v>
          </cell>
        </row>
        <row r="2234">
          <cell r="C2234" t="str">
            <v>02.012.03.01</v>
          </cell>
          <cell r="D2234" t="str">
            <v>Limpeza permanente</v>
          </cell>
          <cell r="E2234">
            <v>1</v>
          </cell>
          <cell r="F2234" t="str">
            <v>vb</v>
          </cell>
          <cell r="G2234">
            <v>489974.6000000239</v>
          </cell>
          <cell r="H2234">
            <v>489974.6000000239</v>
          </cell>
        </row>
        <row r="2236">
          <cell r="D2236" t="str">
            <v>Total</v>
          </cell>
          <cell r="H2236">
            <v>163437631.68000001</v>
          </cell>
        </row>
      </sheetData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ta1"/>
      <sheetName val="Esgoto Acopiara Sede"/>
      <sheetName val="Planilha"/>
      <sheetName val="B - Captação_Elevação 1a Etapa "/>
      <sheetName val="CANT_OBRAS"/>
      <sheetName val="ligação predial"/>
      <sheetName val="REDE COLETORA"/>
      <sheetName val="ESTA ELEVATÓRIA_"/>
      <sheetName val="EMISSÁRIO_"/>
      <sheetName val="AQU TERRENO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"/>
      <sheetName val="ECONOMICO (2)"/>
      <sheetName val="ECONOMICO"/>
      <sheetName val="FINANCEIRO"/>
      <sheetName val="FLUXO_ENDIVIDAMENTO"/>
      <sheetName val="MES"/>
      <sheetName val="Portif Invest"/>
      <sheetName val="Prem Consolid"/>
      <sheetName val="BP_DRE_FCD"/>
      <sheetName val="BP_DRE_FCD %"/>
      <sheetName val="Macroindicadores"/>
      <sheetName val="Macroindicador"/>
      <sheetName val="BP_DRE_FCD €"/>
      <sheetName val="BP_DRE_FCD € %"/>
      <sheetName val="Quadro de Aportes"/>
      <sheetName val="Dívida Estruturada"/>
      <sheetName val="Usos e Fontes"/>
      <sheetName val="Lucro Econômico"/>
      <sheetName val="VPL"/>
      <sheetName val="BS"/>
      <sheetName val="PL"/>
      <sheetName val="Fin"/>
      <sheetName val="Mensal"/>
      <sheetName val="F. Maneio"/>
      <sheetName val="Calculo_Resultado"/>
      <sheetName val="Premissas LE trienio 2003 2004"/>
      <sheetName val="Controle"/>
      <sheetName val="Kes"/>
      <sheetName val="DIF FAT FEV 01"/>
    </sheetNames>
    <sheetDataSet>
      <sheetData sheetId="0" refreshError="1"/>
      <sheetData sheetId="1" refreshError="1"/>
      <sheetData sheetId="2" refreshError="1">
        <row r="33">
          <cell r="B33" t="str">
            <v>RESULTADO OPERACIONAL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 BKL"/>
      <sheetName val="BKL Segmento"/>
      <sheetName val="BKL Segmento ANGOLA"/>
      <sheetName val="BKL DS"/>
      <sheetName val="Bases para Gráficos_Sumário"/>
      <sheetName val="listas"/>
      <sheetName val="Bases para Gráficos"/>
      <sheetName val="ECONOM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Bancos Comerciais</v>
          </cell>
          <cell r="D9" t="str">
            <v>Estatal</v>
          </cell>
          <cell r="J9" t="str">
            <v>CNO</v>
          </cell>
        </row>
        <row r="10">
          <cell r="A10" t="str">
            <v>CEF/BNDES</v>
          </cell>
          <cell r="D10" t="str">
            <v>Privado</v>
          </cell>
          <cell r="J10" t="str">
            <v>CBPO</v>
          </cell>
        </row>
        <row r="11">
          <cell r="A11" t="str">
            <v>Estatal</v>
          </cell>
          <cell r="D11" t="str">
            <v>Federal</v>
          </cell>
          <cell r="J11" t="str">
            <v>BPC</v>
          </cell>
        </row>
        <row r="12">
          <cell r="A12" t="str">
            <v>Mercado de Capitais</v>
          </cell>
          <cell r="D12" t="str">
            <v>Estadual</v>
          </cell>
          <cell r="J12" t="str">
            <v>OSEL</v>
          </cell>
        </row>
        <row r="13">
          <cell r="A13" t="str">
            <v>Multilaterais</v>
          </cell>
          <cell r="D13" t="str">
            <v>Municipal</v>
          </cell>
          <cell r="J13" t="str">
            <v>OAL</v>
          </cell>
        </row>
        <row r="14">
          <cell r="A14" t="str">
            <v>Privado</v>
          </cell>
          <cell r="D14" t="str">
            <v>PPP/ Concessão</v>
          </cell>
        </row>
        <row r="15">
          <cell r="A15" t="str">
            <v>PROEX/BNDES</v>
          </cell>
        </row>
        <row r="16">
          <cell r="A16" t="str">
            <v>Público</v>
          </cell>
        </row>
        <row r="18">
          <cell r="D18" t="str">
            <v>Público</v>
          </cell>
        </row>
        <row r="19">
          <cell r="D19" t="str">
            <v>Privado</v>
          </cell>
        </row>
        <row r="20">
          <cell r="D20" t="str">
            <v>PPP/ Concessão</v>
          </cell>
        </row>
      </sheetData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PRICES"/>
      <sheetName val="CAUSTIC PRICES"/>
      <sheetName val="CMR PrcFst New"/>
      <sheetName val="Exchange rates for CMR"/>
      <sheetName val="Summary MT"/>
      <sheetName val="Summary ST"/>
      <sheetName val="Forecast"/>
      <sheetName val="ForecastNAM"/>
      <sheetName val="Chart1"/>
      <sheetName val="Chart2"/>
      <sheetName val="Chart3"/>
      <sheetName val="Chart4"/>
      <sheetName val="Chart5"/>
      <sheetName val="ForecastWEP"/>
      <sheetName val="Cycle Forecast"/>
      <sheetName val="ForecastNEA"/>
      <sheetName val="ECU"/>
      <sheetName val="Freights"/>
      <sheetName val="NetPaids"/>
      <sheetName val="Index"/>
      <sheetName val="Yields"/>
      <sheetName val="TFI"/>
      <sheetName val="Prices"/>
      <sheetName val="PricesTons"/>
      <sheetName val="BASIS"/>
      <sheetName val="OpRates"/>
      <sheetName val="DO_HUB"/>
      <sheetName val="Addtnl price DB info"/>
      <sheetName val="DI_Base"/>
      <sheetName val="DI_Other"/>
      <sheetName val="INFO"/>
      <sheetName val="Reg Price Tbl"/>
      <sheetName val="DI_NAM"/>
      <sheetName val="DI_WEP"/>
      <sheetName val="DI_NEA"/>
      <sheetName val="DI_FRGT"/>
      <sheetName val="WorkSpace"/>
      <sheetName val="Caustic US vs WE"/>
      <sheetName val="Regional pwoer costs 90-30"/>
      <sheetName val="Regional ECU margin 90-30"/>
      <sheetName val="Regional ECU 90-30"/>
      <sheetName val="Regional CAU 90-30"/>
      <sheetName val="Regional CAU 90-30 (2)"/>
      <sheetName val="Regional CHL 90-30"/>
      <sheetName val="Regional CAU 97-07"/>
      <sheetName val="Asia Prcfst 90-30_trend"/>
      <sheetName val="WEP Prcfst 90-30_trend"/>
      <sheetName val="US Prcfst 80-10"/>
      <sheetName val="US Prcfst 90-30_trend"/>
      <sheetName val="NEA Prcfst 96-06"/>
      <sheetName val="Cau vs Chl qtr prc"/>
      <sheetName val="US CHL qtr 97-03"/>
      <sheetName val="Regional CAU Qtr"/>
      <sheetName val="US &amp; WE 96-06"/>
      <sheetName val="US Prcfst 00-04 qtr "/>
      <sheetName val="US Prcfst 97-07"/>
      <sheetName val="WE Prcfst Qtr 00-04 EURO"/>
      <sheetName val="WE Prcfst 97-07 EURO"/>
      <sheetName val="WE Prcfst 96-06"/>
      <sheetName val="WE Prcfst Qtr 99-03"/>
      <sheetName val="US Prcfst 90-03 qtr"/>
      <sheetName val="US Prcfst 90-07"/>
      <sheetName val="US_NEA Cau qtr g"/>
      <sheetName val="U.S. ECU Cash Cost g"/>
      <sheetName val="WE ECU Margin g"/>
      <sheetName val="listas"/>
      <sheetName val="ECONOM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5">
          <cell r="D15">
            <v>0.92927299407412722</v>
          </cell>
        </row>
        <row r="16">
          <cell r="D16">
            <v>1.1555196515034536</v>
          </cell>
        </row>
        <row r="17">
          <cell r="D17">
            <v>1.2411610416038206</v>
          </cell>
        </row>
        <row r="18">
          <cell r="D18">
            <v>1.3050725267533478</v>
          </cell>
        </row>
        <row r="19">
          <cell r="D19">
            <v>1.4533471723002511</v>
          </cell>
        </row>
        <row r="20">
          <cell r="D20">
            <v>1.5057545901228637</v>
          </cell>
        </row>
        <row r="21">
          <cell r="D21">
            <v>1.1137641478724292</v>
          </cell>
        </row>
        <row r="22">
          <cell r="D22">
            <v>0.91911106793535235</v>
          </cell>
        </row>
        <row r="23">
          <cell r="D23">
            <v>0.89774332806702706</v>
          </cell>
        </row>
        <row r="24">
          <cell r="D24">
            <v>0.95986529163236733</v>
          </cell>
        </row>
        <row r="25">
          <cell r="D25">
            <v>0.82488423499656571</v>
          </cell>
        </row>
        <row r="26">
          <cell r="D26">
            <v>0.84874452278572265</v>
          </cell>
        </row>
        <row r="27">
          <cell r="D27">
            <v>0.79851009545819418</v>
          </cell>
        </row>
        <row r="28">
          <cell r="D28">
            <v>0.84514010027397113</v>
          </cell>
        </row>
        <row r="29">
          <cell r="D29">
            <v>0.82957107724086454</v>
          </cell>
        </row>
        <row r="30">
          <cell r="D30">
            <v>0.72991176806436819</v>
          </cell>
        </row>
        <row r="31">
          <cell r="D31">
            <v>0.76928124291647715</v>
          </cell>
        </row>
        <row r="32">
          <cell r="D32">
            <v>0.88619665308334572</v>
          </cell>
        </row>
        <row r="33">
          <cell r="D33">
            <v>0.89949024199444738</v>
          </cell>
        </row>
        <row r="34">
          <cell r="D34">
            <v>0.93844848444147944</v>
          </cell>
        </row>
        <row r="35">
          <cell r="D35">
            <v>1.0867710667684498</v>
          </cell>
        </row>
        <row r="36">
          <cell r="D36">
            <v>1.1166346393519797</v>
          </cell>
        </row>
        <row r="37">
          <cell r="D37">
            <v>1.0608213548557057</v>
          </cell>
        </row>
        <row r="38">
          <cell r="D38">
            <v>0.88312647505597808</v>
          </cell>
        </row>
        <row r="39">
          <cell r="D39">
            <v>0.8245022272327831</v>
          </cell>
        </row>
        <row r="40">
          <cell r="D40">
            <v>0.86773299620720179</v>
          </cell>
        </row>
        <row r="41">
          <cell r="D41">
            <v>0.95238095238095233</v>
          </cell>
        </row>
        <row r="42">
          <cell r="D42">
            <v>0.95238095238095233</v>
          </cell>
        </row>
        <row r="43">
          <cell r="D43">
            <v>0.95238095238095233</v>
          </cell>
        </row>
        <row r="44">
          <cell r="D44">
            <v>0.95238095238095233</v>
          </cell>
        </row>
        <row r="45">
          <cell r="D45">
            <v>0.95238095238095233</v>
          </cell>
        </row>
        <row r="46">
          <cell r="D46">
            <v>0.95238095238095233</v>
          </cell>
        </row>
        <row r="47">
          <cell r="D47">
            <v>0.95238095238095233</v>
          </cell>
        </row>
        <row r="48">
          <cell r="D48">
            <v>0.95238095238095233</v>
          </cell>
        </row>
        <row r="49">
          <cell r="D49">
            <v>0.95238095238095233</v>
          </cell>
        </row>
        <row r="50">
          <cell r="D50">
            <v>0.95238095238095233</v>
          </cell>
        </row>
        <row r="51">
          <cell r="D51">
            <v>0.95238095238095233</v>
          </cell>
        </row>
        <row r="52">
          <cell r="D52">
            <v>0.95238095238095233</v>
          </cell>
        </row>
        <row r="53">
          <cell r="D53">
            <v>0.95238095238095233</v>
          </cell>
        </row>
        <row r="54">
          <cell r="D54">
            <v>0.95238095238095233</v>
          </cell>
        </row>
        <row r="55">
          <cell r="D55">
            <v>0.95238095238095233</v>
          </cell>
        </row>
        <row r="56">
          <cell r="D56">
            <v>0.95238095238095233</v>
          </cell>
        </row>
        <row r="57">
          <cell r="D57">
            <v>0.95238095238095233</v>
          </cell>
        </row>
        <row r="58">
          <cell r="D58">
            <v>0.95238095238095233</v>
          </cell>
        </row>
        <row r="59">
          <cell r="D59">
            <v>0.95238095238095233</v>
          </cell>
        </row>
        <row r="60">
          <cell r="D60">
            <v>0.95238095238095233</v>
          </cell>
        </row>
        <row r="61">
          <cell r="D61">
            <v>0.95238095238095233</v>
          </cell>
        </row>
        <row r="62">
          <cell r="D62">
            <v>0.95238095238095233</v>
          </cell>
        </row>
        <row r="63">
          <cell r="D63">
            <v>0.95238095238095233</v>
          </cell>
        </row>
        <row r="64">
          <cell r="D64">
            <v>0.95238095238095233</v>
          </cell>
        </row>
        <row r="65">
          <cell r="D65">
            <v>0.95238095238095233</v>
          </cell>
        </row>
        <row r="81">
          <cell r="D81">
            <v>0.90498662971730681</v>
          </cell>
        </row>
        <row r="82">
          <cell r="D82">
            <v>0.92543830496515556</v>
          </cell>
        </row>
        <row r="83">
          <cell r="D83">
            <v>0.91009954852926889</v>
          </cell>
        </row>
        <row r="84">
          <cell r="D84">
            <v>0.9765674930847773</v>
          </cell>
        </row>
        <row r="85">
          <cell r="D85">
            <v>1.0634871128881345</v>
          </cell>
        </row>
        <row r="86">
          <cell r="D86">
            <v>1.165745489127378</v>
          </cell>
        </row>
        <row r="87">
          <cell r="D87">
            <v>1.2424392713068109</v>
          </cell>
        </row>
        <row r="88">
          <cell r="D88">
            <v>1.1504067326914915</v>
          </cell>
        </row>
        <row r="89">
          <cell r="D89">
            <v>1.2015359208111134</v>
          </cell>
        </row>
        <row r="90">
          <cell r="D90">
            <v>1.216874677247</v>
          </cell>
        </row>
        <row r="91">
          <cell r="D91">
            <v>1.2680038653666219</v>
          </cell>
        </row>
        <row r="92">
          <cell r="D92">
            <v>1.2782297029905463</v>
          </cell>
        </row>
        <row r="93">
          <cell r="D93">
            <v>1.2322134336828867</v>
          </cell>
        </row>
        <row r="94">
          <cell r="D94">
            <v>1.2680038653666219</v>
          </cell>
        </row>
        <row r="95">
          <cell r="D95">
            <v>1.3498105663580169</v>
          </cell>
        </row>
        <row r="96">
          <cell r="D96">
            <v>1.3702622416058656</v>
          </cell>
        </row>
        <row r="97">
          <cell r="D97">
            <v>1.3804880792297898</v>
          </cell>
        </row>
        <row r="98">
          <cell r="D98">
            <v>1.3856009980417519</v>
          </cell>
        </row>
        <row r="99">
          <cell r="D99">
            <v>1.4929722930929579</v>
          </cell>
        </row>
        <row r="100">
          <cell r="D100">
            <v>1.5543273188365039</v>
          </cell>
        </row>
        <row r="101">
          <cell r="D101">
            <v>1.6668115326996722</v>
          </cell>
        </row>
        <row r="102">
          <cell r="D102">
            <v>1.5798919128963151</v>
          </cell>
        </row>
        <row r="103">
          <cell r="D103">
            <v>1.4571818614092227</v>
          </cell>
        </row>
        <row r="104">
          <cell r="D104">
            <v>1.3191330534862438</v>
          </cell>
        </row>
        <row r="105">
          <cell r="D105">
            <v>1.1998316145404593</v>
          </cell>
        </row>
        <row r="106">
          <cell r="D106">
            <v>1.1640411828567241</v>
          </cell>
        </row>
        <row r="107">
          <cell r="D107">
            <v>1.0668957254294424</v>
          </cell>
        </row>
        <row r="108">
          <cell r="D108">
            <v>1.0242880686630911</v>
          </cell>
        </row>
        <row r="109">
          <cell r="D109">
            <v>0.94001012357924774</v>
          </cell>
        </row>
        <row r="110">
          <cell r="D110">
            <v>0.92373399869450135</v>
          </cell>
        </row>
        <row r="111">
          <cell r="D111">
            <v>0.94179964516343462</v>
          </cell>
        </row>
        <row r="112">
          <cell r="D112">
            <v>0.87090050430422539</v>
          </cell>
        </row>
        <row r="113">
          <cell r="D113">
            <v>0.85726605413899293</v>
          </cell>
        </row>
        <row r="114">
          <cell r="D114">
            <v>0.87260481057487949</v>
          </cell>
        </row>
        <row r="115">
          <cell r="D115">
            <v>0.95509323407453606</v>
          </cell>
        </row>
        <row r="116">
          <cell r="D116">
            <v>0.9060092134796992</v>
          </cell>
        </row>
        <row r="117">
          <cell r="D117">
            <v>0.9448673964506118</v>
          </cell>
        </row>
        <row r="118">
          <cell r="D118">
            <v>0.98474816318391678</v>
          </cell>
        </row>
        <row r="119">
          <cell r="D119">
            <v>0.98338471816739348</v>
          </cell>
        </row>
        <row r="120">
          <cell r="D120">
            <v>0.92646088872754795</v>
          </cell>
        </row>
        <row r="121">
          <cell r="D121">
            <v>0.86237897295095511</v>
          </cell>
        </row>
        <row r="122">
          <cell r="D122">
            <v>0.85726605413899293</v>
          </cell>
        </row>
        <row r="123">
          <cell r="D123">
            <v>0.81465839737264145</v>
          </cell>
        </row>
        <row r="124">
          <cell r="D124">
            <v>0.76523351552367369</v>
          </cell>
        </row>
        <row r="125">
          <cell r="D125">
            <v>0.78398088450086834</v>
          </cell>
        </row>
        <row r="126">
          <cell r="D126">
            <v>0.88623926074011194</v>
          </cell>
        </row>
        <row r="127">
          <cell r="D127">
            <v>0.88964787328142025</v>
          </cell>
        </row>
        <row r="128">
          <cell r="D128">
            <v>0.8351100726204902</v>
          </cell>
        </row>
        <row r="129">
          <cell r="D129">
            <v>0.82829284753787402</v>
          </cell>
        </row>
        <row r="130">
          <cell r="D130">
            <v>0.82573638813189287</v>
          </cell>
        </row>
        <row r="131">
          <cell r="D131">
            <v>0.74819045281713314</v>
          </cell>
        </row>
        <row r="132">
          <cell r="D132">
            <v>0.79182069334587712</v>
          </cell>
        </row>
        <row r="133">
          <cell r="D133">
            <v>0.83654243089056601</v>
          </cell>
        </row>
        <row r="134">
          <cell r="D134">
            <v>0.82846327816493937</v>
          </cell>
        </row>
        <row r="135">
          <cell r="D135">
            <v>0.85556174786833894</v>
          </cell>
        </row>
        <row r="136">
          <cell r="D136">
            <v>0.85999294417203942</v>
          </cell>
        </row>
        <row r="137">
          <cell r="D137">
            <v>0.88112634192814987</v>
          </cell>
        </row>
        <row r="138">
          <cell r="D138">
            <v>0.85044882905637664</v>
          </cell>
        </row>
        <row r="139">
          <cell r="D139">
            <v>0.79761533466610091</v>
          </cell>
        </row>
        <row r="140">
          <cell r="D140">
            <v>0.78909380331283063</v>
          </cell>
        </row>
        <row r="141">
          <cell r="D141">
            <v>0.75756413730573036</v>
          </cell>
        </row>
        <row r="142">
          <cell r="D142">
            <v>0.70217418350947336</v>
          </cell>
        </row>
        <row r="143">
          <cell r="D143">
            <v>0.73199954324591943</v>
          </cell>
        </row>
        <row r="144">
          <cell r="D144">
            <v>0.72790920819634974</v>
          </cell>
        </row>
        <row r="145">
          <cell r="D145">
            <v>0.75057648159604884</v>
          </cell>
        </row>
        <row r="146">
          <cell r="D146">
            <v>0.77818624318064444</v>
          </cell>
        </row>
        <row r="147">
          <cell r="D147">
            <v>0.76540394615073915</v>
          </cell>
        </row>
        <row r="148">
          <cell r="D148">
            <v>0.78295830073847583</v>
          </cell>
        </row>
        <row r="149">
          <cell r="D149">
            <v>0.84755150839626492</v>
          </cell>
        </row>
        <row r="150">
          <cell r="D150">
            <v>0.87635428437031848</v>
          </cell>
        </row>
        <row r="151">
          <cell r="D151">
            <v>0.92339313744037066</v>
          </cell>
        </row>
        <row r="152">
          <cell r="D152">
            <v>0.89748768212642893</v>
          </cell>
        </row>
        <row r="153">
          <cell r="D153">
            <v>0.92986950126885615</v>
          </cell>
        </row>
        <row r="154">
          <cell r="D154">
            <v>0.91674634298481983</v>
          </cell>
        </row>
        <row r="155">
          <cell r="D155">
            <v>0.90089629466773691</v>
          </cell>
        </row>
        <row r="156">
          <cell r="D156">
            <v>0.85044882905637686</v>
          </cell>
        </row>
        <row r="157">
          <cell r="D157">
            <v>0.89081907704176899</v>
          </cell>
        </row>
        <row r="158">
          <cell r="D158">
            <v>0.94594390840124198</v>
          </cell>
        </row>
        <row r="159">
          <cell r="D159">
            <v>0.95307760665738483</v>
          </cell>
        </row>
        <row r="160">
          <cell r="D160">
            <v>0.96395334566552171</v>
          </cell>
        </row>
        <row r="161">
          <cell r="D161">
            <v>1.0156592382250498</v>
          </cell>
        </row>
        <row r="162">
          <cell r="D162">
            <v>1.073236299713263</v>
          </cell>
        </row>
        <row r="163">
          <cell r="D163">
            <v>1.1056044894417392</v>
          </cell>
        </row>
        <row r="164">
          <cell r="D164">
            <v>1.1525842396937476</v>
          </cell>
        </row>
        <row r="165">
          <cell r="D165">
            <v>1.0839815228691763</v>
          </cell>
        </row>
        <row r="166">
          <cell r="D166">
            <v>1.145422106198895</v>
          </cell>
        </row>
        <row r="167">
          <cell r="D167">
            <v>1.1226031091100426</v>
          </cell>
        </row>
        <row r="168">
          <cell r="D168">
            <v>1.1145318192298059</v>
          </cell>
        </row>
        <row r="169">
          <cell r="D169">
            <v>1.1403072898857165</v>
          </cell>
        </row>
        <row r="170">
          <cell r="D170">
            <v>1.0884685608459534</v>
          </cell>
        </row>
        <row r="171">
          <cell r="D171">
            <v>1.0156008727648473</v>
          </cell>
        </row>
        <row r="172">
          <cell r="D172">
            <v>0.9989086959263056</v>
          </cell>
        </row>
        <row r="173">
          <cell r="D173">
            <v>0.93144425022584654</v>
          </cell>
        </row>
        <row r="174">
          <cell r="D174">
            <v>0.87625448434185538</v>
          </cell>
        </row>
        <row r="175">
          <cell r="D175">
            <v>0.8881512374575613</v>
          </cell>
        </row>
        <row r="176">
          <cell r="D176">
            <v>0.83665592819864909</v>
          </cell>
        </row>
        <row r="177">
          <cell r="D177">
            <v>0.80076717052672652</v>
          </cell>
        </row>
        <row r="178">
          <cell r="D178">
            <v>0.83057507173773926</v>
          </cell>
        </row>
        <row r="179">
          <cell r="D179">
            <v>0.83333333333333337</v>
          </cell>
        </row>
        <row r="180">
          <cell r="D180">
            <v>0.83333333333333337</v>
          </cell>
        </row>
        <row r="181">
          <cell r="D181">
            <v>0.83800186741363214</v>
          </cell>
        </row>
        <row r="182">
          <cell r="D182">
            <v>0.85474248244558015</v>
          </cell>
        </row>
        <row r="183">
          <cell r="D183">
            <v>0.87723798401994468</v>
          </cell>
        </row>
        <row r="184">
          <cell r="D184">
            <v>0.90094965094965085</v>
          </cell>
        </row>
        <row r="201">
          <cell r="D201">
            <v>0.90498662971730681</v>
          </cell>
        </row>
        <row r="202">
          <cell r="D202">
            <v>0.90498662971730681</v>
          </cell>
        </row>
        <row r="203">
          <cell r="D203">
            <v>0.90498662971730681</v>
          </cell>
        </row>
        <row r="204">
          <cell r="D204">
            <v>0.92543830496515556</v>
          </cell>
        </row>
        <row r="205">
          <cell r="D205">
            <v>0.92543830496515556</v>
          </cell>
        </row>
        <row r="206">
          <cell r="D206">
            <v>0.92543830496515556</v>
          </cell>
        </row>
        <row r="207">
          <cell r="D207">
            <v>0.91009954852926889</v>
          </cell>
        </row>
        <row r="208">
          <cell r="D208">
            <v>0.91009954852926889</v>
          </cell>
        </row>
        <row r="209">
          <cell r="D209">
            <v>0.91009954852926889</v>
          </cell>
        </row>
        <row r="210">
          <cell r="D210">
            <v>0.9765674930847773</v>
          </cell>
        </row>
        <row r="211">
          <cell r="D211">
            <v>0.9765674930847773</v>
          </cell>
        </row>
        <row r="212">
          <cell r="D212">
            <v>0.9765674930847773</v>
          </cell>
        </row>
        <row r="213">
          <cell r="D213">
            <v>1.0634871128881345</v>
          </cell>
        </row>
        <row r="214">
          <cell r="D214">
            <v>1.0634871128881345</v>
          </cell>
        </row>
        <row r="215">
          <cell r="D215">
            <v>1.0634871128881345</v>
          </cell>
        </row>
        <row r="216">
          <cell r="D216">
            <v>1.165745489127378</v>
          </cell>
        </row>
        <row r="217">
          <cell r="D217">
            <v>1.165745489127378</v>
          </cell>
        </row>
        <row r="218">
          <cell r="D218">
            <v>1.165745489127378</v>
          </cell>
        </row>
        <row r="219">
          <cell r="D219">
            <v>1.2424392713068109</v>
          </cell>
        </row>
        <row r="220">
          <cell r="D220">
            <v>1.2424392713068109</v>
          </cell>
        </row>
        <row r="221">
          <cell r="D221">
            <v>1.2424392713068109</v>
          </cell>
        </row>
        <row r="222">
          <cell r="D222">
            <v>1.1504067326914915</v>
          </cell>
        </row>
        <row r="223">
          <cell r="D223">
            <v>1.1504067326914915</v>
          </cell>
        </row>
        <row r="224">
          <cell r="D224">
            <v>1.1504067326914915</v>
          </cell>
        </row>
        <row r="225">
          <cell r="D225">
            <v>1.2015359208111134</v>
          </cell>
        </row>
        <row r="226">
          <cell r="D226">
            <v>1.2015359208111134</v>
          </cell>
        </row>
        <row r="227">
          <cell r="D227">
            <v>1.2015359208111134</v>
          </cell>
        </row>
        <row r="228">
          <cell r="D228">
            <v>1.216874677247</v>
          </cell>
        </row>
        <row r="229">
          <cell r="D229">
            <v>1.216874677247</v>
          </cell>
        </row>
        <row r="230">
          <cell r="D230">
            <v>1.216874677247</v>
          </cell>
        </row>
        <row r="231">
          <cell r="D231">
            <v>1.2680038653666219</v>
          </cell>
        </row>
        <row r="232">
          <cell r="D232">
            <v>1.2680038653666219</v>
          </cell>
        </row>
        <row r="233">
          <cell r="D233">
            <v>1.2680038653666219</v>
          </cell>
        </row>
        <row r="234">
          <cell r="D234">
            <v>1.2782297029905463</v>
          </cell>
        </row>
        <row r="235">
          <cell r="D235">
            <v>1.2782297029905463</v>
          </cell>
        </row>
        <row r="236">
          <cell r="D236">
            <v>1.2782297029905463</v>
          </cell>
        </row>
        <row r="237">
          <cell r="D237">
            <v>1.2322134336828867</v>
          </cell>
        </row>
        <row r="238">
          <cell r="D238">
            <v>1.2322134336828867</v>
          </cell>
        </row>
        <row r="239">
          <cell r="D239">
            <v>1.2322134336828867</v>
          </cell>
        </row>
        <row r="240">
          <cell r="D240">
            <v>1.2680038653666219</v>
          </cell>
        </row>
        <row r="241">
          <cell r="D241">
            <v>1.2680038653666219</v>
          </cell>
        </row>
        <row r="242">
          <cell r="D242">
            <v>1.2680038653666219</v>
          </cell>
        </row>
        <row r="243">
          <cell r="D243">
            <v>1.3498105663580169</v>
          </cell>
        </row>
        <row r="244">
          <cell r="D244">
            <v>1.3498105663580169</v>
          </cell>
        </row>
        <row r="245">
          <cell r="D245">
            <v>1.3498105663580169</v>
          </cell>
        </row>
        <row r="246">
          <cell r="D246">
            <v>1.3702622416058656</v>
          </cell>
        </row>
        <row r="247">
          <cell r="D247">
            <v>1.3702622416058656</v>
          </cell>
        </row>
        <row r="248">
          <cell r="D248">
            <v>1.3702622416058656</v>
          </cell>
        </row>
        <row r="249">
          <cell r="D249">
            <v>1.38048807922979</v>
          </cell>
        </row>
        <row r="250">
          <cell r="D250">
            <v>1.38048807922979</v>
          </cell>
        </row>
        <row r="251">
          <cell r="D251">
            <v>1.38048807922979</v>
          </cell>
        </row>
        <row r="252">
          <cell r="D252">
            <v>1.3856009980417521</v>
          </cell>
        </row>
        <row r="253">
          <cell r="D253">
            <v>1.3856009980417521</v>
          </cell>
        </row>
        <row r="254">
          <cell r="D254">
            <v>1.3856009980417521</v>
          </cell>
        </row>
        <row r="255">
          <cell r="D255">
            <v>1.4929722930929579</v>
          </cell>
        </row>
        <row r="256">
          <cell r="D256">
            <v>1.4929722930929579</v>
          </cell>
        </row>
        <row r="257">
          <cell r="D257">
            <v>1.4929722930929579</v>
          </cell>
        </row>
        <row r="258">
          <cell r="D258">
            <v>1.5543273188365041</v>
          </cell>
        </row>
        <row r="259">
          <cell r="D259">
            <v>1.5543273188365041</v>
          </cell>
        </row>
        <row r="260">
          <cell r="D260">
            <v>1.5543273188365041</v>
          </cell>
        </row>
        <row r="261">
          <cell r="D261">
            <v>1.6668115326996722</v>
          </cell>
        </row>
        <row r="262">
          <cell r="D262">
            <v>1.6668115326996722</v>
          </cell>
        </row>
        <row r="263">
          <cell r="D263">
            <v>1.6668115326996722</v>
          </cell>
        </row>
        <row r="264">
          <cell r="D264">
            <v>1.5798919128963151</v>
          </cell>
        </row>
        <row r="265">
          <cell r="D265">
            <v>1.5798919128963151</v>
          </cell>
        </row>
        <row r="266">
          <cell r="D266">
            <v>1.5798919128963151</v>
          </cell>
        </row>
        <row r="267">
          <cell r="D267">
            <v>1.4571818614092229</v>
          </cell>
        </row>
        <row r="268">
          <cell r="D268">
            <v>1.4571818614092229</v>
          </cell>
        </row>
        <row r="269">
          <cell r="D269">
            <v>1.4571818614092229</v>
          </cell>
        </row>
        <row r="270">
          <cell r="D270">
            <v>1.3191330534862438</v>
          </cell>
        </row>
        <row r="271">
          <cell r="D271">
            <v>1.3191330534862438</v>
          </cell>
        </row>
        <row r="272">
          <cell r="D272">
            <v>1.3191330534862438</v>
          </cell>
        </row>
        <row r="273">
          <cell r="D273">
            <v>1.2475521901187732</v>
          </cell>
        </row>
        <row r="274">
          <cell r="D274">
            <v>1.1913100831871892</v>
          </cell>
        </row>
        <row r="275">
          <cell r="D275">
            <v>1.1606325703154161</v>
          </cell>
        </row>
        <row r="276">
          <cell r="D276">
            <v>1.165745489127378</v>
          </cell>
        </row>
        <row r="277">
          <cell r="D277">
            <v>1.1350679762556051</v>
          </cell>
        </row>
        <row r="278">
          <cell r="D278">
            <v>1.1913100831871892</v>
          </cell>
        </row>
        <row r="279">
          <cell r="D279">
            <v>1.0992775445718699</v>
          </cell>
        </row>
        <row r="280">
          <cell r="D280">
            <v>1.0532612752642101</v>
          </cell>
        </row>
        <row r="281">
          <cell r="D281">
            <v>1.0481483564522478</v>
          </cell>
        </row>
        <row r="282">
          <cell r="D282">
            <v>1.022583762392437</v>
          </cell>
        </row>
        <row r="283">
          <cell r="D283">
            <v>1.0328096000163614</v>
          </cell>
        </row>
        <row r="284">
          <cell r="D284">
            <v>1.0174708435804747</v>
          </cell>
        </row>
        <row r="285">
          <cell r="D285">
            <v>0.94946902338137773</v>
          </cell>
        </row>
        <row r="286">
          <cell r="D286">
            <v>0.93208509942070628</v>
          </cell>
        </row>
        <row r="287">
          <cell r="D287">
            <v>0.93847624793565909</v>
          </cell>
        </row>
        <row r="288">
          <cell r="D288">
            <v>0.92543830496515556</v>
          </cell>
        </row>
        <row r="289">
          <cell r="D289">
            <v>0.91521246734123107</v>
          </cell>
        </row>
        <row r="290">
          <cell r="D290">
            <v>0.93055122377711774</v>
          </cell>
        </row>
        <row r="291">
          <cell r="D291">
            <v>0.9448673964506118</v>
          </cell>
        </row>
        <row r="292">
          <cell r="D292">
            <v>0.94998031526257409</v>
          </cell>
        </row>
        <row r="293">
          <cell r="D293">
            <v>0.93055122377711774</v>
          </cell>
        </row>
        <row r="294">
          <cell r="D294">
            <v>0.92032538615319326</v>
          </cell>
        </row>
        <row r="295">
          <cell r="D295">
            <v>0.85897036040964703</v>
          </cell>
        </row>
        <row r="296">
          <cell r="D296">
            <v>0.8334057663498361</v>
          </cell>
        </row>
        <row r="297">
          <cell r="D297">
            <v>0.84363160397376047</v>
          </cell>
        </row>
        <row r="298">
          <cell r="D298">
            <v>0.8691961980335714</v>
          </cell>
        </row>
        <row r="299">
          <cell r="D299">
            <v>0.85897036040964703</v>
          </cell>
        </row>
        <row r="300">
          <cell r="D300">
            <v>0.85385744159768484</v>
          </cell>
        </row>
        <row r="301">
          <cell r="D301">
            <v>0.86408327922160932</v>
          </cell>
        </row>
        <row r="302">
          <cell r="D302">
            <v>0.89987371090534451</v>
          </cell>
        </row>
        <row r="303">
          <cell r="D303">
            <v>0.9428222289258269</v>
          </cell>
        </row>
        <row r="304">
          <cell r="D304">
            <v>0.96634165546085293</v>
          </cell>
        </row>
        <row r="305">
          <cell r="D305">
            <v>0.95611581783692867</v>
          </cell>
        </row>
        <row r="306">
          <cell r="D306">
            <v>0.93055122377711774</v>
          </cell>
        </row>
        <row r="307">
          <cell r="D307">
            <v>0.88964787328142025</v>
          </cell>
        </row>
        <row r="308">
          <cell r="D308">
            <v>0.89782854338055973</v>
          </cell>
        </row>
        <row r="309">
          <cell r="D309">
            <v>0.93515285070788357</v>
          </cell>
        </row>
        <row r="310">
          <cell r="D310">
            <v>0.94588998021300419</v>
          </cell>
        </row>
        <row r="311">
          <cell r="D311">
            <v>0.95355935843094752</v>
          </cell>
        </row>
        <row r="312">
          <cell r="D312">
            <v>0.95253677466855513</v>
          </cell>
        </row>
        <row r="313">
          <cell r="D313">
            <v>0.9944627089266449</v>
          </cell>
        </row>
        <row r="314">
          <cell r="D314">
            <v>1.0072450059565505</v>
          </cell>
        </row>
        <row r="315">
          <cell r="D315">
            <v>0.96634165546085293</v>
          </cell>
        </row>
        <row r="316">
          <cell r="D316">
            <v>0.98679333070870168</v>
          </cell>
        </row>
        <row r="317">
          <cell r="D317">
            <v>0.99701916833262594</v>
          </cell>
        </row>
        <row r="318">
          <cell r="D318">
            <v>0.95407065031214378</v>
          </cell>
        </row>
        <row r="319">
          <cell r="D319">
            <v>0.93566414258907982</v>
          </cell>
        </row>
        <row r="320">
          <cell r="D320">
            <v>0.88964787328142025</v>
          </cell>
        </row>
        <row r="321">
          <cell r="D321">
            <v>0.86408327922160932</v>
          </cell>
        </row>
        <row r="322">
          <cell r="D322">
            <v>0.85385744159768484</v>
          </cell>
        </row>
        <row r="323">
          <cell r="D323">
            <v>0.8691961980335714</v>
          </cell>
        </row>
        <row r="324">
          <cell r="D324">
            <v>0.86408327922160932</v>
          </cell>
        </row>
        <row r="325">
          <cell r="D325">
            <v>0.84874452278572277</v>
          </cell>
        </row>
        <row r="326">
          <cell r="D326">
            <v>0.85897036040964703</v>
          </cell>
        </row>
        <row r="327">
          <cell r="D327">
            <v>0.83851868516179828</v>
          </cell>
        </row>
        <row r="328">
          <cell r="D328">
            <v>0.80272825347806309</v>
          </cell>
        </row>
        <row r="329">
          <cell r="D329">
            <v>0.80272825347806309</v>
          </cell>
        </row>
        <row r="330">
          <cell r="D330">
            <v>0.77716365941825205</v>
          </cell>
        </row>
        <row r="331">
          <cell r="D331">
            <v>0.75671198417040342</v>
          </cell>
        </row>
        <row r="332">
          <cell r="D332">
            <v>0.7618249029823656</v>
          </cell>
        </row>
        <row r="333">
          <cell r="D333">
            <v>0.77205074060628986</v>
          </cell>
        </row>
        <row r="334">
          <cell r="D334">
            <v>0.75671198417040342</v>
          </cell>
        </row>
        <row r="335">
          <cell r="D335">
            <v>0.82317992872591184</v>
          </cell>
        </row>
        <row r="336">
          <cell r="D336">
            <v>0.8691961980335714</v>
          </cell>
        </row>
        <row r="337">
          <cell r="D337">
            <v>0.87942203565749577</v>
          </cell>
        </row>
        <row r="338">
          <cell r="D338">
            <v>0.91009954852926889</v>
          </cell>
        </row>
        <row r="339">
          <cell r="D339">
            <v>0.91521246734123107</v>
          </cell>
        </row>
        <row r="340">
          <cell r="D340">
            <v>0.88964787328142025</v>
          </cell>
        </row>
        <row r="341">
          <cell r="D341">
            <v>0.86408327922160932</v>
          </cell>
        </row>
        <row r="342">
          <cell r="D342">
            <v>0.86408327922160932</v>
          </cell>
        </row>
        <row r="343">
          <cell r="D343">
            <v>0.8334057663498361</v>
          </cell>
        </row>
        <row r="344">
          <cell r="D344">
            <v>0.80784117229002528</v>
          </cell>
        </row>
        <row r="345">
          <cell r="D345">
            <v>0.80784117229002528</v>
          </cell>
        </row>
        <row r="346">
          <cell r="D346">
            <v>0.82829284753787402</v>
          </cell>
        </row>
        <row r="347">
          <cell r="D347">
            <v>0.84874452278572277</v>
          </cell>
        </row>
        <row r="348">
          <cell r="D348">
            <v>0.84363160397376047</v>
          </cell>
        </row>
        <row r="349">
          <cell r="D349">
            <v>0.82829284753787402</v>
          </cell>
        </row>
        <row r="350">
          <cell r="D350">
            <v>0.80528471288404413</v>
          </cell>
        </row>
        <row r="351">
          <cell r="D351">
            <v>0.7618249029823656</v>
          </cell>
        </row>
        <row r="352">
          <cell r="D352">
            <v>0.74137322773451675</v>
          </cell>
        </row>
        <row r="353">
          <cell r="D353">
            <v>0.74137322773451675</v>
          </cell>
        </row>
        <row r="354">
          <cell r="D354">
            <v>0.75671198417040342</v>
          </cell>
        </row>
        <row r="355">
          <cell r="D355">
            <v>0.81295409110198735</v>
          </cell>
        </row>
        <row r="356">
          <cell r="D356">
            <v>0.80579600476524038</v>
          </cell>
        </row>
        <row r="357">
          <cell r="D357">
            <v>0.82527622543881629</v>
          </cell>
        </row>
        <row r="358">
          <cell r="D358">
            <v>0.84260902021136808</v>
          </cell>
        </row>
        <row r="359">
          <cell r="D359">
            <v>0.84174204702151367</v>
          </cell>
        </row>
        <row r="360">
          <cell r="D360">
            <v>0.82011217743873455</v>
          </cell>
        </row>
        <row r="361">
          <cell r="D361">
            <v>0.82011217743873455</v>
          </cell>
        </row>
        <row r="362">
          <cell r="D362">
            <v>0.84516547961734922</v>
          </cell>
        </row>
        <row r="363">
          <cell r="D363">
            <v>0.87430911684553358</v>
          </cell>
        </row>
        <row r="364">
          <cell r="D364">
            <v>0.86408327922160932</v>
          </cell>
        </row>
        <row r="365">
          <cell r="D365">
            <v>0.82829284753787402</v>
          </cell>
        </row>
        <row r="366">
          <cell r="D366">
            <v>0.83647351763701339</v>
          </cell>
        </row>
        <row r="367">
          <cell r="D367">
            <v>0.8691961980335714</v>
          </cell>
        </row>
        <row r="368">
          <cell r="D368">
            <v>0.87430911684553358</v>
          </cell>
        </row>
        <row r="369">
          <cell r="D369">
            <v>0.89067045704381265</v>
          </cell>
        </row>
        <row r="370">
          <cell r="D370">
            <v>0.88862528951902775</v>
          </cell>
        </row>
        <row r="371">
          <cell r="D371">
            <v>0.86408327922160932</v>
          </cell>
        </row>
        <row r="372">
          <cell r="D372">
            <v>0.8691961980335714</v>
          </cell>
        </row>
        <row r="373">
          <cell r="D373">
            <v>0.84874452278572277</v>
          </cell>
        </row>
        <row r="374">
          <cell r="D374">
            <v>0.8334057663498361</v>
          </cell>
        </row>
        <row r="375">
          <cell r="D375">
            <v>0.80272825347806309</v>
          </cell>
        </row>
        <row r="376">
          <cell r="D376">
            <v>0.79761533466610091</v>
          </cell>
        </row>
        <row r="377">
          <cell r="D377">
            <v>0.79250241585413872</v>
          </cell>
        </row>
        <row r="378">
          <cell r="D378">
            <v>0.77716365941825205</v>
          </cell>
        </row>
        <row r="379">
          <cell r="D379">
            <v>0.78738949704217653</v>
          </cell>
        </row>
        <row r="380">
          <cell r="D380">
            <v>0.80272825347806309</v>
          </cell>
        </row>
        <row r="381">
          <cell r="D381">
            <v>0.78278787011141049</v>
          </cell>
        </row>
        <row r="382">
          <cell r="D382">
            <v>0.76847169743791632</v>
          </cell>
        </row>
        <row r="383">
          <cell r="D383">
            <v>0.72143284436786426</v>
          </cell>
        </row>
        <row r="384">
          <cell r="D384">
            <v>0.6713262400106349</v>
          </cell>
        </row>
        <row r="385">
          <cell r="D385">
            <v>0.71887638496188311</v>
          </cell>
        </row>
        <row r="386">
          <cell r="D386">
            <v>0.71631992555590207</v>
          </cell>
        </row>
        <row r="387">
          <cell r="D387">
            <v>0.70967313110035124</v>
          </cell>
        </row>
        <row r="388">
          <cell r="D388">
            <v>0.73881676832853582</v>
          </cell>
        </row>
        <row r="389">
          <cell r="D389">
            <v>0.74750873030887144</v>
          </cell>
        </row>
        <row r="390">
          <cell r="D390">
            <v>0.7229667200114529</v>
          </cell>
        </row>
        <row r="391">
          <cell r="D391">
            <v>0.72450059565504166</v>
          </cell>
        </row>
        <row r="392">
          <cell r="D392">
            <v>0.73626030892255456</v>
          </cell>
        </row>
        <row r="393">
          <cell r="D393">
            <v>0.7469974384276753</v>
          </cell>
        </row>
        <row r="394">
          <cell r="D394">
            <v>0.74955389783365634</v>
          </cell>
        </row>
        <row r="395">
          <cell r="D395">
            <v>0.75517810852681477</v>
          </cell>
        </row>
        <row r="396">
          <cell r="D396">
            <v>0.76949428120030872</v>
          </cell>
        </row>
        <row r="397">
          <cell r="D397">
            <v>0.78381045387380288</v>
          </cell>
        </row>
        <row r="398">
          <cell r="D398">
            <v>0.78125399446782184</v>
          </cell>
        </row>
        <row r="399">
          <cell r="D399">
            <v>0.76847169743791632</v>
          </cell>
        </row>
        <row r="400">
          <cell r="D400">
            <v>0.75773456793279581</v>
          </cell>
        </row>
        <row r="401">
          <cell r="D401">
            <v>0.77000557308150508</v>
          </cell>
        </row>
        <row r="402">
          <cell r="D402">
            <v>0.78125399446782184</v>
          </cell>
        </row>
        <row r="403">
          <cell r="D403">
            <v>0.77307332436868237</v>
          </cell>
        </row>
        <row r="404">
          <cell r="D404">
            <v>0.79454758337892362</v>
          </cell>
        </row>
        <row r="405">
          <cell r="D405">
            <v>0.81908959367634204</v>
          </cell>
        </row>
        <row r="406">
          <cell r="D406">
            <v>0.85590260912246985</v>
          </cell>
        </row>
        <row r="407">
          <cell r="D407">
            <v>0.86766232238998287</v>
          </cell>
        </row>
        <row r="408">
          <cell r="D408">
            <v>0.87482040872672995</v>
          </cell>
        </row>
        <row r="409">
          <cell r="D409">
            <v>0.8712413655583563</v>
          </cell>
        </row>
        <row r="410">
          <cell r="D410">
            <v>0.88300107882586931</v>
          </cell>
        </row>
        <row r="411">
          <cell r="D411">
            <v>0.91572375922242732</v>
          </cell>
        </row>
        <row r="412">
          <cell r="D412">
            <v>0.94026576951984586</v>
          </cell>
        </row>
        <row r="413">
          <cell r="D413">
            <v>0.91418988357883868</v>
          </cell>
        </row>
        <row r="414">
          <cell r="D414">
            <v>0.89782854338055973</v>
          </cell>
        </row>
        <row r="415">
          <cell r="D415">
            <v>0.88555753823185035</v>
          </cell>
        </row>
        <row r="416">
          <cell r="D416">
            <v>0.90907696476687649</v>
          </cell>
        </row>
        <row r="417">
          <cell r="D417">
            <v>0.92850605625233285</v>
          </cell>
        </row>
        <row r="418">
          <cell r="D418">
            <v>0.9269721806087442</v>
          </cell>
        </row>
        <row r="419">
          <cell r="D419">
            <v>0.93413026694549128</v>
          </cell>
        </row>
        <row r="420">
          <cell r="D420">
            <v>0.9269721806087442</v>
          </cell>
        </row>
        <row r="421">
          <cell r="D421">
            <v>0.9070317972420916</v>
          </cell>
        </row>
        <row r="422">
          <cell r="D422">
            <v>0.91623505110362347</v>
          </cell>
        </row>
        <row r="423">
          <cell r="D423">
            <v>0.91930280239080076</v>
          </cell>
        </row>
        <row r="424">
          <cell r="D424">
            <v>0.91418988357883868</v>
          </cell>
        </row>
        <row r="425">
          <cell r="D425">
            <v>0.8691961980335714</v>
          </cell>
        </row>
        <row r="426">
          <cell r="D426">
            <v>0.83800739328060214</v>
          </cell>
        </row>
        <row r="427">
          <cell r="D427">
            <v>0.85999294417203942</v>
          </cell>
        </row>
        <row r="428">
          <cell r="D428">
            <v>0.8533461497164887</v>
          </cell>
        </row>
        <row r="429">
          <cell r="D429">
            <v>0.86132644272179149</v>
          </cell>
        </row>
        <row r="430">
          <cell r="D430">
            <v>0.89285714285714279</v>
          </cell>
        </row>
        <row r="431">
          <cell r="D431">
            <v>0.91827364554637281</v>
          </cell>
        </row>
        <row r="432">
          <cell r="D432">
            <v>0.93370681605975725</v>
          </cell>
        </row>
        <row r="433">
          <cell r="D433">
            <v>0.94073377234242717</v>
          </cell>
        </row>
        <row r="434">
          <cell r="D434">
            <v>0.96339113680154143</v>
          </cell>
        </row>
        <row r="435">
          <cell r="D435">
            <v>0.96525096525096521</v>
          </cell>
        </row>
        <row r="436">
          <cell r="D436">
            <v>0.94250706880301605</v>
          </cell>
        </row>
        <row r="437">
          <cell r="D437">
            <v>0.95147478591817325</v>
          </cell>
        </row>
        <row r="438">
          <cell r="D438">
            <v>0.93370681605975725</v>
          </cell>
        </row>
        <row r="439">
          <cell r="D439">
            <v>0.96805421103581812</v>
          </cell>
        </row>
        <row r="440">
          <cell r="D440">
            <v>0.99009900990099009</v>
          </cell>
        </row>
        <row r="441">
          <cell r="D441">
            <v>0.98716683119447202</v>
          </cell>
        </row>
        <row r="442">
          <cell r="D442">
            <v>1.0235414534288638</v>
          </cell>
        </row>
        <row r="443">
          <cell r="D443">
            <v>1.0362694300518136</v>
          </cell>
        </row>
        <row r="444">
          <cell r="D444">
            <v>1.0559662090813096</v>
          </cell>
        </row>
        <row r="445">
          <cell r="D445">
            <v>1.1111111111111112</v>
          </cell>
        </row>
        <row r="446">
          <cell r="D446">
            <v>1.0526315789473684</v>
          </cell>
        </row>
        <row r="447">
          <cell r="D447">
            <v>1.0638297872340425</v>
          </cell>
        </row>
        <row r="448">
          <cell r="D448">
            <v>1.1061946902654867</v>
          </cell>
        </row>
        <row r="449">
          <cell r="D449">
            <v>1.1467889908256881</v>
          </cell>
        </row>
        <row r="450">
          <cell r="D450">
            <v>1.1709601873536299</v>
          </cell>
        </row>
        <row r="451">
          <cell r="D451">
            <v>1.1682242990654206</v>
          </cell>
        </row>
        <row r="452">
          <cell r="D452">
            <v>1.1185682326621924</v>
          </cell>
        </row>
        <row r="453">
          <cell r="D453">
            <v>1.0672358591248665</v>
          </cell>
        </row>
        <row r="454">
          <cell r="D454">
            <v>1.0845986984815619</v>
          </cell>
        </row>
        <row r="455">
          <cell r="D455">
            <v>1.1001100110011002</v>
          </cell>
        </row>
        <row r="456">
          <cell r="D456">
            <v>1.1210762331838564</v>
          </cell>
        </row>
        <row r="457">
          <cell r="D457">
            <v>1.1428571428571428</v>
          </cell>
        </row>
        <row r="458">
          <cell r="D458">
            <v>1.1723329425556859</v>
          </cell>
        </row>
        <row r="459">
          <cell r="D459">
            <v>1.1614401858304297</v>
          </cell>
        </row>
        <row r="460">
          <cell r="D460">
            <v>1.1098779134295227</v>
          </cell>
        </row>
        <row r="461">
          <cell r="D461">
            <v>1.0964912280701753</v>
          </cell>
        </row>
        <row r="462">
          <cell r="D462">
            <v>1.0989010989010988</v>
          </cell>
        </row>
        <row r="463">
          <cell r="D463">
            <v>1.1261261261261262</v>
          </cell>
        </row>
        <row r="464">
          <cell r="D464">
            <v>1.1185682326621924</v>
          </cell>
        </row>
        <row r="465">
          <cell r="D465">
            <v>1.1312217194570136</v>
          </cell>
        </row>
        <row r="466">
          <cell r="D466">
            <v>1.1507479861910241</v>
          </cell>
        </row>
        <row r="467">
          <cell r="D467">
            <v>1.1389521640091116</v>
          </cell>
        </row>
        <row r="468">
          <cell r="D468">
            <v>1.1286681715575622</v>
          </cell>
        </row>
        <row r="469">
          <cell r="D469">
            <v>1.0928961748633879</v>
          </cell>
        </row>
        <row r="470">
          <cell r="D470">
            <v>1.0438413361169103</v>
          </cell>
        </row>
        <row r="471">
          <cell r="D471">
            <v>1.0080645161290323</v>
          </cell>
        </row>
        <row r="472">
          <cell r="D472">
            <v>1.0204081632653061</v>
          </cell>
        </row>
        <row r="473">
          <cell r="D473">
            <v>1.0183299389002036</v>
          </cell>
        </row>
        <row r="474">
          <cell r="D474">
            <v>1.0183299389002036</v>
          </cell>
        </row>
        <row r="475">
          <cell r="D475">
            <v>0.99800399201596801</v>
          </cell>
        </row>
        <row r="476">
          <cell r="D476">
            <v>0.98039215686274506</v>
          </cell>
        </row>
        <row r="477">
          <cell r="D477">
            <v>0.94161958568738224</v>
          </cell>
        </row>
        <row r="478">
          <cell r="D478">
            <v>0.92764378478664189</v>
          </cell>
        </row>
        <row r="479">
          <cell r="D479">
            <v>0.92506938020351526</v>
          </cell>
        </row>
        <row r="480">
          <cell r="D480">
            <v>0.92081031307550643</v>
          </cell>
        </row>
        <row r="481">
          <cell r="D481">
            <v>0.85178875638841567</v>
          </cell>
        </row>
        <row r="482">
          <cell r="D482">
            <v>0.85616438356164393</v>
          </cell>
        </row>
        <row r="483">
          <cell r="D483">
            <v>0.87950747581354438</v>
          </cell>
        </row>
        <row r="484">
          <cell r="D484">
            <v>0.8960573476702508</v>
          </cell>
        </row>
        <row r="485">
          <cell r="D485">
            <v>0.88888888888888884</v>
          </cell>
        </row>
        <row r="486">
          <cell r="D486">
            <v>0.84033613445378152</v>
          </cell>
        </row>
        <row r="487">
          <cell r="D487">
            <v>0.85397096498719038</v>
          </cell>
        </row>
        <row r="488">
          <cell r="D488">
            <v>0.81566068515497558</v>
          </cell>
        </row>
        <row r="489">
          <cell r="D489">
            <v>0.79491255961844198</v>
          </cell>
        </row>
        <row r="490">
          <cell r="D490">
            <v>0.79239302694136293</v>
          </cell>
        </row>
        <row r="491">
          <cell r="D491">
            <v>0.81499592502037488</v>
          </cell>
        </row>
        <row r="492">
          <cell r="D492">
            <v>0.83263946711074099</v>
          </cell>
        </row>
        <row r="493">
          <cell r="D493">
            <v>0.83263946711074099</v>
          </cell>
        </row>
        <row r="494">
          <cell r="D494">
            <v>0.82644628099173556</v>
          </cell>
        </row>
        <row r="495">
          <cell r="D495">
            <v>0.83333333333333337</v>
          </cell>
        </row>
        <row r="496">
          <cell r="D496">
            <v>0.83333333333333337</v>
          </cell>
        </row>
        <row r="497">
          <cell r="D497">
            <v>0.83333333333333337</v>
          </cell>
        </row>
        <row r="498">
          <cell r="D498">
            <v>0.83333333333333337</v>
          </cell>
        </row>
        <row r="499">
          <cell r="D499">
            <v>0.83333333333333337</v>
          </cell>
        </row>
        <row r="500">
          <cell r="D500">
            <v>0.83333333333333337</v>
          </cell>
        </row>
        <row r="501">
          <cell r="D501">
            <v>0.83333333333333337</v>
          </cell>
        </row>
        <row r="502">
          <cell r="D502">
            <v>0.84033613445378152</v>
          </cell>
        </row>
        <row r="503">
          <cell r="D503">
            <v>0.84033613445378152</v>
          </cell>
        </row>
        <row r="504">
          <cell r="D504">
            <v>0.84745762711864414</v>
          </cell>
        </row>
        <row r="505">
          <cell r="D505">
            <v>0.85470085470085477</v>
          </cell>
        </row>
        <row r="506">
          <cell r="D506">
            <v>0.86206896551724144</v>
          </cell>
        </row>
        <row r="507">
          <cell r="D507">
            <v>0.86956521739130443</v>
          </cell>
        </row>
        <row r="508">
          <cell r="D508">
            <v>0.87719298245614041</v>
          </cell>
        </row>
        <row r="509">
          <cell r="D509">
            <v>0.88495575221238942</v>
          </cell>
        </row>
        <row r="510">
          <cell r="D510">
            <v>0.89285714285714279</v>
          </cell>
        </row>
        <row r="511">
          <cell r="D511">
            <v>0.9009009009009008</v>
          </cell>
        </row>
        <row r="512">
          <cell r="D512">
            <v>0.90909090909090906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4">
          <cell r="B4">
            <v>2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. Resultado Líquido"/>
      <sheetName val="Gráf. Ger. Líquida de Cx"/>
      <sheetName val="Resultado e GLCx"/>
      <sheetName val="PricesTons"/>
      <sheetName val="WorkSpace"/>
      <sheetName val="listas"/>
    </sheetNames>
    <definedNames>
      <definedName name="ExpandVPeriods" refersTo="#REF!"/>
      <definedName name="ProImportExport.ImportFile" refersTo="#REF!"/>
      <definedName name="ProImportExport.SaveNewFile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. Resultado Líquido"/>
      <sheetName val="Gráf. Ger. Líquida de Cx"/>
      <sheetName val="Resultado e GLCx"/>
      <sheetName val="PricesTons"/>
      <sheetName val="WorkSpace"/>
    </sheetNames>
    <definedNames>
      <definedName name="ExportFile" refersTo="#REF!"/>
      <definedName name="NB" refersTo="#REF!"/>
      <definedName name="RES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s Apresentação"/>
      <sheetName val="Ind Empresas"/>
      <sheetName val="Cover"/>
      <sheetName val="Consolidado"/>
      <sheetName val="Aquisição"/>
      <sheetName val="Volumes"/>
      <sheetName val="Prices"/>
      <sheetName val="Outros Inputs"/>
      <sheetName val="Petroflex"/>
      <sheetName val="Braskem"/>
      <sheetName val="Copesul"/>
      <sheetName val="Ipiranga"/>
      <sheetName val="Triunfo"/>
      <sheetName val="Politeno"/>
      <sheetName val="Paulinia"/>
      <sheetName val="PPCam"/>
      <sheetName val="Sinergias"/>
      <sheetName val="Gasbol"/>
      <sheetName val="Petroken"/>
      <sheetName val="PPVen"/>
      <sheetName val="PTA"/>
      <sheetName val="QUEBRAS"/>
      <sheetName val="Pinnacle"/>
      <sheetName val="Huntsman"/>
      <sheetName val="BP"/>
      <sheetName val="EDC"/>
      <sheetName val="Innova"/>
      <sheetName val="Petco"/>
      <sheetName val="Indelpro"/>
      <sheetName val="Primex"/>
      <sheetName val="PVCVen"/>
      <sheetName val="Basell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  <sheetName val="2025"/>
      <sheetName val="Output CB"/>
      <sheetName val="Outputs"/>
      <sheetName val="Análise Receita e Custo MP"/>
      <sheetName val="OP079907"/>
      <sheetName val="Gizele v20 (MEq8)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IMP GERAL"/>
      <sheetName val="GINÁSIO TÉRREO"/>
      <sheetName val="GINÁSIO SUB SOLO"/>
      <sheetName val="IMP_GERAL"/>
      <sheetName val="GINÁSIO_TÉRREO"/>
      <sheetName val="GINÁSIO_SUB_SOLO"/>
      <sheetName val="MATERIAIS_ELETRICOS"/>
    </sheetNames>
    <sheetDataSet>
      <sheetData sheetId="0"/>
      <sheetData sheetId="1">
        <row r="151">
          <cell r="F151">
            <v>0.96599999999999997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messas ODB"/>
      <sheetName val="Inv - PA 2007"/>
      <sheetName val="Investimentos"/>
      <sheetName val="Painel de Controle"/>
      <sheetName val="GRAFICOS"/>
      <sheetName val="DIAS"/>
      <sheetName val="Analise"/>
      <sheetName val="Desvios Tend AGO"/>
      <sheetName val="GRAFICO-CAIXA CONSOLIDADO"/>
      <sheetName val="GRAFICO-DISP TEND 11-06-07"/>
      <sheetName val="IMPUTS OPERACIONAIS"/>
      <sheetName val="IMPUT - FINANCEIROS"/>
      <sheetName val="Principal e Juros"/>
      <sheetName val="BD_Div-abr"/>
      <sheetName val="BD_Div-mar"/>
      <sheetName val="Evolução GLC - Moeda"/>
      <sheetName val="E&amp;C - Programação"/>
      <sheetName val="Fluxo Reais x USD"/>
      <sheetName val="Fluxo Brasil x OOL"/>
      <sheetName val="Fluxo Desbalanceamento"/>
      <sheetName val="Evolução Saldo de Cx"/>
      <sheetName val="Evolução da Dívida Bruta"/>
      <sheetName val="Evolução da Dívida Líquida"/>
      <sheetName val="Dados  Realizado"/>
      <sheetName val="BD_Div"/>
      <sheetName val="PricesTons"/>
      <sheetName val="WorkSpace"/>
      <sheetName val="Fluxo Cx - E&amp;C  Jun  a Ago 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38718</v>
          </cell>
        </row>
        <row r="3">
          <cell r="A3">
            <v>38775</v>
          </cell>
        </row>
        <row r="4">
          <cell r="A4">
            <v>38776</v>
          </cell>
        </row>
        <row r="5">
          <cell r="A5">
            <v>38821</v>
          </cell>
        </row>
        <row r="6">
          <cell r="A6">
            <v>38828</v>
          </cell>
        </row>
        <row r="7">
          <cell r="A7">
            <v>38838</v>
          </cell>
        </row>
        <row r="8">
          <cell r="A8">
            <v>38883</v>
          </cell>
        </row>
        <row r="9">
          <cell r="A9">
            <v>38967</v>
          </cell>
        </row>
        <row r="10">
          <cell r="A10">
            <v>39002</v>
          </cell>
        </row>
        <row r="11">
          <cell r="A11">
            <v>39023</v>
          </cell>
        </row>
        <row r="12">
          <cell r="A12">
            <v>39036</v>
          </cell>
        </row>
        <row r="13">
          <cell r="A13">
            <v>39076</v>
          </cell>
        </row>
        <row r="14">
          <cell r="A14">
            <v>39083</v>
          </cell>
        </row>
        <row r="15">
          <cell r="A15">
            <v>39132</v>
          </cell>
        </row>
        <row r="16">
          <cell r="A16">
            <v>39133</v>
          </cell>
        </row>
        <row r="17">
          <cell r="A17">
            <v>39178</v>
          </cell>
        </row>
        <row r="18">
          <cell r="A18">
            <v>39193</v>
          </cell>
        </row>
        <row r="19">
          <cell r="A19">
            <v>39203</v>
          </cell>
        </row>
        <row r="20">
          <cell r="A20">
            <v>39240</v>
          </cell>
        </row>
        <row r="21">
          <cell r="A21">
            <v>39332</v>
          </cell>
        </row>
        <row r="22">
          <cell r="A22">
            <v>39367</v>
          </cell>
        </row>
        <row r="23">
          <cell r="A23">
            <v>39388</v>
          </cell>
        </row>
        <row r="24">
          <cell r="A24">
            <v>39401</v>
          </cell>
        </row>
        <row r="25">
          <cell r="A25">
            <v>39441</v>
          </cell>
        </row>
        <row r="26">
          <cell r="A26">
            <v>39448</v>
          </cell>
        </row>
        <row r="27">
          <cell r="A27">
            <v>39482</v>
          </cell>
        </row>
        <row r="28">
          <cell r="A28">
            <v>39483</v>
          </cell>
        </row>
        <row r="29">
          <cell r="A29">
            <v>39528</v>
          </cell>
        </row>
        <row r="30">
          <cell r="A30">
            <v>39559</v>
          </cell>
        </row>
        <row r="31">
          <cell r="A31">
            <v>39569</v>
          </cell>
        </row>
        <row r="32">
          <cell r="A32">
            <v>39590</v>
          </cell>
        </row>
        <row r="33">
          <cell r="A33">
            <v>39698</v>
          </cell>
        </row>
        <row r="34">
          <cell r="A34">
            <v>39733</v>
          </cell>
        </row>
        <row r="35">
          <cell r="A35">
            <v>39754</v>
          </cell>
        </row>
        <row r="36">
          <cell r="A36">
            <v>39767</v>
          </cell>
        </row>
        <row r="37">
          <cell r="A37">
            <v>39807</v>
          </cell>
        </row>
        <row r="38">
          <cell r="A38">
            <v>39814</v>
          </cell>
        </row>
        <row r="39">
          <cell r="A39">
            <v>39867</v>
          </cell>
        </row>
        <row r="40">
          <cell r="A40">
            <v>39868</v>
          </cell>
        </row>
        <row r="41">
          <cell r="A41">
            <v>39913</v>
          </cell>
        </row>
        <row r="42">
          <cell r="A42">
            <v>39924</v>
          </cell>
        </row>
        <row r="43">
          <cell r="A43">
            <v>39934</v>
          </cell>
        </row>
        <row r="44">
          <cell r="A44">
            <v>39975</v>
          </cell>
        </row>
        <row r="45">
          <cell r="A45">
            <v>40063</v>
          </cell>
        </row>
        <row r="46">
          <cell r="A46">
            <v>40098</v>
          </cell>
        </row>
        <row r="47">
          <cell r="A47">
            <v>40119</v>
          </cell>
        </row>
        <row r="48">
          <cell r="A48">
            <v>40132</v>
          </cell>
        </row>
        <row r="49">
          <cell r="A49">
            <v>40172</v>
          </cell>
        </row>
        <row r="50">
          <cell r="A50">
            <v>40179</v>
          </cell>
        </row>
        <row r="51">
          <cell r="A51">
            <v>40224</v>
          </cell>
        </row>
        <row r="52">
          <cell r="A52">
            <v>40225</v>
          </cell>
        </row>
        <row r="53">
          <cell r="A53">
            <v>40270</v>
          </cell>
        </row>
        <row r="54">
          <cell r="A54">
            <v>40289</v>
          </cell>
        </row>
        <row r="55">
          <cell r="A55">
            <v>40299</v>
          </cell>
        </row>
        <row r="56">
          <cell r="A56">
            <v>40332</v>
          </cell>
        </row>
        <row r="57">
          <cell r="A57">
            <v>40428</v>
          </cell>
        </row>
        <row r="58">
          <cell r="A58">
            <v>40463</v>
          </cell>
        </row>
        <row r="59">
          <cell r="A59">
            <v>40484</v>
          </cell>
        </row>
        <row r="60">
          <cell r="A60">
            <v>40497</v>
          </cell>
        </row>
        <row r="61">
          <cell r="A61">
            <v>40537</v>
          </cell>
        </row>
        <row r="62">
          <cell r="A62">
            <v>40544</v>
          </cell>
        </row>
        <row r="63">
          <cell r="A63">
            <v>40609</v>
          </cell>
        </row>
        <row r="64">
          <cell r="A64">
            <v>40610</v>
          </cell>
        </row>
        <row r="65">
          <cell r="A65">
            <v>40654</v>
          </cell>
        </row>
        <row r="66">
          <cell r="A66">
            <v>40655</v>
          </cell>
        </row>
        <row r="67">
          <cell r="A67">
            <v>40664</v>
          </cell>
        </row>
        <row r="68">
          <cell r="A68">
            <v>40717</v>
          </cell>
        </row>
        <row r="69">
          <cell r="A69">
            <v>40793</v>
          </cell>
        </row>
        <row r="70">
          <cell r="A70">
            <v>40828</v>
          </cell>
        </row>
        <row r="71">
          <cell r="A71">
            <v>40849</v>
          </cell>
        </row>
        <row r="72">
          <cell r="A72">
            <v>40862</v>
          </cell>
        </row>
        <row r="73">
          <cell r="A73">
            <v>40902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LUXO_CX "/>
      <sheetName val="COMP_CX"/>
      <sheetName val="COMP_ENDIVIDAMENTO"/>
      <sheetName val="FLUXO_ENDIVIDAMENTO"/>
      <sheetName val="GRÁFICOS"/>
      <sheetName val="Contratos_Exercicio"/>
      <sheetName val="MES"/>
      <sheetName val="DIAS"/>
      <sheetName val="Dados"/>
      <sheetName val="Posição R$"/>
      <sheetName val="Feriados"/>
    </sheetNames>
    <sheetDataSet>
      <sheetData sheetId="0" refreshError="1">
        <row r="3">
          <cell r="B3" t="str">
            <v>ANÁLISE DO FLUXO DE CAIXA</v>
          </cell>
        </row>
        <row r="4">
          <cell r="B4" t="str">
            <v>NEGÓCIO E &amp; C</v>
          </cell>
        </row>
        <row r="6">
          <cell r="B6" t="str">
            <v>Í N D I C E</v>
          </cell>
        </row>
        <row r="8">
          <cell r="C8" t="str">
            <v xml:space="preserve">   1. A N Á L I S E   D E   L I Q U I D E Z / E N D I V I D A M E N T O</v>
          </cell>
          <cell r="P8" t="str">
            <v>PÁGINA</v>
          </cell>
        </row>
        <row r="11">
          <cell r="D11" t="str">
            <v>1.1. EVOLUÇÃO GRÁFICA DO SALDO FINAL DE CAIXA</v>
          </cell>
          <cell r="P11">
            <v>1</v>
          </cell>
        </row>
        <row r="12">
          <cell r="D12" t="str">
            <v>1.2. COMPOSIÇÃO DO SALDO FINAL DE CAIXA</v>
          </cell>
          <cell r="P12">
            <v>2</v>
          </cell>
        </row>
        <row r="13">
          <cell r="D13" t="str">
            <v>1.3. COMPOSIÇÃO DO ENDIVIDAMENTO e LEASING</v>
          </cell>
          <cell r="P13">
            <v>3</v>
          </cell>
        </row>
        <row r="14">
          <cell r="D14" t="str">
            <v>1.4. COMPARATIVO DO ENDIVIDAMENTO e LEASING ( P x R )</v>
          </cell>
          <cell r="P14">
            <v>3</v>
          </cell>
        </row>
        <row r="15">
          <cell r="D15" t="str">
            <v>1.5. EVOLUÇÃO GRÁFICA DO ENDIVIDAMENTO DE GIRO</v>
          </cell>
          <cell r="P15">
            <v>4</v>
          </cell>
        </row>
        <row r="16">
          <cell r="D16" t="str">
            <v>1.6. PERFIL DO ENDIVIDAMENTO BRUTO POR ORIGEM e POR MOEDA</v>
          </cell>
          <cell r="P16">
            <v>4</v>
          </cell>
        </row>
        <row r="17">
          <cell r="D17" t="str">
            <v>1.7. CUSTO DO ENDIVIDAMENTO E RENTABILIDADE DAS APLICAÇÕES</v>
          </cell>
          <cell r="P17">
            <v>5</v>
          </cell>
        </row>
        <row r="18">
          <cell r="D18" t="str">
            <v>1.8. DEMONSTRATIVO DO RELACIONAMENTO BANCÁRIO</v>
          </cell>
          <cell r="P18">
            <v>6</v>
          </cell>
        </row>
        <row r="20">
          <cell r="C20" t="str">
            <v xml:space="preserve">   2. D E S E M P E N H O   O P E R A C I O N A L   D E   C A I X A</v>
          </cell>
          <cell r="P20" t="str">
            <v>PÁGINA</v>
          </cell>
        </row>
        <row r="23">
          <cell r="D23" t="str">
            <v>2.1. CONSOLIDADO NEGÓCIO ENGENHARIA &amp; CONSTRUÇÃO</v>
          </cell>
          <cell r="P23">
            <v>7</v>
          </cell>
        </row>
        <row r="24">
          <cell r="D24" t="str">
            <v>2.2. LE ENGENHARIA &amp; CONSTRUÇÃO</v>
          </cell>
          <cell r="P24">
            <v>8</v>
          </cell>
        </row>
        <row r="25">
          <cell r="D25" t="str">
            <v>2.3. CONSOLIDADO DSs</v>
          </cell>
          <cell r="P25">
            <v>9</v>
          </cell>
        </row>
        <row r="26">
          <cell r="D26" t="str">
            <v>2.4. DS BRASIL_PLANTAS DE PROCESSO ð  Márcio Faria</v>
          </cell>
          <cell r="P26">
            <v>10</v>
          </cell>
        </row>
        <row r="27">
          <cell r="D27" t="str">
            <v>2.5. DS BRASIL_LESTE ð  Benedicto Júnior</v>
          </cell>
          <cell r="P27">
            <v>11</v>
          </cell>
        </row>
        <row r="28">
          <cell r="D28" t="str">
            <v>2.6. DS BRASIL_BAHIA e SERGIPE ð  Bernardo Gradin</v>
          </cell>
          <cell r="P28">
            <v>12</v>
          </cell>
        </row>
        <row r="29">
          <cell r="D29" t="str">
            <v>2.7. DS BRASIL_NORDESTE ð  Murillo Martins</v>
          </cell>
          <cell r="P29">
            <v>13</v>
          </cell>
        </row>
        <row r="30">
          <cell r="D30" t="str">
            <v>2.8. DS BRASIL_NORTE e CENTRO-OESTE ð  João Pacífico</v>
          </cell>
          <cell r="P30">
            <v>14</v>
          </cell>
        </row>
        <row r="31">
          <cell r="D31" t="str">
            <v>2.9. DS BRASIL_SÃO PAULO e SUL ð  Carlos Fernando Namur</v>
          </cell>
          <cell r="P31">
            <v>15</v>
          </cell>
        </row>
        <row r="32">
          <cell r="D32" t="str">
            <v>2.10. DS PETRÓLEO e GÁS OFFSHORE ð  Roberto Ramos</v>
          </cell>
          <cell r="P32">
            <v>16</v>
          </cell>
        </row>
        <row r="33">
          <cell r="D33" t="str">
            <v>2.11. DS FLÓRIDA ð  Luiz Oswaldo</v>
          </cell>
          <cell r="P33">
            <v>17</v>
          </cell>
        </row>
        <row r="34">
          <cell r="D34" t="str">
            <v>2.12. DS CALIFÓRNIA ð  Luis Augusto Teive</v>
          </cell>
          <cell r="P34">
            <v>18</v>
          </cell>
        </row>
        <row r="35">
          <cell r="D35" t="str">
            <v>2.13. DS VENEZUELA ð  Euzenando Azevedo</v>
          </cell>
          <cell r="P35">
            <v>19</v>
          </cell>
        </row>
        <row r="36">
          <cell r="D36" t="str">
            <v>2.14. DS EQUADOR ð  Luiz Antônio Mameri</v>
          </cell>
          <cell r="P36">
            <v>20</v>
          </cell>
        </row>
        <row r="37">
          <cell r="D37" t="str">
            <v>2.15. DS PERU ð  Marco Cruz</v>
          </cell>
          <cell r="P37">
            <v>21</v>
          </cell>
        </row>
        <row r="38">
          <cell r="D38" t="str">
            <v>2.16. DS COLÔMBIA ð  Marcelo Jardim</v>
          </cell>
          <cell r="P38">
            <v>22</v>
          </cell>
        </row>
        <row r="39">
          <cell r="D39" t="str">
            <v>2.17. DS ANGOLA ð  Otacílio Carvalho</v>
          </cell>
          <cell r="P39">
            <v>23</v>
          </cell>
        </row>
        <row r="40">
          <cell r="D40" t="str">
            <v>2.18. DS PORTUGAL ð  Henrique Valladares</v>
          </cell>
          <cell r="P40">
            <v>24</v>
          </cell>
        </row>
        <row r="41">
          <cell r="D41" t="str">
            <v>2.19. DS CONE SUL ð  Carlos Armando</v>
          </cell>
          <cell r="P41">
            <v>25</v>
          </cell>
        </row>
      </sheetData>
      <sheetData sheetId="1" refreshError="1"/>
      <sheetData sheetId="2" refreshError="1"/>
      <sheetData sheetId="3" refreshError="1"/>
      <sheetData sheetId="4" refreshError="1">
        <row r="2">
          <cell r="B2" t="str">
            <v>1.5. EVOLUÇÃO GRÁFICA DO ENDIVIDAMENTO DE GIRO/DISPONIBILIDADES</v>
          </cell>
          <cell r="L2" t="str">
            <v>MARÇO/99</v>
          </cell>
        </row>
        <row r="7">
          <cell r="L7" t="str">
            <v>Em US$ x 1.000</v>
          </cell>
        </row>
        <row r="37">
          <cell r="B37" t="str">
            <v>COMENTÁRIOS</v>
          </cell>
        </row>
        <row r="40">
          <cell r="B40" t="str">
            <v>Ä REAL</v>
          </cell>
        </row>
        <row r="42">
          <cell r="B42" t="str">
            <v>Pequena redução do endividamento líquido em relação a novembro/98 US$ 0,7 MM.</v>
          </cell>
        </row>
        <row r="45">
          <cell r="B45" t="str">
            <v>Ä DOLAR</v>
          </cell>
        </row>
        <row r="47">
          <cell r="B47" t="str">
            <v>Redução  do endividamento líquido nas Overseas com recursos provenientes do Brasil, na SLP com recursos gerados pelo supe-</v>
          </cell>
        </row>
        <row r="48">
          <cell r="B48" t="str">
            <v>ravit  de  caixa  em  dezembro/98 e na OFL pelo aumento das disponibilidades decorrente de transferência de recursos da OOL</v>
          </cell>
        </row>
        <row r="49">
          <cell r="B49" t="str">
            <v>US$ 4,0 MM.</v>
          </cell>
        </row>
        <row r="50">
          <cell r="B50" t="str">
            <v/>
          </cell>
        </row>
        <row r="52">
          <cell r="B52" t="str">
            <v>Ä LOCAL</v>
          </cell>
        </row>
        <row r="54">
          <cell r="B54" t="str">
            <v>Redução do endividamento líquido em Portugal e Peru, e incremento do endividamento líquido no Equador e Colômbia.</v>
          </cell>
        </row>
        <row r="60">
          <cell r="B60" t="str">
            <v>1.6. PERFIL DO ENDIVIDAMENTO BRUTO</v>
          </cell>
        </row>
        <row r="63">
          <cell r="B63" t="str">
            <v>P O R  O R I G E M</v>
          </cell>
          <cell r="H63" t="str">
            <v>P O R  M O E D 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-Econômicas"/>
      <sheetName val="Petroquimicas"/>
      <sheetName val="Financeiros"/>
      <sheetName val="UNIB x COpesul"/>
      <sheetName val="Margem Contribuição"/>
      <sheetName val="Ocupação"/>
      <sheetName val="Volumes"/>
      <sheetName val="Plan1"/>
      <sheetName val="FLUXO_ENDIVIDAMENTO"/>
      <sheetName val="ÍNDICE"/>
      <sheetName val="COMP_C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Receita Líquida  Braskem</v>
          </cell>
        </row>
        <row r="2">
          <cell r="A2" t="str">
            <v>Margem de Contribuição Braskem</v>
          </cell>
        </row>
        <row r="3">
          <cell r="A3" t="str">
            <v>EBITDA  Braskem</v>
          </cell>
        </row>
        <row r="4">
          <cell r="A4" t="str">
            <v>GOC Braskem</v>
          </cell>
        </row>
        <row r="5">
          <cell r="A5" t="str">
            <v>Despesa Financeira Líquida Braskem</v>
          </cell>
        </row>
        <row r="6">
          <cell r="A6" t="str">
            <v>GFD Braskem</v>
          </cell>
        </row>
        <row r="7">
          <cell r="A7" t="str">
            <v>Receita Líquida  POLI</v>
          </cell>
        </row>
        <row r="8">
          <cell r="A8" t="str">
            <v>Margem de Contribuição POLI</v>
          </cell>
        </row>
        <row r="9">
          <cell r="A9" t="str">
            <v>EBITDA  POLI</v>
          </cell>
        </row>
        <row r="10">
          <cell r="A10" t="str">
            <v>GFD POLI</v>
          </cell>
        </row>
        <row r="11">
          <cell r="A11" t="str">
            <v>Receita Líquida  VIN</v>
          </cell>
        </row>
        <row r="12">
          <cell r="A12" t="str">
            <v>Margem de Contribuição VIN</v>
          </cell>
        </row>
        <row r="13">
          <cell r="A13" t="str">
            <v>EBITDA  VIN</v>
          </cell>
        </row>
        <row r="14">
          <cell r="A14" t="str">
            <v>GFD VIN</v>
          </cell>
        </row>
        <row r="15">
          <cell r="A15" t="str">
            <v>Receita Líquida  UNIB</v>
          </cell>
        </row>
        <row r="16">
          <cell r="A16" t="str">
            <v>Margem de Contribuição UNIB</v>
          </cell>
        </row>
        <row r="17">
          <cell r="A17" t="str">
            <v>EBITDA  UNIB</v>
          </cell>
        </row>
        <row r="18">
          <cell r="A18" t="str">
            <v>GFD UNIB</v>
          </cell>
        </row>
        <row r="19">
          <cell r="A19" t="str">
            <v>Receita Líquida  UDN</v>
          </cell>
        </row>
        <row r="20">
          <cell r="A20" t="str">
            <v>Margem de Contribuição UDN</v>
          </cell>
        </row>
        <row r="21">
          <cell r="A21" t="str">
            <v>EBITDA  UDN</v>
          </cell>
        </row>
        <row r="22">
          <cell r="A22" t="str">
            <v>GFD UDN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. dia-mês-1"/>
      <sheetName val="Prod. dia-mês-2"/>
      <sheetName val="Prod. dia-mês-3"/>
      <sheetName val="Venda dia-mês"/>
      <sheetName val="Suprim. Carvão"/>
      <sheetName val="Finos"/>
      <sheetName val="Perda Emb.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 xml:space="preserve">             COMPANHIA MINEIRA DE METAIS</v>
          </cell>
          <cell r="AD1" t="str">
            <v xml:space="preserve">           COMPANHIA MINEIRA DE METAIS</v>
          </cell>
          <cell r="BM1" t="str">
            <v xml:space="preserve">            COMPANHIA MINEIRA DE METAIS</v>
          </cell>
        </row>
        <row r="2">
          <cell r="B2" t="str">
            <v xml:space="preserve">             Unidade Agroflorestal</v>
          </cell>
          <cell r="AD2" t="str">
            <v xml:space="preserve">           Unidade Agroflorestal</v>
          </cell>
          <cell r="BM2" t="str">
            <v xml:space="preserve">            Unidade Agroflorestal</v>
          </cell>
        </row>
        <row r="30">
          <cell r="C30">
            <v>35796</v>
          </cell>
          <cell r="D30">
            <v>35827</v>
          </cell>
          <cell r="E30">
            <v>35855</v>
          </cell>
          <cell r="F30">
            <v>35886</v>
          </cell>
          <cell r="G30">
            <v>35916</v>
          </cell>
          <cell r="H30">
            <v>35947</v>
          </cell>
          <cell r="I30">
            <v>35977</v>
          </cell>
          <cell r="J30">
            <v>36008</v>
          </cell>
          <cell r="K30">
            <v>36039</v>
          </cell>
          <cell r="L30">
            <v>36069</v>
          </cell>
          <cell r="M30">
            <v>36100</v>
          </cell>
          <cell r="N30">
            <v>36130</v>
          </cell>
          <cell r="O30" t="str">
            <v>Acum.</v>
          </cell>
          <cell r="AE30" t="str">
            <v>09/04</v>
          </cell>
          <cell r="AF30" t="str">
            <v>10/04</v>
          </cell>
          <cell r="AG30" t="str">
            <v>11/04</v>
          </cell>
          <cell r="AH30" t="str">
            <v>12/04</v>
          </cell>
          <cell r="AI30" t="str">
            <v>13/04</v>
          </cell>
          <cell r="AJ30" t="str">
            <v>14/04</v>
          </cell>
          <cell r="AK30" t="str">
            <v>15/04</v>
          </cell>
          <cell r="AL30" t="str">
            <v>16/04</v>
          </cell>
          <cell r="AM30" t="str">
            <v>Acum.</v>
          </cell>
          <cell r="BN30" t="str">
            <v>1</v>
          </cell>
          <cell r="BO30" t="str">
            <v>2</v>
          </cell>
          <cell r="BP30" t="str">
            <v>3</v>
          </cell>
          <cell r="BQ30" t="str">
            <v>4</v>
          </cell>
          <cell r="BR30" t="str">
            <v>5</v>
          </cell>
          <cell r="BS30" t="str">
            <v>6</v>
          </cell>
          <cell r="BT30" t="str">
            <v>7</v>
          </cell>
          <cell r="BU30" t="str">
            <v>8</v>
          </cell>
          <cell r="BV30" t="str">
            <v>9</v>
          </cell>
          <cell r="BW30" t="str">
            <v>10</v>
          </cell>
          <cell r="BX30" t="str">
            <v>11</v>
          </cell>
          <cell r="BY30" t="str">
            <v>12</v>
          </cell>
          <cell r="BZ30" t="str">
            <v>13</v>
          </cell>
          <cell r="CA30" t="str">
            <v>14</v>
          </cell>
          <cell r="CB30" t="str">
            <v>15</v>
          </cell>
          <cell r="CC30" t="str">
            <v>16</v>
          </cell>
          <cell r="CD30" t="str">
            <v>17</v>
          </cell>
          <cell r="CE30" t="str">
            <v>18</v>
          </cell>
          <cell r="CF30" t="str">
            <v>19</v>
          </cell>
          <cell r="CG30" t="str">
            <v>20</v>
          </cell>
          <cell r="CH30" t="str">
            <v>21</v>
          </cell>
          <cell r="CI30" t="str">
            <v>22</v>
          </cell>
          <cell r="CJ30" t="str">
            <v>23</v>
          </cell>
          <cell r="CK30" t="str">
            <v>24</v>
          </cell>
          <cell r="CL30" t="str">
            <v>25</v>
          </cell>
          <cell r="CM30" t="str">
            <v>26</v>
          </cell>
          <cell r="CN30" t="str">
            <v>27</v>
          </cell>
          <cell r="CO30" t="str">
            <v>28</v>
          </cell>
          <cell r="CP30" t="str">
            <v>29</v>
          </cell>
          <cell r="CQ30" t="str">
            <v>30</v>
          </cell>
          <cell r="CR30" t="str">
            <v>31</v>
          </cell>
        </row>
        <row r="31">
          <cell r="B31" t="str">
            <v>Realizado/98</v>
          </cell>
          <cell r="O31">
            <v>0</v>
          </cell>
          <cell r="AD31" t="str">
            <v>Realizado/98</v>
          </cell>
          <cell r="AM31">
            <v>0</v>
          </cell>
          <cell r="BM31" t="str">
            <v>Realizado/98</v>
          </cell>
          <cell r="CS31">
            <v>0</v>
          </cell>
        </row>
        <row r="32">
          <cell r="B32" t="str">
            <v>Previsto/98</v>
          </cell>
          <cell r="C32">
            <v>2</v>
          </cell>
          <cell r="D32">
            <v>2</v>
          </cell>
          <cell r="E32">
            <v>2</v>
          </cell>
          <cell r="F32">
            <v>2</v>
          </cell>
          <cell r="G32">
            <v>2</v>
          </cell>
          <cell r="H32">
            <v>2</v>
          </cell>
          <cell r="I32">
            <v>2</v>
          </cell>
          <cell r="J32">
            <v>2</v>
          </cell>
          <cell r="K32">
            <v>2</v>
          </cell>
          <cell r="L32">
            <v>2</v>
          </cell>
          <cell r="M32">
            <v>2</v>
          </cell>
          <cell r="N32">
            <v>2</v>
          </cell>
          <cell r="O32">
            <v>24</v>
          </cell>
          <cell r="AD32" t="str">
            <v>Previsto/98</v>
          </cell>
          <cell r="AE32">
            <v>2</v>
          </cell>
          <cell r="AF32">
            <v>2</v>
          </cell>
          <cell r="AG32">
            <v>2</v>
          </cell>
          <cell r="AH32">
            <v>2</v>
          </cell>
          <cell r="AI32">
            <v>2</v>
          </cell>
          <cell r="AJ32">
            <v>2</v>
          </cell>
          <cell r="AK32">
            <v>2</v>
          </cell>
          <cell r="AL32">
            <v>2</v>
          </cell>
          <cell r="AM32">
            <v>16</v>
          </cell>
          <cell r="BM32" t="str">
            <v>Previsto/98</v>
          </cell>
          <cell r="BN32">
            <v>2</v>
          </cell>
          <cell r="BO32">
            <v>2</v>
          </cell>
          <cell r="BP32">
            <v>2</v>
          </cell>
          <cell r="BQ32">
            <v>2</v>
          </cell>
          <cell r="BR32">
            <v>2</v>
          </cell>
          <cell r="BS32">
            <v>2</v>
          </cell>
          <cell r="BT32">
            <v>2</v>
          </cell>
          <cell r="BU32">
            <v>2</v>
          </cell>
          <cell r="BV32">
            <v>2</v>
          </cell>
          <cell r="BW32">
            <v>2</v>
          </cell>
          <cell r="BX32">
            <v>2</v>
          </cell>
          <cell r="BY32">
            <v>2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2</v>
          </cell>
          <cell r="CE32">
            <v>2</v>
          </cell>
          <cell r="CF32">
            <v>2</v>
          </cell>
          <cell r="CG32">
            <v>2</v>
          </cell>
          <cell r="CH32">
            <v>2</v>
          </cell>
          <cell r="CI32">
            <v>2</v>
          </cell>
          <cell r="CJ32">
            <v>2</v>
          </cell>
          <cell r="CK32">
            <v>2</v>
          </cell>
          <cell r="CL32">
            <v>2</v>
          </cell>
          <cell r="CM32">
            <v>2</v>
          </cell>
          <cell r="CN32">
            <v>2</v>
          </cell>
          <cell r="CO32">
            <v>2</v>
          </cell>
          <cell r="CP32">
            <v>2</v>
          </cell>
          <cell r="CQ32">
            <v>2</v>
          </cell>
          <cell r="CR32">
            <v>2</v>
          </cell>
          <cell r="CS32">
            <v>62</v>
          </cell>
        </row>
      </sheetData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.Dados (US$)"/>
      <sheetName val="Indice"/>
      <sheetName val="Comparativo (Metas)"/>
      <sheetName val="Res Economico (CMM)"/>
      <sheetName val="Comparativo de Resultados"/>
      <sheetName val="balanço patr. (CMM)"/>
      <sheetName val="fluxo caixa (CMM)"/>
      <sheetName val="invest. (CMM)"/>
      <sheetName val="Faturamento (CMM)"/>
      <sheetName val="Market Share CMM"/>
      <sheetName val="custos Fixos (CMM)"/>
      <sheetName val="custos Variaveis (CMM)"/>
      <sheetName val="Prod TM cat (t)"/>
      <sheetName val="Prod TM Zn Ligas"/>
      <sheetName val="Prod TM Oxido"/>
      <sheetName val="Rendimento TM"/>
      <sheetName val="Vendas (ton) tts"/>
      <sheetName val="Vendas (ton) Zn Ligas MI"/>
      <sheetName val="Vendas (ton) Zn Ligas ME"/>
      <sheetName val="Vendas (ton) Oxido de Zinco"/>
      <sheetName val="Preço US$ total"/>
      <sheetName val="Preço US$ Zn Ligas (MI)"/>
      <sheetName val="Preço US$ Zn Ligas (ME)"/>
      <sheetName val="Preço US$ Zn ZnO"/>
      <sheetName val="Vendas R$ total"/>
      <sheetName val="Vendas R$ Zn Ligas MI"/>
      <sheetName val="Vendas R$ Zn Ligas ME"/>
      <sheetName val="Vendas R$ Oxido Zinco"/>
      <sheetName val="Controle Finanças"/>
      <sheetName val="VendasZn (US$)"/>
      <sheetName val="VendasZn (R$)"/>
      <sheetName val="DistrFat (US$)"/>
      <sheetName val="Vendas US$ Total"/>
      <sheetName val="Vendas US$ Zinco e Ligas MI"/>
      <sheetName val="PreçoZnMI-ME (R$)"/>
      <sheetName val="Vendas US$ Zinco e Ligas ME"/>
      <sheetName val="PreçoOx (R$)"/>
      <sheetName val="Vendas US$ Oxido Zn"/>
      <sheetName val="Prod Silic VZ"/>
      <sheetName val="Rend Silic VZ"/>
      <sheetName val="Prod Sulfet MA"/>
      <sheetName val="Rend Sulfet MA"/>
      <sheetName val="ProdZnCont (ton)"/>
      <sheetName val="ConsMet (Produção)"/>
      <sheetName val="ConsMet (Vendas)"/>
      <sheetName val="ProdPbMA (ton)"/>
      <sheetName val="Prod Chumbo Cont t"/>
      <sheetName val="Custo (Conc VZ)"/>
      <sheetName val="Custo (Conc MA)"/>
      <sheetName val="Custo (Metal TM)"/>
      <sheetName val="Custo (Metal TM) (R$)"/>
      <sheetName val="Desp oper (SP)US$"/>
      <sheetName val="Desp Op (SP)"/>
      <sheetName val="EfEnerg (ton)"/>
      <sheetName val="CPV Unit"/>
      <sheetName val="Gastos RH (US$)"/>
      <sheetName val="Desp Corporativas (SP)"/>
      <sheetName val="Nr Colaboradores,"/>
      <sheetName val="Gastos RH (R$)"/>
      <sheetName val="Balanço (US$)"/>
      <sheetName val="DRENegócio (R$)"/>
      <sheetName val="DRECorporativo (US$)"/>
      <sheetName val="DRE Evol (Real  e Orç)"/>
      <sheetName val="DRENegócio (US$)"/>
      <sheetName val="DREÓxido"/>
      <sheetName val="Fluxo Cx. (27 Excl mar98)"/>
      <sheetName val="Fluxo Cx. ( Real e Orç)"/>
      <sheetName val="OutrosResultFazendas"/>
      <sheetName val="Outros Result.(US$)"/>
      <sheetName val="Outros Result.(R$)"/>
      <sheetName val="Comp Faturamento"/>
      <sheetName val="Coment Receb (US$) (2)"/>
      <sheetName val="FluxoCorporativo (US$)"/>
      <sheetName val="FluxoNegócio"/>
      <sheetName val="Balanço (R$)"/>
      <sheetName val="FluxoNegócio(R$)"/>
      <sheetName val="FluxoNegócio Mês)"/>
      <sheetName val="Endiv Mensal (31)(Excl Maio98)"/>
      <sheetName val="Endividamento (US$)"/>
      <sheetName val="Endividamento Mes)"/>
      <sheetName val="Endividamento (R$)"/>
      <sheetName val="Conciliação (Ger x Cont) R$"/>
      <sheetName val="Conciliação (Ger x Cont) US$"/>
      <sheetName val="Conciliação (Econ x Fin) R$"/>
      <sheetName val="Conciliação (Econ x Fin) US$"/>
      <sheetName val="EstoqueComposição"/>
      <sheetName val="EstoqueEvolução"/>
      <sheetName val="EconXFinanc (US$)"/>
      <sheetName val="GerencXSociet (US$)"/>
      <sheetName val="Concil Produção"/>
      <sheetName val="Real 96 (US$)"/>
      <sheetName val="Real 97 (US$)"/>
      <sheetName val="Real 98 (US$)"/>
      <sheetName val="Real 99 (US$)"/>
      <sheetName val="Proj 99  (US$)"/>
      <sheetName val="Tres Gerações"/>
      <sheetName val="Fi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>
        <row r="7">
          <cell r="F7" t="str">
            <v xml:space="preserve">RELATÓRIO DE </v>
          </cell>
        </row>
        <row r="8">
          <cell r="F8" t="str">
            <v>TRÊS GERAÇÕES</v>
          </cell>
        </row>
        <row r="13">
          <cell r="F13" t="str">
            <v>TRÊS MARIAS</v>
          </cell>
        </row>
        <row r="15">
          <cell r="F15">
            <v>36404</v>
          </cell>
        </row>
        <row r="23">
          <cell r="D23" t="str">
            <v xml:space="preserve">                  CIA MINEIRA DE METAIS</v>
          </cell>
        </row>
        <row r="24">
          <cell r="D24" t="str">
            <v xml:space="preserve">                       Grupo Votorantim</v>
          </cell>
        </row>
        <row r="34">
          <cell r="F34" t="str">
            <v xml:space="preserve">RELATÓRIO DE </v>
          </cell>
        </row>
        <row r="35">
          <cell r="F35" t="str">
            <v>TRÊS GERAÇÕES</v>
          </cell>
        </row>
        <row r="40">
          <cell r="F40" t="str">
            <v>VAZANTE</v>
          </cell>
        </row>
        <row r="42">
          <cell r="F42">
            <v>36404</v>
          </cell>
        </row>
        <row r="50">
          <cell r="D50" t="str">
            <v xml:space="preserve">                  CIA MINEIRA DE METAIS</v>
          </cell>
        </row>
        <row r="51">
          <cell r="D51" t="str">
            <v xml:space="preserve">                       Grupo Votorantim</v>
          </cell>
        </row>
      </sheetData>
      <sheetData sheetId="9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ção Preços"/>
      <sheetName val="Spread"/>
      <sheetName val="Comparação Spread"/>
      <sheetName val="Chemsystem"/>
      <sheetName val="Summary 2004$"/>
      <sheetName val="CMAI 04_08_04"/>
      <sheetName val="Plan1"/>
      <sheetName val="Plan2"/>
      <sheetName val="Tres Gerações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Crude Oil, LLS - North America - Spot, low - FOB  St. James, LA</v>
          </cell>
        </row>
        <row r="5">
          <cell r="A5" t="str">
            <v>Crude Oil, Brent - West Europe - Spot, Avg. - FOB  North Sea</v>
          </cell>
        </row>
        <row r="6">
          <cell r="A6" t="str">
            <v>Crude Oil, Dubai - Middle East - Spot, Avg. - FOB  Persian Gulf</v>
          </cell>
        </row>
        <row r="7">
          <cell r="A7" t="str">
            <v>Natural Gas - North America - Spot - Delivered  Louisiana</v>
          </cell>
        </row>
        <row r="8">
          <cell r="A8" t="str">
            <v>Naphtha, 40 N+A - North America - Spot, low - FOB  US Gulf Coast</v>
          </cell>
        </row>
        <row r="9">
          <cell r="A9" t="str">
            <v>Naphtha - West Europe - Spot, Avg. - CIF  NW Europe</v>
          </cell>
        </row>
        <row r="10">
          <cell r="A10" t="str">
            <v>Naphtha - Southeast Asia - Spot, Avg. - FOB  Singapore</v>
          </cell>
        </row>
        <row r="11">
          <cell r="A11" t="str">
            <v>Ethane, Purity - North America - Spot, low - FOB  Mont Belvieu, TX</v>
          </cell>
        </row>
        <row r="12">
          <cell r="A12" t="str">
            <v>Ethane, E/P Mix - North America - Spot, low - FOB  Mont Belvieu, TX</v>
          </cell>
        </row>
        <row r="13">
          <cell r="A13" t="str">
            <v>Propane, non-Tet - North America - Spot, low - FOB  Mont Belvieu, TX</v>
          </cell>
        </row>
        <row r="14">
          <cell r="A14" t="str">
            <v>Propane - West Europe - Spot - CIF  NW Europe</v>
          </cell>
        </row>
        <row r="15">
          <cell r="A15" t="str">
            <v>Propane - Northeast Asia - Spot - CIF  Japan</v>
          </cell>
        </row>
        <row r="16">
          <cell r="A16" t="str">
            <v>Butane, ISO- - North America - Spot, low - FOB  Mont Belvieu, TX</v>
          </cell>
        </row>
        <row r="17">
          <cell r="A17" t="str">
            <v>Butane, Mixed- - West Europe - Spot - CIF  NW Europe</v>
          </cell>
        </row>
        <row r="18">
          <cell r="A18" t="str">
            <v>Butane, Mixed- - Northeast Asia - Spot - CIF  Japan</v>
          </cell>
        </row>
        <row r="19">
          <cell r="A19" t="str">
            <v>Gasoline, Unleaded, 87 (R+M)/2 Octane - North America - Spot, low - FOB  US Gulf Coast</v>
          </cell>
        </row>
        <row r="20">
          <cell r="A20" t="str">
            <v>Gasoline, Unleaded, 93 (R+M)/2 Octane - North America - Spot, low - FOB  US Gulf Coast</v>
          </cell>
        </row>
        <row r="21">
          <cell r="A21" t="str">
            <v>Gasoline, Unleaded, 91 Research Octane - West Europe - Spot, Avg. - FOB  Rotterdam</v>
          </cell>
        </row>
        <row r="22">
          <cell r="A22" t="str">
            <v>Gasoline, Unleaded, 95 Research Octane - West Europe - Spot, Avg. - FOB  Rotterdam</v>
          </cell>
        </row>
        <row r="23">
          <cell r="A23" t="str">
            <v>Gasoline, Unleaded, 92 Reseach Octane - Southeast Asia - Spot, Avg. - FOB  Singapore</v>
          </cell>
        </row>
        <row r="24">
          <cell r="A24" t="str">
            <v>Gasoline, Unleaded, 95 Research Octane - Southeast Asia - Spot, Avg. - FOB  Singapore</v>
          </cell>
        </row>
        <row r="25">
          <cell r="A25" t="str">
            <v xml:space="preserve">Diesel - North America - 15 ppm S Diesel - </v>
          </cell>
        </row>
        <row r="26">
          <cell r="A26" t="str">
            <v xml:space="preserve">Diesel - West Europe - Diesel, EN590 - </v>
          </cell>
        </row>
        <row r="27">
          <cell r="A27" t="str">
            <v>Ethylene - North America - Contract-Benchmark - Delivered  US Gulf Coast</v>
          </cell>
        </row>
        <row r="28">
          <cell r="A28" t="str">
            <v>Ethylene - West Europe - Contract-Market - Delivered  W. Europe</v>
          </cell>
        </row>
        <row r="29">
          <cell r="A29" t="str">
            <v>Ethylene - Southeast Asia - Spot, Avg. - CFR  SE Asia</v>
          </cell>
        </row>
        <row r="30">
          <cell r="A30" t="str">
            <v>Propylene, Refinery Grade - North America - Contract - Delivered  Texas</v>
          </cell>
        </row>
        <row r="31">
          <cell r="A31" t="str">
            <v>Propylene, Refinery Grade - North America - Contract-Freely Neg. - Delivered  Texas</v>
          </cell>
        </row>
        <row r="32">
          <cell r="A32" t="str">
            <v>Propylene, Contained Value - West Europe - Contract-Market - Delivered  W. Europe</v>
          </cell>
        </row>
        <row r="33">
          <cell r="A33" t="str">
            <v>Propylene, Polymer Grade - North America - Contract-Benchmark - Delivered  United States</v>
          </cell>
        </row>
        <row r="34">
          <cell r="A34" t="str">
            <v>Propylene, Polymer Grade - West Europe - Spot, Avg. - CIF  NW Europe</v>
          </cell>
        </row>
        <row r="35">
          <cell r="A35" t="str">
            <v>Propylene, Polymer Grade - Southeast Asia - Contract-Market - Delivered  Thailand</v>
          </cell>
        </row>
        <row r="36">
          <cell r="A36" t="str">
            <v>Butadiene - North America - Contract-Market - FOB  US Gulf Coast</v>
          </cell>
        </row>
        <row r="37">
          <cell r="A37" t="str">
            <v>Butadiene - West Europe - Contract-Market - Delivered  W. Europe</v>
          </cell>
        </row>
        <row r="38">
          <cell r="A38" t="str">
            <v>Butadiene - Northeast Asia - Contract-Market - CIF  Taiwan</v>
          </cell>
        </row>
        <row r="39">
          <cell r="A39" t="str">
            <v>Butene-1 - North America - Contract-Market - FOB  United States</v>
          </cell>
        </row>
        <row r="40">
          <cell r="A40" t="str">
            <v xml:space="preserve">Butene-1 - West Europe - Contract-Market - </v>
          </cell>
        </row>
        <row r="41">
          <cell r="A41" t="str">
            <v xml:space="preserve">Butene-1 - Asia -  - </v>
          </cell>
        </row>
        <row r="42">
          <cell r="A42" t="str">
            <v>Benzene - North America - Contract-Market - FOB  US Gulf Coast</v>
          </cell>
        </row>
        <row r="43">
          <cell r="A43" t="str">
            <v>Benzene - West Europe - Contract-Market - FOB/CIF  W. Europe</v>
          </cell>
        </row>
        <row r="44">
          <cell r="A44" t="str">
            <v>Benzene - Northeast Asia - Contract-Market - C&amp;F  S. Korea</v>
          </cell>
        </row>
        <row r="45">
          <cell r="A45" t="str">
            <v>Toluene, Nitration Grade - North America - Spot - FOB  US Gulf Coast</v>
          </cell>
        </row>
        <row r="46">
          <cell r="A46" t="str">
            <v>Toluene, Nitration Grade - West Europe - Spot - FOB  W. Europe</v>
          </cell>
        </row>
        <row r="47">
          <cell r="A47" t="str">
            <v>Toluene - Northeast Asia - Spot - FOB  S. Korea</v>
          </cell>
        </row>
        <row r="48">
          <cell r="A48" t="str">
            <v>Mixed Xylenes, Isomer Grade - North America - Contract-Market - FOB  Houston, TX</v>
          </cell>
        </row>
        <row r="49">
          <cell r="A49" t="str">
            <v>Mixed Xylenes, Isomer Grade - North America - Spot - FOB  Houston, TX</v>
          </cell>
        </row>
        <row r="50">
          <cell r="A50" t="str">
            <v>Mixed Xylenes - West Europe - Spot - FOB  Rotterdam</v>
          </cell>
        </row>
        <row r="51">
          <cell r="A51" t="str">
            <v>Mixed Xylenes - Northeast Asia - Contract-Market - FOB  S. Korea</v>
          </cell>
        </row>
        <row r="52">
          <cell r="A52" t="str">
            <v>Mixed Xylenes - Northeast Asia - Spot - FOB  S. Korea</v>
          </cell>
        </row>
        <row r="53">
          <cell r="A53" t="str">
            <v>Paraxylene - North America - Contract-Market - Delivered  North America</v>
          </cell>
        </row>
        <row r="54">
          <cell r="A54" t="str">
            <v>Paraxylene - West Europe - Contract-Market - Delivered  W. Europe</v>
          </cell>
        </row>
        <row r="55">
          <cell r="A55" t="str">
            <v>Paraxylene - Northeast Asia - Contract-Market - C&amp;F  NE Asia</v>
          </cell>
        </row>
        <row r="56">
          <cell r="A56" t="str">
            <v>Orthoxylene - North America - Spot - FOB  United States</v>
          </cell>
        </row>
        <row r="57">
          <cell r="A57" t="str">
            <v>Orthoxylene - West Europe - Contract-Market - Delivered  W. Europe</v>
          </cell>
        </row>
        <row r="58">
          <cell r="A58" t="str">
            <v>Orthoxylene - West Europe - Spot - Delivered  W. Europe</v>
          </cell>
        </row>
        <row r="59">
          <cell r="A59" t="str">
            <v>Orthoxylene - Northeast Asia - Spot - C&amp;F  NE Asia</v>
          </cell>
        </row>
        <row r="60">
          <cell r="A60" t="str">
            <v>Caprolactam - West Europe - Domestic - Delivered  W. Europe</v>
          </cell>
        </row>
        <row r="61">
          <cell r="A61" t="str">
            <v>Caprolactam - Northeast Asia - Spot - CFR  Far East</v>
          </cell>
        </row>
        <row r="62">
          <cell r="A62" t="str">
            <v>Caprolactam - Northeast Asia - Contract-Market - CFR  Far East</v>
          </cell>
        </row>
        <row r="63">
          <cell r="A63" t="str">
            <v>Polyethylene, High Density - North America - Domestic Market (Contract) - Delivered</v>
          </cell>
        </row>
        <row r="64">
          <cell r="A64" t="str">
            <v>Polyethylene, High Density - North America - Domestic Market (Contract) - Delivered</v>
          </cell>
        </row>
        <row r="65">
          <cell r="A65" t="str">
            <v>Polyethylene, High Density - North America - Domestic Market (Contract) - Delivered</v>
          </cell>
        </row>
        <row r="66">
          <cell r="A66" t="str">
            <v>Polyethylene, High Density - West Europe - Domestic Market (Contract) - Delivered  W. Europe</v>
          </cell>
        </row>
        <row r="67">
          <cell r="A67" t="str">
            <v>Polyethylene, High Density - West Europe - Domestic Market (Contract) - Delivered  W. Europe</v>
          </cell>
        </row>
        <row r="68">
          <cell r="A68" t="str">
            <v>Polyethylene, High Density - West Europe - Domestic Market (Contract) - Delivered  W. Europe</v>
          </cell>
        </row>
        <row r="69">
          <cell r="A69" t="str">
            <v>Polyethylene, High Density - Northeast Asia - Spot/Export - CFR  China</v>
          </cell>
        </row>
        <row r="70">
          <cell r="A70" t="str">
            <v>Polyethylene, High Density - Northeast Asia - Spot/Export - CFR  China</v>
          </cell>
        </row>
        <row r="71">
          <cell r="A71" t="str">
            <v>Polyethylene, Low Density - North America - Domestic Market (Contract) - Delivered</v>
          </cell>
        </row>
        <row r="72">
          <cell r="A72" t="str">
            <v>Polyethylene, Low Density - North America - Domestic Market (Contract) - Delivered</v>
          </cell>
        </row>
        <row r="73">
          <cell r="A73" t="str">
            <v>Polyethylene, Low Density - West Europe - Domestic Market (Contract) - Delivered  W. Europe</v>
          </cell>
        </row>
        <row r="74">
          <cell r="A74" t="str">
            <v>Polyethylene, Low Density - West Europe - Spot/Export - FOB  W. Europe</v>
          </cell>
        </row>
        <row r="75">
          <cell r="A75" t="str">
            <v>Polyethylene, Low Density - North America - Domestic Market (Contract) - Delivered</v>
          </cell>
        </row>
        <row r="76">
          <cell r="A76" t="str">
            <v>Polyethylene, Low Density - Northeast Asia - Spot - CFR  China</v>
          </cell>
        </row>
        <row r="77">
          <cell r="A77" t="str">
            <v>Polyethylene, Linear Low Density - North America - Domestic Market (Contract) - Delivered</v>
          </cell>
        </row>
        <row r="78">
          <cell r="A78" t="str">
            <v>Polyethylene, Linear Low Density - North America - Domestic Market (Contract) - Delivered</v>
          </cell>
        </row>
        <row r="79">
          <cell r="A79" t="str">
            <v>Polyethylene, Linear Low Density - North America - Domestic Market (Contract) - Delivered</v>
          </cell>
        </row>
        <row r="80">
          <cell r="A80" t="str">
            <v>Polyethylene, Linear Low Density - West Europe - Domestic Market (Contract) - Delivered  W. Europe</v>
          </cell>
        </row>
        <row r="81">
          <cell r="A81" t="str">
            <v>Polyethylene, Linear Low Density - West Europe - Domestic Market (Contract) - Delivered  W. Europe</v>
          </cell>
        </row>
        <row r="82">
          <cell r="A82" t="str">
            <v>Polyethylene, Linear Low Density - Northeast Asia - Spot - CFR  China</v>
          </cell>
        </row>
        <row r="83">
          <cell r="A83" t="str">
            <v>Polyethylene, High Density - Northeast Asia - Spot - CFR  China</v>
          </cell>
        </row>
        <row r="84">
          <cell r="A84" t="str">
            <v>Polypropylene - North America - Domestic Market (Contract) - Delivered</v>
          </cell>
        </row>
        <row r="85">
          <cell r="A85" t="str">
            <v>Polypropylene, Copolymer - North America - Contract-Market - Delivered</v>
          </cell>
        </row>
        <row r="86">
          <cell r="A86" t="str">
            <v>Polypropylene, Raffia - North America - Contract-Market - Delivered</v>
          </cell>
        </row>
        <row r="87">
          <cell r="A87" t="str">
            <v>Polypropylene, Fiber Grade - North America - Contract-Market - Delivered</v>
          </cell>
        </row>
        <row r="88">
          <cell r="A88" t="str">
            <v>Polypropylene, Homopolymer - West Europe - Contract-Market - Delivered  W. Europe</v>
          </cell>
        </row>
        <row r="89">
          <cell r="A89" t="str">
            <v>Polypropylene, Copolymer - West Europe - Contract-Market - Delivered  W. Europe</v>
          </cell>
        </row>
        <row r="90">
          <cell r="A90" t="str">
            <v>Polypropylene, Raffia - West Europe - Contract-Market - Delivered  W. Europe</v>
          </cell>
        </row>
        <row r="91">
          <cell r="A91" t="str">
            <v>Polypropylene, Fiber Grade - West Europe - Contract-Market - Delivered  W. Europe</v>
          </cell>
        </row>
        <row r="92">
          <cell r="A92" t="str">
            <v>Polypropylene - Northeast Asia - Spot - CFR  China</v>
          </cell>
        </row>
        <row r="93">
          <cell r="A93" t="str">
            <v>Polypropylene, Raffia - Northeast Asia - Spot - CFR  China</v>
          </cell>
        </row>
        <row r="94">
          <cell r="A94" t="str">
            <v>Polypropylene, Fiber Grade - Northeast Asia - Spot - CFR  China</v>
          </cell>
        </row>
        <row r="95">
          <cell r="A95" t="str">
            <v>Polypropylene, Copolymer - Northeast Asia - Spot - CFR  China</v>
          </cell>
        </row>
        <row r="96">
          <cell r="A96" t="str">
            <v>Ethylene Dichloride - North America - Export Contract - FOB  US Gulf Coast</v>
          </cell>
        </row>
        <row r="97">
          <cell r="A97" t="str">
            <v>Ethylene Dichloride - West Europe - Export Contract - FOB  US Gulf Coast</v>
          </cell>
        </row>
        <row r="98">
          <cell r="A98" t="str">
            <v>Ethylene Dichloride - Northeast Asia - Contract-Market - CFR  NE Asia</v>
          </cell>
        </row>
        <row r="99">
          <cell r="A99" t="str">
            <v>Vinyl Chloride Monomer - North America - Contract-Market - FOB  United States</v>
          </cell>
        </row>
        <row r="100">
          <cell r="A100" t="str">
            <v>Vinyl Chloride Monomer - Northeast Asia - Spot - CFR  NE Asia</v>
          </cell>
        </row>
        <row r="101">
          <cell r="A101" t="str">
            <v>Polyvinyl Chloride - North America - Contract-Market - Delivered  United States</v>
          </cell>
        </row>
        <row r="102">
          <cell r="A102" t="str">
            <v>Polyvinyl Chloride - West Europe - Contract-Market - Delivered  Continental Europe</v>
          </cell>
        </row>
        <row r="103">
          <cell r="A103" t="str">
            <v>Polyvinyl Chloride - Northeast Asia - Spot - CFR  NE Asia</v>
          </cell>
        </row>
        <row r="104">
          <cell r="A104" t="str">
            <v>Terephthalic Acid - North America - Contract - Delivered  United States</v>
          </cell>
        </row>
        <row r="105">
          <cell r="A105" t="str">
            <v>Terephthalic Acid - West Europe - Contract-Market - Delivered  W. Europe</v>
          </cell>
        </row>
        <row r="106">
          <cell r="A106" t="str">
            <v>Terephthalic Acid - Northeast Asia - Contract-Market - C&amp;F  NE Asia</v>
          </cell>
        </row>
        <row r="107">
          <cell r="A107" t="str">
            <v>Dmt, (molten) - North America - Contract-Market - Delivered  United States</v>
          </cell>
        </row>
        <row r="108">
          <cell r="A108" t="str">
            <v>Dmt - West Europe - Contract-Market - FOB  W. Europe</v>
          </cell>
        </row>
        <row r="109">
          <cell r="A109" t="str">
            <v>Dmt - Northeast Asia - Contract-Market - FOB  NE Asia</v>
          </cell>
        </row>
        <row r="110">
          <cell r="A110" t="str">
            <v>Monoethylene Glycol, Fiber Grade - North America - Contract-Market - FOB  United States</v>
          </cell>
        </row>
        <row r="111">
          <cell r="A111" t="str">
            <v>Monoethylene Glycol, Fiber Grade - West Europe - Contract-Market - Delivered  W. Europe</v>
          </cell>
        </row>
        <row r="112">
          <cell r="A112" t="str">
            <v>Monoethylene Glycol, Fiber Grade - Southeast Asia - Contract-Market - CFR  Asia/Pacific</v>
          </cell>
        </row>
        <row r="113">
          <cell r="A113" t="str">
            <v>Monoethylene Glycol, Fiber Grade - Northeast Asia - Spot - CFR  NE Asia</v>
          </cell>
        </row>
        <row r="114">
          <cell r="A114" t="str">
            <v>Pet, Polyethylene Terephthalate,  Bottle Resin - North America - Contract-Market - Delivered  United States</v>
          </cell>
        </row>
        <row r="115">
          <cell r="A115" t="str">
            <v>Pet, Polyethylene Terephthalate,  Bottle Resin - West Europe - Contract-Market - DDP  W. Europe</v>
          </cell>
        </row>
        <row r="116">
          <cell r="A116" t="str">
            <v>Pet, Polyethylene Terephthalate,  Bottle Resin, (n - Northeast Asia - Spot - FOB  NE Asia</v>
          </cell>
        </row>
        <row r="117">
          <cell r="A117" t="str">
            <v>Mtbe (Methyl Tertiary Butyl Ether) - North America - Spot - Delivered  US Gulf Coast</v>
          </cell>
        </row>
        <row r="118">
          <cell r="A118" t="str">
            <v>Mtbe (Methyl Tertiary Butyl Ether) - West Europe - Spot - Delivered  Rotterdam</v>
          </cell>
        </row>
        <row r="119">
          <cell r="A119" t="str">
            <v>Mtbe (Methyl Tertiary Butyl Ether) - Southeast Asia - Spot - Delivered  Singapore</v>
          </cell>
        </row>
        <row r="120">
          <cell r="A120" t="str">
            <v>Caustic Soda, Diaphragm Grade - North America - Contract-Market - FOB  US Gulf Coast</v>
          </cell>
        </row>
        <row r="121">
          <cell r="A121" t="str">
            <v>Caustic Soda, Membrane - North America - Contract-Market - FOB  US Gulf Coast</v>
          </cell>
        </row>
        <row r="122">
          <cell r="A122" t="str">
            <v>Caustic Soda, Mercury Grade - North America - Contract-Market - FOB  US Gulf Coast</v>
          </cell>
        </row>
        <row r="123">
          <cell r="A123" t="str">
            <v>Caustic Soda - West Europe - Contract-Market - Delivered  Continental Europe</v>
          </cell>
        </row>
        <row r="124">
          <cell r="A124" t="str">
            <v>Caustic Soda - Northeast Asia - Contract-Market - Delivered  Taiwan</v>
          </cell>
        </row>
        <row r="125">
          <cell r="A125" t="str">
            <v>vazio</v>
          </cell>
        </row>
      </sheetData>
      <sheetData sheetId="4" refreshError="1"/>
      <sheetData sheetId="5" refreshError="1">
        <row r="2">
          <cell r="B2" t="str">
            <v>North America</v>
          </cell>
          <cell r="C2" t="str">
            <v>West Europe</v>
          </cell>
          <cell r="D2" t="str">
            <v>Middle East</v>
          </cell>
          <cell r="E2" t="str">
            <v>North America</v>
          </cell>
          <cell r="F2" t="str">
            <v>North America</v>
          </cell>
          <cell r="G2" t="str">
            <v>West Europe</v>
          </cell>
          <cell r="H2" t="str">
            <v>Southeast Asia</v>
          </cell>
          <cell r="I2" t="str">
            <v>North America</v>
          </cell>
          <cell r="J2" t="str">
            <v>West Europe</v>
          </cell>
          <cell r="K2" t="str">
            <v>Southeast Asia</v>
          </cell>
          <cell r="L2" t="str">
            <v>North America</v>
          </cell>
          <cell r="M2" t="str">
            <v>West Europe</v>
          </cell>
          <cell r="N2" t="str">
            <v>Southeast Asia</v>
          </cell>
          <cell r="O2" t="str">
            <v>North America</v>
          </cell>
          <cell r="P2" t="str">
            <v>West Europe</v>
          </cell>
          <cell r="Q2" t="str">
            <v>Northeast Asia</v>
          </cell>
          <cell r="R2" t="str">
            <v>North America</v>
          </cell>
          <cell r="S2" t="str">
            <v>West Europe</v>
          </cell>
          <cell r="T2" t="str">
            <v>Northeast Asia</v>
          </cell>
          <cell r="U2" t="str">
            <v>North America</v>
          </cell>
          <cell r="V2" t="str">
            <v>West Europe</v>
          </cell>
          <cell r="W2" t="str">
            <v>Northeast Asia</v>
          </cell>
          <cell r="X2" t="str">
            <v>North America</v>
          </cell>
          <cell r="Y2" t="str">
            <v>West Europe</v>
          </cell>
          <cell r="Z2" t="str">
            <v>Northeast Asia</v>
          </cell>
          <cell r="AA2" t="str">
            <v>North America</v>
          </cell>
          <cell r="AB2" t="str">
            <v>West Europe</v>
          </cell>
          <cell r="AC2" t="str">
            <v>Northeast Asia</v>
          </cell>
          <cell r="AD2" t="str">
            <v>North America</v>
          </cell>
          <cell r="AE2" t="str">
            <v>West Europe</v>
          </cell>
          <cell r="AF2" t="str">
            <v>Northeast Asia</v>
          </cell>
          <cell r="AG2" t="str">
            <v>North America</v>
          </cell>
          <cell r="AH2" t="str">
            <v>West Europe</v>
          </cell>
          <cell r="AI2" t="str">
            <v>Northeast Asia</v>
          </cell>
          <cell r="AJ2" t="str">
            <v>North America</v>
          </cell>
          <cell r="AK2" t="str">
            <v>West Europe</v>
          </cell>
          <cell r="AL2" t="str">
            <v>Northeast Asia</v>
          </cell>
          <cell r="AM2" t="str">
            <v>North America</v>
          </cell>
          <cell r="AN2" t="str">
            <v>West Europe</v>
          </cell>
          <cell r="AO2" t="str">
            <v>Northeast Asia</v>
          </cell>
          <cell r="AP2" t="str">
            <v>North America</v>
          </cell>
          <cell r="AQ2" t="str">
            <v>West Europe</v>
          </cell>
          <cell r="AR2" t="str">
            <v>Northeast Asia</v>
          </cell>
          <cell r="AS2" t="str">
            <v>North America</v>
          </cell>
          <cell r="AT2" t="str">
            <v>West Europe</v>
          </cell>
          <cell r="AU2" t="str">
            <v>Northeast Asia</v>
          </cell>
          <cell r="AV2" t="str">
            <v>North America</v>
          </cell>
          <cell r="AW2" t="str">
            <v>West Europe</v>
          </cell>
          <cell r="AX2" t="str">
            <v>Northeast Asia</v>
          </cell>
          <cell r="AY2" t="str">
            <v>North America</v>
          </cell>
          <cell r="AZ2" t="str">
            <v>West Europe</v>
          </cell>
          <cell r="BA2" t="str">
            <v>Northeast Asia</v>
          </cell>
          <cell r="BB2" t="str">
            <v>North America</v>
          </cell>
          <cell r="BC2" t="str">
            <v>West Europe</v>
          </cell>
          <cell r="BD2" t="str">
            <v>Northeast Asia</v>
          </cell>
          <cell r="BE2" t="str">
            <v>North America</v>
          </cell>
          <cell r="BF2" t="str">
            <v>West Europe</v>
          </cell>
          <cell r="BG2" t="str">
            <v>Northeast Asia</v>
          </cell>
          <cell r="BH2" t="str">
            <v>North America</v>
          </cell>
          <cell r="BI2" t="str">
            <v>West Europe</v>
          </cell>
          <cell r="BJ2" t="str">
            <v>Northeast Asia</v>
          </cell>
          <cell r="BK2" t="str">
            <v>North America</v>
          </cell>
          <cell r="BL2" t="str">
            <v>West Europe</v>
          </cell>
          <cell r="BM2" t="str">
            <v>Northeast Asia</v>
          </cell>
          <cell r="BN2" t="str">
            <v>North America</v>
          </cell>
          <cell r="BO2" t="str">
            <v>West Europe</v>
          </cell>
          <cell r="BP2" t="str">
            <v>Northeast Asia</v>
          </cell>
          <cell r="BQ2" t="str">
            <v>North America</v>
          </cell>
          <cell r="BR2" t="str">
            <v>West Europe</v>
          </cell>
          <cell r="BS2" t="str">
            <v>Northeast Asia</v>
          </cell>
          <cell r="BT2" t="str">
            <v>North America</v>
          </cell>
          <cell r="BU2" t="str">
            <v>West Europe</v>
          </cell>
          <cell r="BV2" t="str">
            <v>Southeast Asia</v>
          </cell>
          <cell r="BW2" t="str">
            <v>North America</v>
          </cell>
          <cell r="BX2" t="str">
            <v>West Europe</v>
          </cell>
          <cell r="BY2" t="str">
            <v>North East Asia</v>
          </cell>
        </row>
        <row r="7">
          <cell r="B7" t="str">
            <v>Crude Oil, LLS - North America - Spot, low - FOB  St. James, LA</v>
          </cell>
          <cell r="C7" t="str">
            <v>Crude Oil, Brent - West Europe - Spot, Avg. - FOB  North Sea</v>
          </cell>
          <cell r="D7" t="str">
            <v>Crude Oil, Dubai - Middle East - Spot, Avg. - FOB  Persian Gulf</v>
          </cell>
          <cell r="E7" t="str">
            <v>Natural Gas - North America - Spot - Delivered  Louisiana</v>
          </cell>
          <cell r="F7" t="str">
            <v>Naphtha, 40 N+A - North America - Spot, low - FOB  US Gulf Coast</v>
          </cell>
          <cell r="G7" t="str">
            <v>Naphtha - West Europe - Spot, Avg. - CIF  NW Europe</v>
          </cell>
          <cell r="H7" t="str">
            <v>Naphtha - Southeast Asia - Spot, Avg. - FOB  Singapore</v>
          </cell>
          <cell r="I7" t="str">
            <v>Ethylene - North America - Contract-Benchmark - Delivered  US Gulf Coast</v>
          </cell>
          <cell r="J7" t="str">
            <v>Ethylene - West Europe - Contract-Market - Delivered  W. Europe</v>
          </cell>
          <cell r="K7" t="str">
            <v>Ethylene - Southeast Asia - Spot, Avg. - CFR  SE Asia</v>
          </cell>
          <cell r="L7" t="str">
            <v>Propylene, Polymer Grade - North America - Contract-Benchmark - Delivered  United States</v>
          </cell>
          <cell r="M7" t="str">
            <v>Propylene, Polymer Grade - West Europe - Spot, Avg. - CIF  NW Europe</v>
          </cell>
          <cell r="N7" t="str">
            <v>Propylene, Polymer Grade - Southeast Asia - Contract-Market - Delivered  Thailand</v>
          </cell>
          <cell r="O7" t="str">
            <v>Butadiene - North America - Contract-Market - FOB  US Gulf Coast</v>
          </cell>
          <cell r="P7" t="str">
            <v>Butadiene - West Europe - Contract-Market - Delivered  W. Europe</v>
          </cell>
          <cell r="Q7" t="str">
            <v>Butadiene - Northeast Asia - Contract-Market - CIF  Taiwan</v>
          </cell>
          <cell r="R7" t="str">
            <v>Butene-1 - North America - Contract-Market - FOB  United States</v>
          </cell>
          <cell r="S7" t="str">
            <v>Butene-1 - West Europe - Contract-Market - FOB  United States</v>
          </cell>
          <cell r="T7" t="str">
            <v>Butene-1 - Northeast Asia - Contract-Market - FOB  United States</v>
          </cell>
          <cell r="U7" t="str">
            <v>Benzene - North America - Contract-Market - FOB  US Gulf Coast</v>
          </cell>
          <cell r="V7" t="str">
            <v>Benzene - West Europe - Contract-Market - FOB/CIF  W. Europe</v>
          </cell>
          <cell r="W7" t="str">
            <v>Benzene - Northeast Asia - Contract-Market - C&amp;F  S. Korea</v>
          </cell>
          <cell r="X7" t="str">
            <v>Toluene, Nitration Grade - North America - Spot - FOB  US Gulf Coast</v>
          </cell>
          <cell r="Y7" t="str">
            <v>Toluene, Nitration Grade - West Europe - Spot - FOB  W. Europe</v>
          </cell>
          <cell r="Z7" t="str">
            <v>Toluene - Northeast Asia - Spot - FOB  S. Korea</v>
          </cell>
          <cell r="AA7" t="str">
            <v>Mixed Xylenes, Isomer Grade - North America - Contract-Market - FOB  Houston, TX</v>
          </cell>
          <cell r="AB7" t="str">
            <v>Mixed Xylenes - West Europe - Spot - FOB  Rotterdam</v>
          </cell>
          <cell r="AC7" t="str">
            <v>Mixed Xylenes - Northeast Asia - Spot - FOB  S. Korea</v>
          </cell>
          <cell r="AD7" t="str">
            <v>Paraxylene - North America - Contract-Market - Delivered  North America</v>
          </cell>
          <cell r="AE7" t="str">
            <v>Paraxylene - West Europe - Contract-Market - Delivered  W. Europe</v>
          </cell>
          <cell r="AF7" t="str">
            <v>Paraxylene - Northeast Asia - Contract-Market - C&amp;F  NE Asia</v>
          </cell>
          <cell r="AG7" t="str">
            <v>Orthoxylene - North America - Spot - FOB  United States</v>
          </cell>
          <cell r="AH7" t="str">
            <v>Orthoxylene - West Europe - Contract-Market - Delivered  W. Europe</v>
          </cell>
          <cell r="AI7" t="str">
            <v>Orthoxylene - Northeast Asia - Spot - C&amp;F  NE Asia</v>
          </cell>
          <cell r="AJ7" t="str">
            <v>Caprolactam - North America - Contract - Delivered</v>
          </cell>
          <cell r="AK7" t="str">
            <v>Caprolactam - West Europe - Domestic - Delivered  W. Europe</v>
          </cell>
          <cell r="AL7" t="str">
            <v>Caprolactam - Northeast Asia - Contract-Market - CFR  Far East</v>
          </cell>
          <cell r="AM7" t="str">
            <v>Polyethylene, High Density - North America - Domestic Market (Contract) - Delivered</v>
          </cell>
          <cell r="AN7" t="str">
            <v>Polyethylene, High Density - West Europe - Domestic Market (Contract) - Delivered  W. Europe</v>
          </cell>
          <cell r="AO7" t="str">
            <v>Polyethylene, High Density - Northeast Asia - Spot - CFR  China</v>
          </cell>
          <cell r="AP7" t="str">
            <v>Polyethylene, Low Density - North America - Domestic Market (Contract) - Delivered</v>
          </cell>
          <cell r="AQ7" t="str">
            <v>Polyethylene, Low Density - West Europe - Domestic Market (Contract) - Delivered  W. Europe</v>
          </cell>
          <cell r="AR7" t="str">
            <v>Polyethylene, Low Density - Northeast Asia - Spot - CFR  China</v>
          </cell>
          <cell r="AS7" t="str">
            <v>Polyethylene, Linear Low Density - North America - Domestic Market (Contract) - Delivered</v>
          </cell>
          <cell r="AT7" t="str">
            <v>Polyethylene, Linear Low Density - West Europe - Domestic Market (Contract) - Delivered  W. Europe</v>
          </cell>
          <cell r="AU7" t="str">
            <v>Polyethylene, Linear Low Density - Northeast Asia - Spot - CFR  China</v>
          </cell>
          <cell r="AV7" t="str">
            <v>Polypropylene - North America - Domestic Market (Contract) - Delivered</v>
          </cell>
          <cell r="AW7" t="str">
            <v>Polypropylene, Homopolymer - West Europe - Contract-Market - Delivered  W. Europe</v>
          </cell>
          <cell r="AX7" t="str">
            <v>Polypropylene - Northeast Asia - Spot - CFR  China</v>
          </cell>
          <cell r="AY7" t="str">
            <v>Ethylene Dichloride - North America - Export Contract - FOB  US Gulf Coast</v>
          </cell>
          <cell r="AZ7" t="str">
            <v>Ethylene Dichloride - West Europe - Spot - Delivered  W. Europe</v>
          </cell>
          <cell r="BA7" t="str">
            <v>Ethylene Dichloride - Northeast Asia - Contract-Market - CFR  NE Asia</v>
          </cell>
          <cell r="BB7" t="str">
            <v>Vinyl Chloride Monomer - North America - Contract-Market - FOB  United States</v>
          </cell>
          <cell r="BC7" t="str">
            <v>Vinyl Chloride Monomer - West Europe - Contract-Market - Delivered  W. Europe</v>
          </cell>
          <cell r="BD7" t="str">
            <v>Vinyl Chloride Monomer - Northeast Asia - Spot - CFR  NE Asia</v>
          </cell>
          <cell r="BE7" t="str">
            <v>Polyvinyl Chloride - North America - Contract-Market - Delivered  United States</v>
          </cell>
          <cell r="BF7" t="str">
            <v>Polyvinyl Chloride - West Europe - Contract-Market - Delivered  Continental Europe</v>
          </cell>
          <cell r="BG7" t="str">
            <v>Polyvinyl Chloride - Northeast Asia - Spot - CFR  NE Asia</v>
          </cell>
          <cell r="BH7" t="str">
            <v>Terephthalic Acid - North America - Contract - Delivered  United States</v>
          </cell>
          <cell r="BI7" t="str">
            <v>Terephthalic Acid - West Europe - Contract-Market - Delivered  W. Europe</v>
          </cell>
          <cell r="BJ7" t="str">
            <v>Terephthalic Acid - Northeast Asia - Contract-Market - C&amp;F  NE Asia</v>
          </cell>
          <cell r="BK7" t="str">
            <v>Dmt, (molten) - North America - Contract-Market - Delivered  United States</v>
          </cell>
          <cell r="BL7" t="str">
            <v>Dmt - West Europe - Contract-Market - FOB  W. Europe</v>
          </cell>
          <cell r="BM7" t="str">
            <v>Dmt - Northeast Asia - Contract-Market - FOB  NE Asia</v>
          </cell>
          <cell r="BN7" t="str">
            <v>Monoethylene Glycol, Fiber Grade - North America - Contract-Market - FOB  United States</v>
          </cell>
          <cell r="BO7" t="str">
            <v>Monoethylene Glycol, Fiber Grade - West Europe - Contract-Market - Delivered  W. Europe</v>
          </cell>
          <cell r="BP7" t="str">
            <v>Monoethylene Glycol, Fiber Grade - Northeast Asia - Spot - CFR  NE Asia</v>
          </cell>
          <cell r="BQ7" t="str">
            <v>Pet, Polyethylene Terephthalate,  Bottle Resin - North America - Contract-Market - Delivered  United States</v>
          </cell>
          <cell r="BR7" t="str">
            <v>Pet, Polyethylene Terephthalate,  Bottle Resin - West Europe - Contract-Market - DDP  W. Europe</v>
          </cell>
          <cell r="BS7" t="str">
            <v>Pet, Polyethylene Terephthalate,  Bottle Resin, (n - Northeast Asia - Spot - FOB  NE Asia</v>
          </cell>
          <cell r="BT7" t="str">
            <v>Mtbe (Methyl Tertiary Butyl Ether) - North America - Spot - Delivered  US Gulf Coast</v>
          </cell>
          <cell r="BU7" t="str">
            <v>Mtbe (Methyl Tertiary Butyl Ether) - West Europe - Spot - Delivered  Rotterdam</v>
          </cell>
          <cell r="BV7" t="str">
            <v>Mtbe (Methyl Tertiary Butyl Ether) - Southeast Asia - Spot - Delivered  Singapore</v>
          </cell>
          <cell r="BW7" t="str">
            <v>Caustic Soda - North America - Contract-Market - FOB  US Gulf Coast</v>
          </cell>
          <cell r="BX7" t="str">
            <v>Caustic Soda - West Europe - Contract-Market - Delivered  Continental Europe</v>
          </cell>
          <cell r="BY7" t="str">
            <v>Caustic Soda - North East Asia - Contract-Market - FOB Works</v>
          </cell>
          <cell r="BZ7" t="str">
            <v>vazio</v>
          </cell>
        </row>
      </sheetData>
      <sheetData sheetId="6" refreshError="1">
        <row r="1">
          <cell r="A1" t="str">
            <v>CMAI</v>
          </cell>
        </row>
        <row r="2">
          <cell r="A2" t="str">
            <v>Chemsystem</v>
          </cell>
        </row>
      </sheetData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"/>
      <sheetName val="GAFISA"/>
      <sheetName val="SOCIO"/>
      <sheetName val="Macros"/>
      <sheetName val="Menu"/>
      <sheetName val="Acomp"/>
      <sheetName val="Plan1"/>
      <sheetName val="CMAI 04_08_04"/>
      <sheetName val="Chemsystem"/>
      <sheetName val="FLUXO_ENDIVIDAMENTO"/>
      <sheetName val="ÍNDICE"/>
      <sheetName val="COMP_CX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EEFFmensual"/>
      <sheetName val="EEFF"/>
      <sheetName val="VPLCHAGLLA"/>
      <sheetName val="Creación de Valor"/>
      <sheetName val="IMPOSTOS"/>
      <sheetName val="INGRESOS"/>
      <sheetName val="COSTOS"/>
      <sheetName val="Hoja2"/>
      <sheetName val="ATIVOS"/>
      <sheetName val="EPC MENSUAL"/>
      <sheetName val="EPC"/>
      <sheetName val="FINANCIAMIENTO"/>
      <sheetName val="FATOR DE PLANTA"/>
      <sheetName val="POTENCIA EFETIVA"/>
      <sheetName val="PRECIO ENERGIA"/>
      <sheetName val="COSTOS MARGINALES"/>
      <sheetName val="DESPACHO"/>
      <sheetName val="RiskSerializationData"/>
      <sheetName val="rsklibSimData"/>
      <sheetName val="DATOS DE POTENCIA"/>
      <sheetName val="EvSpot"/>
      <sheetName val="CanonAgua"/>
      <sheetName val="Contratos_Exercicio"/>
    </sheetNames>
    <sheetDataSet>
      <sheetData sheetId="0">
        <row r="60">
          <cell r="B60">
            <v>0.19</v>
          </cell>
        </row>
      </sheetData>
      <sheetData sheetId="1">
        <row r="64">
          <cell r="K64">
            <v>0</v>
          </cell>
        </row>
      </sheetData>
      <sheetData sheetId="2">
        <row r="42">
          <cell r="I42">
            <v>29511.167612110039</v>
          </cell>
        </row>
      </sheetData>
      <sheetData sheetId="3"/>
      <sheetData sheetId="4">
        <row r="38">
          <cell r="J38">
            <v>6.8257979632095598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0">
          <cell r="J20">
            <v>37028.090658003661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 t="str">
            <v>Central</v>
          </cell>
          <cell r="C1" t="str">
            <v>Grupo</v>
          </cell>
          <cell r="D1" t="str">
            <v>Fecha</v>
          </cell>
          <cell r="E1" t="str">
            <v>Potencia Firme (kW)</v>
          </cell>
        </row>
        <row r="2">
          <cell r="B2" t="str">
            <v>CAHUA</v>
          </cell>
          <cell r="C2" t="str">
            <v>CAHUA</v>
          </cell>
          <cell r="D2" t="str">
            <v>2008-06</v>
          </cell>
          <cell r="E2">
            <v>39403</v>
          </cell>
        </row>
        <row r="3">
          <cell r="B3" t="str">
            <v>GALLITO CIEGO</v>
          </cell>
          <cell r="C3" t="str">
            <v>GALLITOC</v>
          </cell>
          <cell r="D3" t="str">
            <v>2008-06</v>
          </cell>
          <cell r="E3">
            <v>27041</v>
          </cell>
        </row>
        <row r="4">
          <cell r="B4" t="str">
            <v>HUAYLLACHO</v>
          </cell>
          <cell r="C4" t="str">
            <v>TODOS</v>
          </cell>
          <cell r="D4" t="str">
            <v>2008-06</v>
          </cell>
          <cell r="E4">
            <v>186</v>
          </cell>
        </row>
        <row r="5">
          <cell r="B5" t="str">
            <v>MISAPUQUIO</v>
          </cell>
          <cell r="C5" t="str">
            <v>TODOS</v>
          </cell>
          <cell r="D5" t="str">
            <v>2008-06</v>
          </cell>
          <cell r="E5">
            <v>3866</v>
          </cell>
        </row>
        <row r="6">
          <cell r="B6" t="str">
            <v>PARIAC</v>
          </cell>
          <cell r="C6" t="str">
            <v>TODOS</v>
          </cell>
          <cell r="D6" t="str">
            <v>2008-06</v>
          </cell>
          <cell r="E6">
            <v>4951</v>
          </cell>
        </row>
        <row r="7">
          <cell r="B7" t="str">
            <v>SAN ANTONIO</v>
          </cell>
          <cell r="C7" t="str">
            <v>TODOS</v>
          </cell>
          <cell r="D7" t="str">
            <v>2008-06</v>
          </cell>
          <cell r="E7">
            <v>580</v>
          </cell>
        </row>
        <row r="8">
          <cell r="B8" t="str">
            <v>SAN IGNACIO</v>
          </cell>
          <cell r="C8" t="str">
            <v>TODOS</v>
          </cell>
          <cell r="D8" t="str">
            <v>2008-06</v>
          </cell>
          <cell r="E8">
            <v>422</v>
          </cell>
        </row>
        <row r="9">
          <cell r="B9" t="str">
            <v>CALLAHUANCA</v>
          </cell>
          <cell r="C9" t="str">
            <v>CALL</v>
          </cell>
          <cell r="D9" t="str">
            <v>2008-06</v>
          </cell>
          <cell r="E9">
            <v>80433</v>
          </cell>
        </row>
        <row r="10">
          <cell r="B10" t="str">
            <v>CHIMAY</v>
          </cell>
          <cell r="C10" t="str">
            <v>CHIMAY</v>
          </cell>
          <cell r="D10" t="str">
            <v>2008-06</v>
          </cell>
          <cell r="E10">
            <v>150900</v>
          </cell>
        </row>
        <row r="11">
          <cell r="B11" t="str">
            <v>HUAMPANI</v>
          </cell>
          <cell r="C11" t="str">
            <v>HPNI</v>
          </cell>
          <cell r="D11" t="str">
            <v>2008-06</v>
          </cell>
          <cell r="E11">
            <v>30176</v>
          </cell>
        </row>
        <row r="12">
          <cell r="B12" t="str">
            <v>HUINCO</v>
          </cell>
          <cell r="C12" t="str">
            <v>HUIN</v>
          </cell>
          <cell r="D12" t="str">
            <v>2008-06</v>
          </cell>
          <cell r="E12">
            <v>247340</v>
          </cell>
        </row>
        <row r="13">
          <cell r="B13" t="str">
            <v>MATUCANA</v>
          </cell>
          <cell r="C13" t="str">
            <v xml:space="preserve">MAT </v>
          </cell>
          <cell r="D13" t="str">
            <v>2008-06</v>
          </cell>
          <cell r="E13">
            <v>128578</v>
          </cell>
        </row>
        <row r="14">
          <cell r="B14" t="str">
            <v>MOYOPAMPA</v>
          </cell>
          <cell r="C14" t="str">
            <v>MOY</v>
          </cell>
          <cell r="D14" t="str">
            <v>2008-06</v>
          </cell>
          <cell r="E14">
            <v>64704</v>
          </cell>
        </row>
        <row r="15">
          <cell r="B15" t="str">
            <v>UTI</v>
          </cell>
          <cell r="C15" t="str">
            <v>UTI5</v>
          </cell>
          <cell r="D15" t="str">
            <v>2008-06</v>
          </cell>
          <cell r="E15">
            <v>52262.5</v>
          </cell>
        </row>
        <row r="16">
          <cell r="B16" t="str">
            <v>UTI</v>
          </cell>
          <cell r="C16" t="str">
            <v>UTI6</v>
          </cell>
          <cell r="D16" t="str">
            <v>2008-06</v>
          </cell>
          <cell r="E16">
            <v>51202.55</v>
          </cell>
        </row>
        <row r="17">
          <cell r="B17" t="str">
            <v>VENTANILLA</v>
          </cell>
          <cell r="C17" t="str">
            <v>TV-3 C.C.</v>
          </cell>
          <cell r="D17" t="str">
            <v>2008-06</v>
          </cell>
          <cell r="E17">
            <v>480756.35</v>
          </cell>
        </row>
        <row r="18">
          <cell r="B18" t="str">
            <v>WEST</v>
          </cell>
          <cell r="C18" t="str">
            <v>TG7</v>
          </cell>
          <cell r="D18" t="str">
            <v>2008-06</v>
          </cell>
          <cell r="E18">
            <v>122441.32</v>
          </cell>
        </row>
        <row r="19">
          <cell r="B19" t="str">
            <v>YANANGO</v>
          </cell>
          <cell r="C19" t="str">
            <v>C.H. YANANGO</v>
          </cell>
          <cell r="D19" t="str">
            <v>2008-06</v>
          </cell>
          <cell r="E19">
            <v>16615</v>
          </cell>
        </row>
        <row r="20">
          <cell r="B20" t="str">
            <v>MALACAS</v>
          </cell>
          <cell r="C20" t="str">
            <v>TG1</v>
          </cell>
          <cell r="D20" t="str">
            <v>2008-06</v>
          </cell>
          <cell r="E20">
            <v>14622.86</v>
          </cell>
        </row>
        <row r="21">
          <cell r="B21" t="str">
            <v>MALACAS</v>
          </cell>
          <cell r="C21" t="str">
            <v>TG2</v>
          </cell>
          <cell r="D21" t="str">
            <v>2008-06</v>
          </cell>
          <cell r="E21">
            <v>14913.08</v>
          </cell>
        </row>
        <row r="22">
          <cell r="B22" t="str">
            <v>MALACAS</v>
          </cell>
          <cell r="C22" t="str">
            <v>TGN4</v>
          </cell>
          <cell r="D22" t="str">
            <v>2008-06</v>
          </cell>
          <cell r="E22">
            <v>100305.93</v>
          </cell>
        </row>
        <row r="23">
          <cell r="B23" t="str">
            <v>CHARCANI I</v>
          </cell>
          <cell r="C23" t="str">
            <v>CHARCANI 1</v>
          </cell>
          <cell r="D23" t="str">
            <v>2008-06</v>
          </cell>
          <cell r="E23">
            <v>1408</v>
          </cell>
        </row>
        <row r="24">
          <cell r="B24" t="str">
            <v>CHARCANI II</v>
          </cell>
          <cell r="C24" t="str">
            <v>CHAII</v>
          </cell>
          <cell r="D24" t="str">
            <v>2008-06</v>
          </cell>
          <cell r="E24">
            <v>600</v>
          </cell>
        </row>
        <row r="25">
          <cell r="B25" t="str">
            <v>CHARCANI III</v>
          </cell>
          <cell r="C25" t="str">
            <v>CHARCANI 3</v>
          </cell>
          <cell r="D25" t="str">
            <v>2008-06</v>
          </cell>
          <cell r="E25">
            <v>4275</v>
          </cell>
        </row>
        <row r="26">
          <cell r="B26" t="str">
            <v>CHARCANI IV</v>
          </cell>
          <cell r="C26" t="str">
            <v xml:space="preserve">CHAR_IV </v>
          </cell>
          <cell r="D26" t="str">
            <v>2008-06</v>
          </cell>
          <cell r="E26">
            <v>15301</v>
          </cell>
        </row>
        <row r="27">
          <cell r="B27" t="str">
            <v>CHARCANI V</v>
          </cell>
          <cell r="C27" t="str">
            <v xml:space="preserve">CHAR_V </v>
          </cell>
          <cell r="D27" t="str">
            <v>2008-06</v>
          </cell>
          <cell r="E27">
            <v>144622</v>
          </cell>
        </row>
        <row r="28">
          <cell r="B28" t="str">
            <v>CHARCANI VI</v>
          </cell>
          <cell r="C28" t="str">
            <v>CHARCANI 6</v>
          </cell>
          <cell r="D28" t="str">
            <v>2008-06</v>
          </cell>
          <cell r="E28">
            <v>8947</v>
          </cell>
        </row>
        <row r="29">
          <cell r="B29" t="str">
            <v>CHILINA</v>
          </cell>
          <cell r="C29" t="str">
            <v>C. C.</v>
          </cell>
          <cell r="D29" t="str">
            <v>2008-06</v>
          </cell>
          <cell r="E29">
            <v>16671.099999999999</v>
          </cell>
        </row>
        <row r="30">
          <cell r="B30" t="str">
            <v>CHILINA</v>
          </cell>
          <cell r="C30" t="str">
            <v>SULZ 1</v>
          </cell>
          <cell r="D30" t="str">
            <v>2008-06</v>
          </cell>
          <cell r="E30">
            <v>5014.79</v>
          </cell>
        </row>
        <row r="31">
          <cell r="B31" t="str">
            <v>CHILINA</v>
          </cell>
          <cell r="C31" t="str">
            <v>SULZ 2</v>
          </cell>
          <cell r="D31" t="str">
            <v>2008-06</v>
          </cell>
          <cell r="E31">
            <v>5244.55</v>
          </cell>
        </row>
        <row r="32">
          <cell r="B32" t="str">
            <v>CHILINA</v>
          </cell>
          <cell r="C32" t="str">
            <v>TV 2</v>
          </cell>
          <cell r="D32" t="str">
            <v>2008-06</v>
          </cell>
          <cell r="E32">
            <v>6139.53</v>
          </cell>
        </row>
        <row r="33">
          <cell r="B33" t="str">
            <v>CHILINA</v>
          </cell>
          <cell r="C33" t="str">
            <v>TV 3</v>
          </cell>
          <cell r="D33" t="str">
            <v>2008-06</v>
          </cell>
          <cell r="E33">
            <v>9787.17</v>
          </cell>
        </row>
        <row r="34">
          <cell r="B34" t="str">
            <v>MOLLENDO</v>
          </cell>
          <cell r="C34" t="str">
            <v>MIR1</v>
          </cell>
          <cell r="D34" t="str">
            <v>2008-06</v>
          </cell>
          <cell r="E34">
            <v>9687.1299999999992</v>
          </cell>
        </row>
        <row r="35">
          <cell r="B35" t="str">
            <v>MOLLENDO</v>
          </cell>
          <cell r="C35" t="str">
            <v>MIR2</v>
          </cell>
          <cell r="D35" t="str">
            <v>2008-06</v>
          </cell>
          <cell r="E35">
            <v>10025.219999999999</v>
          </cell>
        </row>
        <row r="36">
          <cell r="B36" t="str">
            <v>MOLLENDO</v>
          </cell>
          <cell r="C36" t="str">
            <v>MIR3</v>
          </cell>
          <cell r="D36" t="str">
            <v>2008-06</v>
          </cell>
          <cell r="E36">
            <v>10021.790000000001</v>
          </cell>
        </row>
        <row r="37">
          <cell r="B37" t="str">
            <v>MOLLENDO</v>
          </cell>
          <cell r="C37" t="str">
            <v>TGM1</v>
          </cell>
          <cell r="D37" t="str">
            <v>2008-06</v>
          </cell>
          <cell r="E37">
            <v>36643.769999999997</v>
          </cell>
        </row>
        <row r="38">
          <cell r="B38" t="str">
            <v>MOLLENDO</v>
          </cell>
          <cell r="C38" t="str">
            <v>TGM2</v>
          </cell>
          <cell r="D38" t="str">
            <v>2008-06</v>
          </cell>
          <cell r="E38">
            <v>36056.199999999997</v>
          </cell>
        </row>
        <row r="39">
          <cell r="B39" t="str">
            <v>DOLORESPATA</v>
          </cell>
          <cell r="C39" t="str">
            <v>ALCO 1</v>
          </cell>
          <cell r="D39" t="str">
            <v>2008-06</v>
          </cell>
          <cell r="E39">
            <v>1610.87</v>
          </cell>
        </row>
        <row r="40">
          <cell r="B40" t="str">
            <v>DOLORESPATA</v>
          </cell>
          <cell r="C40" t="str">
            <v>ALCO 2</v>
          </cell>
          <cell r="D40" t="str">
            <v>2008-06</v>
          </cell>
          <cell r="E40">
            <v>1748.81</v>
          </cell>
        </row>
        <row r="41">
          <cell r="B41" t="str">
            <v>DOLORESPATA</v>
          </cell>
          <cell r="C41" t="str">
            <v>DOL SULZER 1</v>
          </cell>
          <cell r="D41" t="str">
            <v>2008-06</v>
          </cell>
          <cell r="E41">
            <v>884.48</v>
          </cell>
        </row>
        <row r="42">
          <cell r="B42" t="str">
            <v>DOLORESPATA</v>
          </cell>
          <cell r="C42" t="str">
            <v>DOL SULZER 2</v>
          </cell>
          <cell r="D42" t="str">
            <v>2008-06</v>
          </cell>
          <cell r="E42">
            <v>1853.43</v>
          </cell>
        </row>
        <row r="43">
          <cell r="B43" t="str">
            <v>DOLORESPATA</v>
          </cell>
          <cell r="C43" t="str">
            <v>GM 1</v>
          </cell>
          <cell r="D43" t="str">
            <v>2008-06</v>
          </cell>
          <cell r="E43">
            <v>1741.49</v>
          </cell>
        </row>
        <row r="44">
          <cell r="B44" t="str">
            <v>DOLORESPATA</v>
          </cell>
          <cell r="C44" t="str">
            <v>GM 2</v>
          </cell>
          <cell r="D44" t="str">
            <v>2008-06</v>
          </cell>
          <cell r="E44">
            <v>1811.09</v>
          </cell>
        </row>
        <row r="45">
          <cell r="B45" t="str">
            <v>DOLORESPATA</v>
          </cell>
          <cell r="C45" t="str">
            <v>GM 3</v>
          </cell>
          <cell r="D45" t="str">
            <v>2008-06</v>
          </cell>
          <cell r="E45">
            <v>1725.52</v>
          </cell>
        </row>
        <row r="46">
          <cell r="B46" t="str">
            <v>MACHUPICCHU</v>
          </cell>
          <cell r="C46" t="str">
            <v>TODOS</v>
          </cell>
          <cell r="D46" t="str">
            <v>2008-06</v>
          </cell>
          <cell r="E46">
            <v>85791</v>
          </cell>
        </row>
        <row r="47">
          <cell r="B47" t="str">
            <v>CAÑON DEL PATO</v>
          </cell>
          <cell r="C47" t="str">
            <v>TODOS</v>
          </cell>
          <cell r="D47" t="str">
            <v>2008-06</v>
          </cell>
          <cell r="E47">
            <v>263490</v>
          </cell>
        </row>
        <row r="48">
          <cell r="B48" t="str">
            <v>CARHUAQUERO</v>
          </cell>
          <cell r="C48" t="str">
            <v>TODOS</v>
          </cell>
          <cell r="D48" t="str">
            <v>2008-06</v>
          </cell>
          <cell r="E48">
            <v>91943</v>
          </cell>
        </row>
        <row r="49">
          <cell r="B49" t="str">
            <v>CHICLAYO OESTE</v>
          </cell>
          <cell r="C49" t="str">
            <v>CHO_GMT1</v>
          </cell>
          <cell r="D49" t="str">
            <v>2008-06</v>
          </cell>
          <cell r="E49">
            <v>3677.1</v>
          </cell>
        </row>
        <row r="50">
          <cell r="B50" t="str">
            <v>CHICLAYO OESTE</v>
          </cell>
          <cell r="C50" t="str">
            <v>CHO_GMT2</v>
          </cell>
          <cell r="D50" t="str">
            <v>2008-06</v>
          </cell>
          <cell r="E50">
            <v>3949.82</v>
          </cell>
        </row>
        <row r="51">
          <cell r="B51" t="str">
            <v>CHICLAYO OESTE</v>
          </cell>
          <cell r="C51" t="str">
            <v>CHO_GMT3</v>
          </cell>
          <cell r="D51" t="str">
            <v>2008-06</v>
          </cell>
          <cell r="E51">
            <v>3797.52</v>
          </cell>
        </row>
        <row r="52">
          <cell r="B52" t="str">
            <v>CHICLAYO OESTE</v>
          </cell>
          <cell r="C52" t="str">
            <v>CHO_SZ1</v>
          </cell>
          <cell r="D52" t="str">
            <v>2008-06</v>
          </cell>
          <cell r="E52">
            <v>5282.7</v>
          </cell>
        </row>
        <row r="53">
          <cell r="B53" t="str">
            <v>CHICLAYO OESTE</v>
          </cell>
          <cell r="C53" t="str">
            <v>CHO_SZ2</v>
          </cell>
          <cell r="D53" t="str">
            <v>2008-06</v>
          </cell>
          <cell r="E53">
            <v>5480.48</v>
          </cell>
        </row>
        <row r="54">
          <cell r="B54" t="str">
            <v>CHIMBOTE</v>
          </cell>
          <cell r="C54" t="str">
            <v>CHIM1</v>
          </cell>
          <cell r="D54" t="str">
            <v>2008-06</v>
          </cell>
          <cell r="E54">
            <v>21884.85</v>
          </cell>
        </row>
        <row r="55">
          <cell r="B55" t="str">
            <v>CHIMBOTE</v>
          </cell>
          <cell r="C55" t="str">
            <v>CHIM3</v>
          </cell>
          <cell r="D55" t="str">
            <v>2008-06</v>
          </cell>
          <cell r="E55">
            <v>20949.650000000001</v>
          </cell>
        </row>
        <row r="56">
          <cell r="B56" t="str">
            <v>PAITA</v>
          </cell>
          <cell r="C56" t="str">
            <v>EMD-1</v>
          </cell>
          <cell r="D56" t="str">
            <v>2008-06</v>
          </cell>
          <cell r="E56">
            <v>2019.49</v>
          </cell>
        </row>
        <row r="57">
          <cell r="B57" t="str">
            <v>PAITA</v>
          </cell>
          <cell r="C57" t="str">
            <v>EMD-3</v>
          </cell>
          <cell r="D57" t="str">
            <v>2008-06</v>
          </cell>
          <cell r="E57">
            <v>2008.73</v>
          </cell>
        </row>
        <row r="58">
          <cell r="B58" t="str">
            <v>PAITA</v>
          </cell>
          <cell r="C58" t="str">
            <v>SKODA-2</v>
          </cell>
          <cell r="D58" t="str">
            <v>2008-06</v>
          </cell>
          <cell r="E58">
            <v>760.76</v>
          </cell>
        </row>
        <row r="59">
          <cell r="B59" t="str">
            <v>PAITA</v>
          </cell>
          <cell r="C59" t="str">
            <v>SKODA-3</v>
          </cell>
          <cell r="D59" t="str">
            <v>2008-06</v>
          </cell>
          <cell r="E59">
            <v>878.78</v>
          </cell>
        </row>
        <row r="60">
          <cell r="B60" t="str">
            <v>PIURA</v>
          </cell>
          <cell r="C60" t="str">
            <v>MIRRL-1</v>
          </cell>
          <cell r="D60" t="str">
            <v>2008-06</v>
          </cell>
          <cell r="E60">
            <v>1134.7</v>
          </cell>
        </row>
        <row r="61">
          <cell r="B61" t="str">
            <v>PIURA</v>
          </cell>
          <cell r="C61" t="str">
            <v>MIRRL-4</v>
          </cell>
          <cell r="D61" t="str">
            <v>2008-06</v>
          </cell>
          <cell r="E61">
            <v>1646.09</v>
          </cell>
        </row>
        <row r="62">
          <cell r="B62" t="str">
            <v>PIURA</v>
          </cell>
          <cell r="C62" t="str">
            <v>PIURGMT1</v>
          </cell>
          <cell r="D62" t="str">
            <v>2008-06</v>
          </cell>
          <cell r="E62">
            <v>4425.67</v>
          </cell>
        </row>
        <row r="63">
          <cell r="B63" t="str">
            <v>PIURA</v>
          </cell>
          <cell r="C63" t="str">
            <v>PIURGMT2</v>
          </cell>
          <cell r="D63" t="str">
            <v>2008-06</v>
          </cell>
          <cell r="E63">
            <v>4351.3500000000004</v>
          </cell>
        </row>
        <row r="64">
          <cell r="B64" t="str">
            <v>PIURA</v>
          </cell>
          <cell r="C64" t="str">
            <v>PIURMAN</v>
          </cell>
          <cell r="D64" t="str">
            <v>2008-06</v>
          </cell>
          <cell r="E64">
            <v>6434.89</v>
          </cell>
        </row>
        <row r="65">
          <cell r="B65" t="str">
            <v>PIURA TG</v>
          </cell>
          <cell r="C65" t="str">
            <v>PIURTG1</v>
          </cell>
          <cell r="D65" t="str">
            <v>2008-06</v>
          </cell>
          <cell r="E65">
            <v>17972.12</v>
          </cell>
        </row>
        <row r="66">
          <cell r="B66" t="str">
            <v>SULLANA</v>
          </cell>
          <cell r="C66" t="str">
            <v>ALCO-2</v>
          </cell>
          <cell r="D66" t="str">
            <v>2008-06</v>
          </cell>
          <cell r="E66">
            <v>2183.5700000000002</v>
          </cell>
        </row>
        <row r="67">
          <cell r="B67" t="str">
            <v>SULLANA</v>
          </cell>
          <cell r="C67" t="str">
            <v>ALCO-3</v>
          </cell>
          <cell r="D67" t="str">
            <v>2008-06</v>
          </cell>
          <cell r="E67">
            <v>2086.12</v>
          </cell>
        </row>
        <row r="68">
          <cell r="B68" t="str">
            <v>SULLANA</v>
          </cell>
          <cell r="C68" t="str">
            <v>ALCO-4</v>
          </cell>
          <cell r="D68" t="str">
            <v>2008-06</v>
          </cell>
          <cell r="E68">
            <v>2010.75</v>
          </cell>
        </row>
        <row r="69">
          <cell r="B69" t="str">
            <v>SULLANA</v>
          </cell>
          <cell r="C69" t="str">
            <v>ALCO-5</v>
          </cell>
          <cell r="D69" t="str">
            <v>2008-06</v>
          </cell>
          <cell r="E69">
            <v>2063.27</v>
          </cell>
        </row>
        <row r="70">
          <cell r="B70" t="str">
            <v>TRUJILLO</v>
          </cell>
          <cell r="C70" t="str">
            <v>TRUJ4</v>
          </cell>
          <cell r="D70" t="str">
            <v>2008-06</v>
          </cell>
          <cell r="E70">
            <v>19781.740000000002</v>
          </cell>
        </row>
        <row r="71">
          <cell r="B71" t="str">
            <v>ARICOTA I</v>
          </cell>
          <cell r="C71" t="str">
            <v>AR1 1,2</v>
          </cell>
          <cell r="D71" t="str">
            <v>2008-06</v>
          </cell>
          <cell r="E71">
            <v>22500</v>
          </cell>
        </row>
        <row r="72">
          <cell r="B72" t="str">
            <v>ARICOTA II</v>
          </cell>
          <cell r="C72" t="str">
            <v>ARI3</v>
          </cell>
          <cell r="D72" t="str">
            <v>2008-06</v>
          </cell>
          <cell r="E72">
            <v>12400</v>
          </cell>
        </row>
        <row r="73">
          <cell r="B73" t="str">
            <v>CALANA</v>
          </cell>
          <cell r="C73" t="str">
            <v>CAL1</v>
          </cell>
          <cell r="D73" t="str">
            <v>2008-06</v>
          </cell>
          <cell r="E73">
            <v>6237.48</v>
          </cell>
        </row>
        <row r="74">
          <cell r="B74" t="str">
            <v>CALANA</v>
          </cell>
          <cell r="C74" t="str">
            <v>CAL2</v>
          </cell>
          <cell r="D74" t="str">
            <v>2008-06</v>
          </cell>
          <cell r="E74">
            <v>6608</v>
          </cell>
        </row>
        <row r="75">
          <cell r="B75" t="str">
            <v>CALANA</v>
          </cell>
          <cell r="C75" t="str">
            <v>CAL3</v>
          </cell>
          <cell r="D75" t="str">
            <v>2008-06</v>
          </cell>
          <cell r="E75">
            <v>6217</v>
          </cell>
        </row>
        <row r="76">
          <cell r="B76" t="str">
            <v>CALANA</v>
          </cell>
          <cell r="C76" t="str">
            <v>CAL4</v>
          </cell>
          <cell r="D76" t="str">
            <v>2008-06</v>
          </cell>
          <cell r="E76">
            <v>6442</v>
          </cell>
        </row>
        <row r="77">
          <cell r="B77" t="str">
            <v>MALPASO</v>
          </cell>
          <cell r="C77" t="str">
            <v>MALPASO</v>
          </cell>
          <cell r="D77" t="str">
            <v>2008-06</v>
          </cell>
          <cell r="E77">
            <v>48020.88</v>
          </cell>
        </row>
        <row r="78">
          <cell r="B78" t="str">
            <v>OROYA</v>
          </cell>
          <cell r="C78" t="str">
            <v>OROYA</v>
          </cell>
          <cell r="D78" t="str">
            <v>2008-06</v>
          </cell>
          <cell r="E78">
            <v>9480</v>
          </cell>
        </row>
        <row r="79">
          <cell r="B79" t="str">
            <v>PACHACHACA</v>
          </cell>
          <cell r="C79" t="str">
            <v>PACHACHACA</v>
          </cell>
          <cell r="D79" t="str">
            <v>2008-06</v>
          </cell>
          <cell r="E79">
            <v>9650</v>
          </cell>
        </row>
        <row r="80">
          <cell r="B80" t="str">
            <v>YAUPI</v>
          </cell>
          <cell r="C80" t="str">
            <v xml:space="preserve">YAUPI </v>
          </cell>
          <cell r="D80" t="str">
            <v>2008-06</v>
          </cell>
          <cell r="E80">
            <v>110207</v>
          </cell>
        </row>
        <row r="81">
          <cell r="B81" t="str">
            <v>MANTARO</v>
          </cell>
          <cell r="C81" t="str">
            <v xml:space="preserve">MAN </v>
          </cell>
          <cell r="D81" t="str">
            <v>2008-06</v>
          </cell>
          <cell r="E81">
            <v>650483</v>
          </cell>
        </row>
        <row r="82">
          <cell r="B82" t="str">
            <v>RESTITUCION</v>
          </cell>
          <cell r="C82" t="str">
            <v>RON</v>
          </cell>
          <cell r="D82" t="str">
            <v>2008-06</v>
          </cell>
          <cell r="E82">
            <v>215359</v>
          </cell>
        </row>
        <row r="83">
          <cell r="B83" t="str">
            <v>TUMBES</v>
          </cell>
          <cell r="C83" t="str">
            <v>MAK1</v>
          </cell>
          <cell r="D83" t="str">
            <v>2008-06</v>
          </cell>
          <cell r="E83">
            <v>8923.34</v>
          </cell>
        </row>
        <row r="84">
          <cell r="B84" t="str">
            <v>TUMBES</v>
          </cell>
          <cell r="C84" t="str">
            <v>MAK2</v>
          </cell>
          <cell r="D84" t="str">
            <v>2008-06</v>
          </cell>
          <cell r="E84">
            <v>7729.16</v>
          </cell>
        </row>
        <row r="85">
          <cell r="B85" t="str">
            <v>YARINACOCHA</v>
          </cell>
          <cell r="C85" t="str">
            <v>WAR1</v>
          </cell>
          <cell r="D85" t="str">
            <v>2008-06</v>
          </cell>
          <cell r="E85">
            <v>6123.69</v>
          </cell>
        </row>
        <row r="86">
          <cell r="B86" t="str">
            <v>YARINACOCHA</v>
          </cell>
          <cell r="C86" t="str">
            <v>WAR2</v>
          </cell>
          <cell r="D86" t="str">
            <v>2008-06</v>
          </cell>
          <cell r="E86">
            <v>6032.01</v>
          </cell>
        </row>
        <row r="87">
          <cell r="B87" t="str">
            <v>YARINACOCHA</v>
          </cell>
          <cell r="C87" t="str">
            <v>WAR3</v>
          </cell>
          <cell r="D87" t="str">
            <v>2008-06</v>
          </cell>
          <cell r="E87">
            <v>6028.03</v>
          </cell>
        </row>
        <row r="88">
          <cell r="B88" t="str">
            <v>YARINACOCHA</v>
          </cell>
          <cell r="C88" t="str">
            <v>WAR4</v>
          </cell>
          <cell r="D88" t="str">
            <v>2008-06</v>
          </cell>
          <cell r="E88">
            <v>5927.97</v>
          </cell>
        </row>
        <row r="89">
          <cell r="B89" t="str">
            <v>CHILCA</v>
          </cell>
          <cell r="C89" t="str">
            <v>G1</v>
          </cell>
          <cell r="D89" t="str">
            <v>2008-06</v>
          </cell>
          <cell r="E89">
            <v>173514.26</v>
          </cell>
        </row>
        <row r="90">
          <cell r="B90" t="str">
            <v>CHILCA</v>
          </cell>
          <cell r="C90" t="str">
            <v>G2</v>
          </cell>
          <cell r="D90" t="str">
            <v>2008-06</v>
          </cell>
          <cell r="E90">
            <v>170402.98</v>
          </cell>
        </row>
        <row r="91">
          <cell r="B91" t="str">
            <v>ILO 1</v>
          </cell>
          <cell r="C91" t="str">
            <v>CAT</v>
          </cell>
          <cell r="D91" t="str">
            <v>2008-06</v>
          </cell>
          <cell r="E91">
            <v>3267.22</v>
          </cell>
        </row>
        <row r="92">
          <cell r="B92" t="str">
            <v>ILO 1</v>
          </cell>
          <cell r="C92" t="str">
            <v>TG1</v>
          </cell>
          <cell r="D92" t="str">
            <v>2008-06</v>
          </cell>
          <cell r="E92">
            <v>34674.17</v>
          </cell>
        </row>
        <row r="93">
          <cell r="B93" t="str">
            <v>ILO 1</v>
          </cell>
          <cell r="C93" t="str">
            <v>TG2</v>
          </cell>
          <cell r="D93" t="str">
            <v>2008-06</v>
          </cell>
          <cell r="E93">
            <v>32192.17</v>
          </cell>
        </row>
        <row r="94">
          <cell r="B94" t="str">
            <v>ILO 1</v>
          </cell>
          <cell r="C94" t="str">
            <v>TV2</v>
          </cell>
          <cell r="D94" t="str">
            <v>2008-06</v>
          </cell>
          <cell r="E94">
            <v>8.8800000000000008</v>
          </cell>
        </row>
        <row r="95">
          <cell r="B95" t="str">
            <v>ILO 1</v>
          </cell>
          <cell r="C95" t="str">
            <v>TV3</v>
          </cell>
          <cell r="D95" t="str">
            <v>2008-06</v>
          </cell>
          <cell r="E95">
            <v>69308.23</v>
          </cell>
        </row>
        <row r="96">
          <cell r="B96" t="str">
            <v>ILO 1</v>
          </cell>
          <cell r="C96" t="str">
            <v>TV4</v>
          </cell>
          <cell r="D96" t="str">
            <v>2008-06</v>
          </cell>
          <cell r="E96">
            <v>66127.64</v>
          </cell>
        </row>
        <row r="97">
          <cell r="B97" t="str">
            <v>ILO 2</v>
          </cell>
          <cell r="C97" t="str">
            <v>TV1</v>
          </cell>
          <cell r="D97" t="str">
            <v>2008-06</v>
          </cell>
          <cell r="E97">
            <v>141692.4</v>
          </cell>
        </row>
        <row r="98">
          <cell r="B98" t="str">
            <v>YUNCAN</v>
          </cell>
          <cell r="C98" t="str">
            <v>TODOS</v>
          </cell>
          <cell r="D98" t="str">
            <v>2008-06</v>
          </cell>
          <cell r="E98">
            <v>136760</v>
          </cell>
        </row>
        <row r="99">
          <cell r="B99" t="str">
            <v>KALLPA</v>
          </cell>
          <cell r="C99" t="str">
            <v>TG1-KALLPA</v>
          </cell>
          <cell r="D99" t="str">
            <v>2008-06</v>
          </cell>
          <cell r="E99">
            <v>172829.17</v>
          </cell>
        </row>
        <row r="100">
          <cell r="B100" t="str">
            <v>BELLAVISTA</v>
          </cell>
          <cell r="C100" t="str">
            <v>ALCO</v>
          </cell>
          <cell r="D100" t="str">
            <v>2008-06</v>
          </cell>
          <cell r="E100">
            <v>1751.34</v>
          </cell>
        </row>
        <row r="101">
          <cell r="B101" t="str">
            <v>BELLAVISTA</v>
          </cell>
          <cell r="C101" t="str">
            <v>MAN 1</v>
          </cell>
          <cell r="D101" t="str">
            <v>2008-06</v>
          </cell>
          <cell r="E101">
            <v>1730.17</v>
          </cell>
        </row>
        <row r="102">
          <cell r="B102" t="str">
            <v>SAN GABAN</v>
          </cell>
          <cell r="C102" t="str">
            <v>TODOS</v>
          </cell>
          <cell r="D102" t="str">
            <v>2008-06</v>
          </cell>
          <cell r="E102">
            <v>113098</v>
          </cell>
        </row>
        <row r="103">
          <cell r="B103" t="str">
            <v>TAPARACHI</v>
          </cell>
          <cell r="C103" t="str">
            <v>MAN 3</v>
          </cell>
          <cell r="D103" t="str">
            <v>2008-06</v>
          </cell>
          <cell r="E103">
            <v>1761.7</v>
          </cell>
        </row>
        <row r="104">
          <cell r="B104" t="str">
            <v>TAPARACHI</v>
          </cell>
          <cell r="C104" t="str">
            <v>MAN 4</v>
          </cell>
          <cell r="D104" t="str">
            <v>2008-06</v>
          </cell>
          <cell r="E104">
            <v>1845.83</v>
          </cell>
        </row>
        <row r="105">
          <cell r="B105" t="str">
            <v>TAPARACHI</v>
          </cell>
          <cell r="C105" t="str">
            <v>SKODA 1</v>
          </cell>
          <cell r="D105" t="str">
            <v>2008-06</v>
          </cell>
          <cell r="E105">
            <v>428.6</v>
          </cell>
        </row>
        <row r="106">
          <cell r="B106" t="str">
            <v>TAPARACHI</v>
          </cell>
          <cell r="C106" t="str">
            <v>TAP MAN 1</v>
          </cell>
          <cell r="D106" t="str">
            <v>2008-06</v>
          </cell>
          <cell r="E106">
            <v>803.89</v>
          </cell>
        </row>
        <row r="107">
          <cell r="B107" t="str">
            <v>SAN NICOLAS</v>
          </cell>
          <cell r="C107" t="str">
            <v>ONAN</v>
          </cell>
          <cell r="D107" t="str">
            <v>2008-06</v>
          </cell>
          <cell r="E107">
            <v>1219.3</v>
          </cell>
        </row>
        <row r="108">
          <cell r="B108" t="str">
            <v>SAN NICOLAS</v>
          </cell>
          <cell r="C108" t="str">
            <v>TV1</v>
          </cell>
          <cell r="D108" t="str">
            <v>2008-06</v>
          </cell>
          <cell r="E108">
            <v>18394.62</v>
          </cell>
        </row>
        <row r="109">
          <cell r="B109" t="str">
            <v>SAN NICOLAS</v>
          </cell>
          <cell r="C109" t="str">
            <v>TV2</v>
          </cell>
          <cell r="D109" t="str">
            <v>2008-06</v>
          </cell>
          <cell r="E109">
            <v>17562.38</v>
          </cell>
        </row>
        <row r="110">
          <cell r="B110" t="str">
            <v>SAN NICOLAS</v>
          </cell>
          <cell r="C110" t="str">
            <v>TV3</v>
          </cell>
          <cell r="D110" t="str">
            <v>2008-06</v>
          </cell>
          <cell r="E110">
            <v>25213.56</v>
          </cell>
        </row>
        <row r="111">
          <cell r="B111" t="str">
            <v>HUANCHOR</v>
          </cell>
          <cell r="C111" t="str">
            <v>HUANCHOR</v>
          </cell>
          <cell r="D111" t="str">
            <v>2008-06</v>
          </cell>
          <cell r="E111">
            <v>19632</v>
          </cell>
        </row>
        <row r="112">
          <cell r="B112" t="str">
            <v>AGUAYTIA</v>
          </cell>
          <cell r="C112" t="str">
            <v>G1</v>
          </cell>
          <cell r="D112" t="str">
            <v>2008-06</v>
          </cell>
          <cell r="E112">
            <v>88229.86</v>
          </cell>
        </row>
        <row r="113">
          <cell r="B113" t="str">
            <v>AGUAYTIA</v>
          </cell>
          <cell r="C113" t="str">
            <v>G2</v>
          </cell>
          <cell r="D113" t="str">
            <v>2008-06</v>
          </cell>
          <cell r="E113">
            <v>88021.82</v>
          </cell>
        </row>
      </sheetData>
      <sheetData sheetId="21"/>
      <sheetData sheetId="22"/>
      <sheetData sheetId="2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ALISIS"/>
      <sheetName val="FCD"/>
      <sheetName val="Datos CONIRSA"/>
      <sheetName val="CRPAOs"/>
      <sheetName val="Adenda"/>
      <sheetName val="RAIGV"/>
      <sheetName val="PAO"/>
      <sheetName val="Préstamo.T3"/>
      <sheetName val="CxP"/>
      <sheetName val="EPC"/>
      <sheetName val="Facturacion"/>
      <sheetName val="Peaje"/>
      <sheetName val="ML"/>
      <sheetName val="PAMO"/>
      <sheetName val="O&amp;M"/>
      <sheetName val="Impuestos"/>
      <sheetName val="Personal"/>
      <sheetName val="Asesorías"/>
      <sheetName val="Seguros"/>
      <sheetName val="Gtos Grales"/>
      <sheetName val="CONTROL"/>
      <sheetName val="DATOS DE POTENC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ERENCIAL"/>
      <sheetName val="DIF"/>
      <sheetName val="FINANC"/>
      <sheetName val="FINANC_SFH"/>
      <sheetName val="FINANC NOVA"/>
      <sheetName val="Módulo1"/>
      <sheetName val="CANT_LC"/>
      <sheetName val="ED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entação"/>
      <sheetName val="RESUMO"/>
      <sheetName val="Painel de controle"/>
      <sheetName val="Dner"/>
      <sheetName val="crono"/>
      <sheetName val="Planilha"/>
      <sheetName val="equipa"/>
      <sheetName val="Ins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B7" t="str">
            <v>Eao</v>
          </cell>
          <cell r="C7" t="str">
            <v>Encarregado de OAE</v>
          </cell>
          <cell r="D7" t="str">
            <v>hh</v>
          </cell>
          <cell r="E7">
            <v>1.49</v>
          </cell>
          <cell r="F7">
            <v>1</v>
          </cell>
        </row>
        <row r="8">
          <cell r="B8" t="str">
            <v>Ep</v>
          </cell>
          <cell r="C8" t="str">
            <v>Encarregado de Pavimentação</v>
          </cell>
          <cell r="D8" t="str">
            <v>hh</v>
          </cell>
          <cell r="E8">
            <v>2.11</v>
          </cell>
          <cell r="F8">
            <v>1</v>
          </cell>
        </row>
        <row r="9">
          <cell r="B9" t="str">
            <v>Et</v>
          </cell>
          <cell r="C9" t="str">
            <v>Encarregado de Turma</v>
          </cell>
          <cell r="D9" t="str">
            <v>hh</v>
          </cell>
          <cell r="E9">
            <v>4.5599999999999996</v>
          </cell>
          <cell r="F9">
            <v>1</v>
          </cell>
        </row>
        <row r="10">
          <cell r="B10" t="str">
            <v>Ct</v>
          </cell>
          <cell r="C10" t="str">
            <v>Chefe de turma</v>
          </cell>
          <cell r="D10" t="str">
            <v>hh</v>
          </cell>
          <cell r="E10">
            <v>2.95</v>
          </cell>
          <cell r="F10">
            <v>1</v>
          </cell>
        </row>
        <row r="11">
          <cell r="B11" t="str">
            <v>Mot</v>
          </cell>
          <cell r="C11" t="str">
            <v>Motorista</v>
          </cell>
          <cell r="D11" t="str">
            <v>hh</v>
          </cell>
          <cell r="E11">
            <v>11.4</v>
          </cell>
          <cell r="F11">
            <v>1</v>
          </cell>
        </row>
        <row r="12">
          <cell r="B12" t="str">
            <v>Lab</v>
          </cell>
          <cell r="C12" t="str">
            <v>Laborotorista</v>
          </cell>
          <cell r="D12" t="str">
            <v>hh</v>
          </cell>
          <cell r="E12">
            <v>9.1199999999999992</v>
          </cell>
          <cell r="F12">
            <v>1</v>
          </cell>
        </row>
        <row r="13">
          <cell r="B13" t="str">
            <v>Niv</v>
          </cell>
          <cell r="C13" t="str">
            <v>Nivelador</v>
          </cell>
          <cell r="D13" t="str">
            <v>hh</v>
          </cell>
          <cell r="E13">
            <v>2.11</v>
          </cell>
          <cell r="F13">
            <v>1</v>
          </cell>
        </row>
        <row r="14">
          <cell r="B14" t="str">
            <v>Top</v>
          </cell>
          <cell r="C14" t="str">
            <v>Topógrafo</v>
          </cell>
          <cell r="D14" t="str">
            <v>hh</v>
          </cell>
          <cell r="E14">
            <v>3.2</v>
          </cell>
          <cell r="F14">
            <v>1</v>
          </cell>
        </row>
        <row r="15">
          <cell r="B15" t="str">
            <v>Op</v>
          </cell>
          <cell r="C15" t="str">
            <v>Operador de mãquina</v>
          </cell>
          <cell r="D15" t="str">
            <v>hh</v>
          </cell>
          <cell r="E15">
            <v>2.5</v>
          </cell>
          <cell r="F15">
            <v>1</v>
          </cell>
        </row>
        <row r="16">
          <cell r="B16" t="str">
            <v>P</v>
          </cell>
          <cell r="C16" t="str">
            <v>Pedreiro</v>
          </cell>
          <cell r="D16" t="str">
            <v>hh</v>
          </cell>
          <cell r="E16">
            <v>2.5</v>
          </cell>
          <cell r="F16">
            <v>1</v>
          </cell>
        </row>
        <row r="17">
          <cell r="B17" t="str">
            <v xml:space="preserve">C </v>
          </cell>
          <cell r="C17" t="str">
            <v>Carpinteiro</v>
          </cell>
          <cell r="D17" t="str">
            <v>hh</v>
          </cell>
          <cell r="E17">
            <v>4.5599999999999996</v>
          </cell>
          <cell r="F17">
            <v>1</v>
          </cell>
        </row>
        <row r="18">
          <cell r="B18" t="str">
            <v>P</v>
          </cell>
          <cell r="C18" t="str">
            <v>Pintor</v>
          </cell>
          <cell r="D18" t="str">
            <v>hh</v>
          </cell>
          <cell r="E18">
            <v>6.84</v>
          </cell>
          <cell r="F18">
            <v>1</v>
          </cell>
        </row>
        <row r="19">
          <cell r="B19" t="str">
            <v>Se</v>
          </cell>
          <cell r="C19" t="str">
            <v>Sevente</v>
          </cell>
          <cell r="D19" t="str">
            <v>hh</v>
          </cell>
          <cell r="E19">
            <v>4</v>
          </cell>
          <cell r="F19">
            <v>1</v>
          </cell>
        </row>
        <row r="20">
          <cell r="B20" t="str">
            <v>Pr</v>
          </cell>
          <cell r="C20" t="str">
            <v>Premadrcador</v>
          </cell>
          <cell r="D20" t="str">
            <v>hh</v>
          </cell>
          <cell r="E20">
            <v>2.74</v>
          </cell>
          <cell r="F20">
            <v>1</v>
          </cell>
        </row>
        <row r="21">
          <cell r="B21" t="str">
            <v>Cv</v>
          </cell>
          <cell r="C21" t="str">
            <v>Cavoqueiro</v>
          </cell>
          <cell r="D21" t="str">
            <v>hh</v>
          </cell>
          <cell r="E21">
            <v>6.84</v>
          </cell>
          <cell r="F21">
            <v>1</v>
          </cell>
        </row>
        <row r="22">
          <cell r="B22" t="str">
            <v>Dn</v>
          </cell>
          <cell r="C22" t="str">
            <v>Dinamitador</v>
          </cell>
          <cell r="D22" t="str">
            <v>hh</v>
          </cell>
          <cell r="E22">
            <v>2.11</v>
          </cell>
          <cell r="F22">
            <v>1</v>
          </cell>
        </row>
        <row r="23">
          <cell r="D23" t="str">
            <v>hh</v>
          </cell>
          <cell r="E23">
            <v>53.4</v>
          </cell>
          <cell r="F23">
            <v>1</v>
          </cell>
        </row>
        <row r="24">
          <cell r="D24" t="str">
            <v>hh</v>
          </cell>
          <cell r="E24">
            <v>2.2999999999999998</v>
          </cell>
          <cell r="F24">
            <v>1</v>
          </cell>
        </row>
        <row r="25">
          <cell r="F25">
            <v>1</v>
          </cell>
        </row>
        <row r="26">
          <cell r="C26" t="str">
            <v>Materiais</v>
          </cell>
        </row>
        <row r="27">
          <cell r="B27">
            <v>100</v>
          </cell>
          <cell r="C27" t="str">
            <v>Acessórios para fixação de lavatório</v>
          </cell>
          <cell r="D27" t="str">
            <v>un</v>
          </cell>
          <cell r="E27">
            <v>1.21</v>
          </cell>
        </row>
        <row r="28">
          <cell r="B28">
            <v>101</v>
          </cell>
          <cell r="C28" t="str">
            <v>Acessórios para fixação de vaso sanitário</v>
          </cell>
          <cell r="D28" t="str">
            <v>un</v>
          </cell>
          <cell r="E28">
            <v>1.41</v>
          </cell>
        </row>
        <row r="29">
          <cell r="B29">
            <v>102</v>
          </cell>
          <cell r="C29" t="str">
            <v>Ácido clorídrico frasco de 1,0 L</v>
          </cell>
          <cell r="D29" t="str">
            <v>un</v>
          </cell>
          <cell r="E29">
            <v>1</v>
          </cell>
        </row>
        <row r="30">
          <cell r="B30">
            <v>103</v>
          </cell>
          <cell r="C30" t="str">
            <v>Aço</v>
          </cell>
          <cell r="D30" t="str">
            <v>kg</v>
          </cell>
          <cell r="E30">
            <v>1.5</v>
          </cell>
        </row>
        <row r="31">
          <cell r="B31">
            <v>100</v>
          </cell>
          <cell r="C31" t="str">
            <v>Tinta esmalte</v>
          </cell>
          <cell r="D31" t="str">
            <v>l</v>
          </cell>
          <cell r="E31">
            <v>8</v>
          </cell>
        </row>
        <row r="32">
          <cell r="B32">
            <v>101</v>
          </cell>
          <cell r="C32" t="str">
            <v>Tinta preta</v>
          </cell>
          <cell r="D32" t="str">
            <v>l</v>
          </cell>
          <cell r="E32">
            <v>5</v>
          </cell>
        </row>
        <row r="33">
          <cell r="B33">
            <v>102</v>
          </cell>
          <cell r="C33" t="str">
            <v>Flat-top G1</v>
          </cell>
          <cell r="D33" t="str">
            <v>m2</v>
          </cell>
          <cell r="E33">
            <v>55</v>
          </cell>
        </row>
        <row r="34">
          <cell r="B34">
            <v>103</v>
          </cell>
          <cell r="C34" t="str">
            <v>Chapa de aço</v>
          </cell>
          <cell r="D34" t="str">
            <v>m2</v>
          </cell>
          <cell r="E34">
            <v>35</v>
          </cell>
        </row>
        <row r="35">
          <cell r="B35">
            <v>104</v>
          </cell>
          <cell r="C35" t="str">
            <v>Aço Ca-60 - Genérico</v>
          </cell>
          <cell r="D35" t="str">
            <v>kg</v>
          </cell>
          <cell r="E35">
            <v>2.363</v>
          </cell>
        </row>
        <row r="36">
          <cell r="B36">
            <v>105</v>
          </cell>
          <cell r="C36" t="str">
            <v>Ancoragem fixas e passivas - médio</v>
          </cell>
          <cell r="D36" t="str">
            <v>un</v>
          </cell>
          <cell r="E36">
            <v>112.22</v>
          </cell>
        </row>
        <row r="37">
          <cell r="B37">
            <v>106</v>
          </cell>
          <cell r="C37" t="str">
            <v>Aplicação De Laminado Melamínico</v>
          </cell>
          <cell r="D37" t="str">
            <v>m2</v>
          </cell>
          <cell r="E37">
            <v>4</v>
          </cell>
        </row>
        <row r="38">
          <cell r="B38">
            <v>107</v>
          </cell>
          <cell r="C38" t="str">
            <v>Aplicação De Textura Plastica C/Quartzo E Res.Acr</v>
          </cell>
          <cell r="D38" t="str">
            <v>m2</v>
          </cell>
          <cell r="E38">
            <v>8</v>
          </cell>
        </row>
        <row r="39">
          <cell r="B39">
            <v>108</v>
          </cell>
          <cell r="C39" t="str">
            <v>Arame De Ferro Galvanizado 12 Bwg</v>
          </cell>
          <cell r="D39" t="str">
            <v>m</v>
          </cell>
          <cell r="E39">
            <v>1.3</v>
          </cell>
        </row>
        <row r="40">
          <cell r="B40">
            <v>109</v>
          </cell>
          <cell r="C40" t="str">
            <v>Arame Recozido 18 Bwg (1,25 Mm.)</v>
          </cell>
          <cell r="D40" t="str">
            <v>kg</v>
          </cell>
          <cell r="E40">
            <v>3.34</v>
          </cell>
        </row>
        <row r="41">
          <cell r="B41">
            <v>110</v>
          </cell>
          <cell r="C41" t="str">
            <v>Areia</v>
          </cell>
          <cell r="D41" t="str">
            <v>m3</v>
          </cell>
          <cell r="E41">
            <v>14</v>
          </cell>
        </row>
        <row r="42">
          <cell r="B42">
            <v>111</v>
          </cell>
          <cell r="C42" t="str">
            <v>Areia Fina Posta Na Obra</v>
          </cell>
          <cell r="D42" t="str">
            <v>m3</v>
          </cell>
          <cell r="E42">
            <v>14</v>
          </cell>
        </row>
        <row r="43">
          <cell r="B43">
            <v>112</v>
          </cell>
          <cell r="C43" t="str">
            <v>Areia Média Posta Na Obra</v>
          </cell>
          <cell r="D43" t="str">
            <v>m3</v>
          </cell>
          <cell r="E43">
            <v>15</v>
          </cell>
        </row>
        <row r="44">
          <cell r="B44">
            <v>113</v>
          </cell>
          <cell r="C44" t="str">
            <v>Argamassa Fixação Cerãmica, Saco 5 Kg.</v>
          </cell>
          <cell r="D44" t="str">
            <v>un</v>
          </cell>
          <cell r="E44">
            <v>1.6</v>
          </cell>
        </row>
        <row r="45">
          <cell r="B45">
            <v>114</v>
          </cell>
          <cell r="C45" t="str">
            <v>Pedra bruta</v>
          </cell>
          <cell r="D45" t="str">
            <v>m3</v>
          </cell>
          <cell r="E45">
            <v>55</v>
          </cell>
        </row>
        <row r="46">
          <cell r="B46">
            <v>115</v>
          </cell>
          <cell r="C46" t="str">
            <v>Assento Plastico Luxo</v>
          </cell>
          <cell r="D46" t="str">
            <v>un</v>
          </cell>
          <cell r="E46">
            <v>20.14</v>
          </cell>
        </row>
        <row r="47">
          <cell r="B47">
            <v>116</v>
          </cell>
          <cell r="C47" t="str">
            <v>Azulejista</v>
          </cell>
          <cell r="D47" t="str">
            <v>hs</v>
          </cell>
          <cell r="E47">
            <v>1.91</v>
          </cell>
        </row>
        <row r="48">
          <cell r="B48">
            <v>117</v>
          </cell>
          <cell r="C48" t="str">
            <v>Azulejo Branco Extra 15X15 Cm</v>
          </cell>
          <cell r="D48" t="str">
            <v>m2</v>
          </cell>
          <cell r="E48">
            <v>8</v>
          </cell>
        </row>
        <row r="49">
          <cell r="B49">
            <v>118</v>
          </cell>
          <cell r="C49" t="str">
            <v>Azulejo Cor Extra 7,5X7,5Cm</v>
          </cell>
          <cell r="D49" t="str">
            <v>m2</v>
          </cell>
          <cell r="E49">
            <v>15</v>
          </cell>
        </row>
        <row r="50">
          <cell r="B50">
            <v>119</v>
          </cell>
          <cell r="C50" t="str">
            <v>Bainha metalica galv. 65 mm</v>
          </cell>
          <cell r="D50" t="str">
            <v>ml</v>
          </cell>
          <cell r="E50">
            <v>5.2</v>
          </cell>
        </row>
        <row r="51">
          <cell r="B51">
            <v>120</v>
          </cell>
          <cell r="C51" t="str">
            <v>Bainha metalica galv. 50 mm</v>
          </cell>
          <cell r="D51" t="str">
            <v>ml</v>
          </cell>
          <cell r="E51">
            <v>4.2</v>
          </cell>
        </row>
        <row r="52">
          <cell r="B52">
            <v>121</v>
          </cell>
          <cell r="C52" t="str">
            <v>Bloco Concreto 20X20X40Cm</v>
          </cell>
          <cell r="D52" t="str">
            <v>un</v>
          </cell>
          <cell r="E52">
            <v>0.91</v>
          </cell>
        </row>
        <row r="53">
          <cell r="B53">
            <v>122</v>
          </cell>
          <cell r="C53" t="str">
            <v>Bloco Concreto 9X19X39Cm A Vista</v>
          </cell>
          <cell r="D53" t="str">
            <v>un</v>
          </cell>
          <cell r="E53">
            <v>0.3</v>
          </cell>
        </row>
        <row r="54">
          <cell r="B54">
            <v>123</v>
          </cell>
          <cell r="C54" t="str">
            <v>Bloco Concreto14X19X39Cm A Vista</v>
          </cell>
          <cell r="D54" t="str">
            <v>un</v>
          </cell>
          <cell r="E54">
            <v>0.42</v>
          </cell>
        </row>
        <row r="55">
          <cell r="B55">
            <v>124</v>
          </cell>
          <cell r="C55" t="str">
            <v>Bloco Concreto19X19X39Cm A Vista</v>
          </cell>
          <cell r="D55" t="str">
            <v>un</v>
          </cell>
          <cell r="E55">
            <v>0.93</v>
          </cell>
        </row>
        <row r="56">
          <cell r="B56">
            <v>125</v>
          </cell>
          <cell r="C56" t="str">
            <v>Bota Fora De Material Dmt 5Km</v>
          </cell>
          <cell r="D56" t="str">
            <v>m3</v>
          </cell>
          <cell r="E56">
            <v>3.05</v>
          </cell>
        </row>
        <row r="57">
          <cell r="B57">
            <v>126</v>
          </cell>
          <cell r="C57" t="str">
            <v>Brita 1</v>
          </cell>
          <cell r="D57" t="str">
            <v>m3</v>
          </cell>
          <cell r="E57">
            <v>23</v>
          </cell>
        </row>
        <row r="58">
          <cell r="B58">
            <v>127</v>
          </cell>
          <cell r="C58" t="str">
            <v>Brita 2</v>
          </cell>
          <cell r="D58" t="str">
            <v>m3</v>
          </cell>
          <cell r="E58">
            <v>23</v>
          </cell>
        </row>
        <row r="59">
          <cell r="B59">
            <v>128</v>
          </cell>
          <cell r="C59" t="str">
            <v>Brita N.1</v>
          </cell>
          <cell r="D59" t="str">
            <v>m3</v>
          </cell>
          <cell r="E59">
            <v>23</v>
          </cell>
        </row>
        <row r="60">
          <cell r="B60">
            <v>129</v>
          </cell>
          <cell r="C60" t="str">
            <v>Brita N.2. 1 e 0 médio</v>
          </cell>
          <cell r="D60" t="str">
            <v>m3</v>
          </cell>
          <cell r="E60">
            <v>23</v>
          </cell>
        </row>
        <row r="61">
          <cell r="B61">
            <v>130</v>
          </cell>
          <cell r="C61" t="str">
            <v>Cabo Cobre Isolado  10 Mm2 - 50 A /750 V</v>
          </cell>
          <cell r="D61" t="str">
            <v>mt</v>
          </cell>
          <cell r="E61">
            <v>0.95</v>
          </cell>
        </row>
        <row r="62">
          <cell r="B62">
            <v>131</v>
          </cell>
          <cell r="C62" t="str">
            <v>Cabo Cobre Isolado  70 Mm2 - 171 A /750 V</v>
          </cell>
          <cell r="D62" t="str">
            <v>mt</v>
          </cell>
          <cell r="E62">
            <v>5.97</v>
          </cell>
        </row>
        <row r="63">
          <cell r="B63">
            <v>132</v>
          </cell>
          <cell r="C63" t="str">
            <v>Cabo Cobre Nu 35 Mm2</v>
          </cell>
          <cell r="D63" t="str">
            <v>mt</v>
          </cell>
          <cell r="E63">
            <v>2.6</v>
          </cell>
        </row>
        <row r="64">
          <cell r="B64">
            <v>133</v>
          </cell>
          <cell r="C64" t="str">
            <v>Cabo De Aço Flexível De 1/4"</v>
          </cell>
          <cell r="D64" t="str">
            <v>m</v>
          </cell>
          <cell r="E64">
            <v>1.7</v>
          </cell>
        </row>
        <row r="65">
          <cell r="B65">
            <v>134</v>
          </cell>
          <cell r="C65" t="str">
            <v>Cabo Piloto 3/16"</v>
          </cell>
          <cell r="D65" t="str">
            <v>h</v>
          </cell>
          <cell r="E65">
            <v>0.15</v>
          </cell>
        </row>
        <row r="66">
          <cell r="B66">
            <v>135</v>
          </cell>
          <cell r="C66" t="str">
            <v>Cabo Piloto 3/4"</v>
          </cell>
          <cell r="D66" t="str">
            <v>h</v>
          </cell>
          <cell r="E66">
            <v>0.3</v>
          </cell>
        </row>
        <row r="67">
          <cell r="B67">
            <v>136</v>
          </cell>
          <cell r="C67" t="str">
            <v>Cabo Sintenax - 1 Condutor 16Mm2</v>
          </cell>
          <cell r="D67" t="str">
            <v>mt</v>
          </cell>
          <cell r="E67">
            <v>1.61</v>
          </cell>
        </row>
        <row r="68">
          <cell r="B68">
            <v>137</v>
          </cell>
          <cell r="C68" t="str">
            <v>Cabo Sintenax - 1 Condutor 25Mm2</v>
          </cell>
          <cell r="D68" t="str">
            <v>mt</v>
          </cell>
          <cell r="E68">
            <v>2.5</v>
          </cell>
        </row>
        <row r="69">
          <cell r="B69">
            <v>138</v>
          </cell>
          <cell r="C69" t="str">
            <v>Cabo Sintenax - 1 Condutor 35Mm2</v>
          </cell>
          <cell r="D69" t="str">
            <v>mt</v>
          </cell>
          <cell r="E69">
            <v>3.41</v>
          </cell>
        </row>
        <row r="70">
          <cell r="B70">
            <v>139</v>
          </cell>
          <cell r="C70" t="str">
            <v>Cabo Sintenax - 1 Condutor 95Mm2</v>
          </cell>
          <cell r="D70" t="str">
            <v>mt</v>
          </cell>
          <cell r="E70">
            <v>9.14</v>
          </cell>
        </row>
        <row r="71">
          <cell r="B71">
            <v>140</v>
          </cell>
          <cell r="C71" t="str">
            <v>Caixa De Entrada De Energia - Aço - Monofasica</v>
          </cell>
          <cell r="D71" t="str">
            <v>un</v>
          </cell>
          <cell r="E71">
            <v>14.07</v>
          </cell>
        </row>
        <row r="72">
          <cell r="B72">
            <v>141</v>
          </cell>
          <cell r="C72" t="str">
            <v>Caixa Descarga De Louca</v>
          </cell>
          <cell r="D72" t="str">
            <v>un</v>
          </cell>
          <cell r="E72">
            <v>55</v>
          </cell>
        </row>
        <row r="73">
          <cell r="B73">
            <v>142</v>
          </cell>
          <cell r="C73" t="str">
            <v>Caixa Estampada Chapa 18 2X4</v>
          </cell>
          <cell r="D73" t="str">
            <v>un</v>
          </cell>
          <cell r="E73">
            <v>0.28000000000000003</v>
          </cell>
        </row>
        <row r="74">
          <cell r="B74">
            <v>143</v>
          </cell>
          <cell r="C74" t="str">
            <v>Caixilho De Ferro, Veneziana</v>
          </cell>
          <cell r="D74" t="str">
            <v>m2</v>
          </cell>
          <cell r="E74">
            <v>80</v>
          </cell>
        </row>
        <row r="75">
          <cell r="B75">
            <v>144</v>
          </cell>
          <cell r="C75" t="str">
            <v>Cal Hidratada, Saco 20 Kg.</v>
          </cell>
          <cell r="D75" t="str">
            <v>un</v>
          </cell>
          <cell r="E75">
            <v>1.25</v>
          </cell>
        </row>
        <row r="76">
          <cell r="B76">
            <v>145</v>
          </cell>
          <cell r="C76" t="str">
            <v>Cal Virgem, Saco 20 Kg.</v>
          </cell>
          <cell r="D76" t="str">
            <v>un</v>
          </cell>
          <cell r="E76">
            <v>2.1</v>
          </cell>
        </row>
        <row r="77">
          <cell r="B77">
            <v>146</v>
          </cell>
          <cell r="C77" t="str">
            <v>Carpete 12 Mm - Colocado</v>
          </cell>
          <cell r="D77" t="str">
            <v>m2</v>
          </cell>
          <cell r="E77">
            <v>22</v>
          </cell>
        </row>
        <row r="78">
          <cell r="B78">
            <v>147</v>
          </cell>
          <cell r="C78" t="str">
            <v>Carpete 6 Mm - Colocado</v>
          </cell>
          <cell r="D78" t="str">
            <v>m2</v>
          </cell>
          <cell r="E78">
            <v>20</v>
          </cell>
        </row>
        <row r="79">
          <cell r="B79">
            <v>148</v>
          </cell>
          <cell r="C79" t="str">
            <v>Carpinteiro</v>
          </cell>
          <cell r="D79" t="str">
            <v>hs</v>
          </cell>
          <cell r="E79">
            <v>1.91</v>
          </cell>
        </row>
        <row r="80">
          <cell r="B80">
            <v>149</v>
          </cell>
          <cell r="C80" t="str">
            <v>Carpinteiro Para Estruturas De Madeira</v>
          </cell>
          <cell r="D80" t="str">
            <v>hs</v>
          </cell>
          <cell r="E80">
            <v>1.91</v>
          </cell>
        </row>
        <row r="81">
          <cell r="B81">
            <v>150</v>
          </cell>
          <cell r="C81" t="str">
            <v>Caulim</v>
          </cell>
          <cell r="D81" t="str">
            <v>kg</v>
          </cell>
          <cell r="E81">
            <v>1.3</v>
          </cell>
        </row>
        <row r="82">
          <cell r="B82">
            <v>151</v>
          </cell>
          <cell r="C82" t="str">
            <v>Cerãmica Carga Pesada</v>
          </cell>
          <cell r="D82" t="str">
            <v>m2</v>
          </cell>
          <cell r="E82">
            <v>20.66</v>
          </cell>
        </row>
        <row r="83">
          <cell r="B83">
            <v>152</v>
          </cell>
          <cell r="C83" t="str">
            <v>Cimento</v>
          </cell>
          <cell r="D83" t="str">
            <v>ton</v>
          </cell>
          <cell r="E83">
            <v>200</v>
          </cell>
        </row>
        <row r="84">
          <cell r="B84">
            <v>153</v>
          </cell>
          <cell r="C84" t="str">
            <v>Cimento Branco, Saco 50 Kg.</v>
          </cell>
          <cell r="D84" t="str">
            <v>un</v>
          </cell>
          <cell r="E84">
            <v>14.2</v>
          </cell>
        </row>
        <row r="85">
          <cell r="B85">
            <v>154</v>
          </cell>
          <cell r="C85" t="str">
            <v>Cimento Portland, Saco 50 Kg.</v>
          </cell>
          <cell r="D85" t="str">
            <v>kg</v>
          </cell>
          <cell r="E85">
            <v>0.4</v>
          </cell>
        </row>
        <row r="86">
          <cell r="B86">
            <v>155</v>
          </cell>
          <cell r="C86" t="str">
            <v>Cola Para Carpetes, Lata 17 Kg</v>
          </cell>
          <cell r="D86" t="str">
            <v>un</v>
          </cell>
          <cell r="E86">
            <v>11</v>
          </cell>
        </row>
        <row r="87">
          <cell r="B87">
            <v>156</v>
          </cell>
          <cell r="C87" t="str">
            <v>Cola Para Pvc, Bisnaga 90 Ml.</v>
          </cell>
          <cell r="D87" t="str">
            <v>un</v>
          </cell>
          <cell r="E87">
            <v>2.95</v>
          </cell>
        </row>
        <row r="88">
          <cell r="B88">
            <v>157</v>
          </cell>
          <cell r="C88" t="str">
            <v>Cola Pva Para Tacos, Lata 17 Kg.</v>
          </cell>
          <cell r="D88" t="str">
            <v>un</v>
          </cell>
          <cell r="E88">
            <v>11</v>
          </cell>
        </row>
        <row r="89">
          <cell r="B89">
            <v>158</v>
          </cell>
          <cell r="C89" t="str">
            <v>Compensado Multilaminado 10 Mm</v>
          </cell>
          <cell r="D89" t="str">
            <v>m2</v>
          </cell>
          <cell r="E89">
            <v>7.92</v>
          </cell>
        </row>
        <row r="90">
          <cell r="B90">
            <v>159</v>
          </cell>
          <cell r="C90" t="str">
            <v>Compensado Multilaminado 15 Mm</v>
          </cell>
          <cell r="D90" t="str">
            <v>m2</v>
          </cell>
          <cell r="E90">
            <v>9.94</v>
          </cell>
        </row>
        <row r="91">
          <cell r="B91">
            <v>160</v>
          </cell>
          <cell r="C91" t="str">
            <v>Conservado P</v>
          </cell>
          <cell r="D91" t="str">
            <v>kg</v>
          </cell>
          <cell r="E91">
            <v>3.85</v>
          </cell>
        </row>
        <row r="92">
          <cell r="B92">
            <v>161</v>
          </cell>
          <cell r="C92" t="str">
            <v>Concreto Bombeável 18,0 Mpa</v>
          </cell>
          <cell r="D92" t="str">
            <v>m3</v>
          </cell>
        </row>
        <row r="93">
          <cell r="B93">
            <v>162</v>
          </cell>
          <cell r="C93" t="str">
            <v>Concreto Bombeável 20,0 Mpa</v>
          </cell>
          <cell r="D93" t="str">
            <v>m3</v>
          </cell>
        </row>
        <row r="94">
          <cell r="B94">
            <v>163</v>
          </cell>
          <cell r="C94" t="str">
            <v>Concreto Usinado 15,0 Mpa, Convencional</v>
          </cell>
          <cell r="D94" t="str">
            <v>m3</v>
          </cell>
          <cell r="E94">
            <v>183</v>
          </cell>
        </row>
        <row r="95">
          <cell r="B95">
            <v>164</v>
          </cell>
          <cell r="C95" t="str">
            <v>Concreto Usinado 208.0 Mpa, Convencional</v>
          </cell>
          <cell r="D95" t="str">
            <v>m3</v>
          </cell>
          <cell r="E95">
            <v>198</v>
          </cell>
        </row>
        <row r="96">
          <cell r="B96">
            <v>165</v>
          </cell>
          <cell r="C96" t="str">
            <v>Concreto Usinado 20,0 Mpa, Convencional</v>
          </cell>
          <cell r="D96" t="str">
            <v>m3</v>
          </cell>
          <cell r="E96">
            <v>259.60000000000002</v>
          </cell>
        </row>
        <row r="97">
          <cell r="B97">
            <v>166</v>
          </cell>
          <cell r="C97" t="str">
            <v>Chapa compensada resinada de 12 mm</v>
          </cell>
          <cell r="D97" t="str">
            <v>m2</v>
          </cell>
          <cell r="E97">
            <v>10.330578512396695</v>
          </cell>
        </row>
        <row r="98">
          <cell r="B98">
            <v>167</v>
          </cell>
          <cell r="C98" t="str">
            <v>Chapa compensada plastificada de 12 mm</v>
          </cell>
          <cell r="D98" t="str">
            <v>un</v>
          </cell>
          <cell r="E98">
            <v>16.528925619834713</v>
          </cell>
        </row>
        <row r="99">
          <cell r="B99">
            <v>168</v>
          </cell>
          <cell r="C99" t="str">
            <v>Cumeeira Fibrocimento P/ Telha Ondulada</v>
          </cell>
          <cell r="D99" t="str">
            <v>mt</v>
          </cell>
          <cell r="E99">
            <v>7.96</v>
          </cell>
        </row>
        <row r="100">
          <cell r="B100">
            <v>169</v>
          </cell>
          <cell r="C100" t="str">
            <v>Cumeeira P/ Canalete 90</v>
          </cell>
          <cell r="D100" t="str">
            <v>un</v>
          </cell>
          <cell r="E100">
            <v>10.85</v>
          </cell>
        </row>
        <row r="101">
          <cell r="B101">
            <v>170</v>
          </cell>
          <cell r="C101" t="str">
            <v>Desmoldante Para Formas</v>
          </cell>
          <cell r="D101" t="str">
            <v>kg</v>
          </cell>
          <cell r="E101">
            <v>1.56</v>
          </cell>
        </row>
        <row r="102">
          <cell r="B102">
            <v>171</v>
          </cell>
          <cell r="C102" t="str">
            <v>Disjuntor 1 Polo, 15 A, 220 V</v>
          </cell>
          <cell r="D102" t="str">
            <v>un</v>
          </cell>
          <cell r="E102">
            <v>3.22</v>
          </cell>
        </row>
        <row r="103">
          <cell r="B103">
            <v>172</v>
          </cell>
          <cell r="C103" t="str">
            <v>Disjuntor 1 Polo, 20 A, 220 V</v>
          </cell>
          <cell r="D103" t="str">
            <v>un</v>
          </cell>
          <cell r="E103">
            <v>3.22</v>
          </cell>
        </row>
        <row r="104">
          <cell r="B104">
            <v>173</v>
          </cell>
          <cell r="C104" t="str">
            <v>Disjuntor 1 Polo, 25 A, 220 V</v>
          </cell>
          <cell r="D104" t="str">
            <v>un</v>
          </cell>
          <cell r="E104">
            <v>3.22</v>
          </cell>
        </row>
        <row r="105">
          <cell r="B105">
            <v>174</v>
          </cell>
          <cell r="C105" t="str">
            <v>Disjuntor 1 Polo, 30 A, 220 V</v>
          </cell>
          <cell r="D105" t="str">
            <v>un</v>
          </cell>
          <cell r="E105">
            <v>3.22</v>
          </cell>
        </row>
        <row r="106">
          <cell r="B106">
            <v>175</v>
          </cell>
          <cell r="C106" t="str">
            <v>Disjuntor 1 Polo, 40 A, 220 V</v>
          </cell>
          <cell r="D106" t="str">
            <v>un</v>
          </cell>
          <cell r="E106">
            <v>4.95</v>
          </cell>
        </row>
        <row r="107">
          <cell r="B107">
            <v>176</v>
          </cell>
          <cell r="C107" t="str">
            <v>Disjuntor 1 Polo, 50 A, 220 V</v>
          </cell>
          <cell r="D107" t="str">
            <v>un</v>
          </cell>
          <cell r="E107">
            <v>4.95</v>
          </cell>
        </row>
        <row r="108">
          <cell r="B108">
            <v>177</v>
          </cell>
          <cell r="C108" t="str">
            <v>Disjuntor 1 Polo, 70 A, 220 V</v>
          </cell>
          <cell r="D108" t="str">
            <v>un</v>
          </cell>
          <cell r="E108">
            <v>7.92</v>
          </cell>
        </row>
        <row r="109">
          <cell r="B109">
            <v>178</v>
          </cell>
          <cell r="C109" t="str">
            <v>Disjuntor 3 Polos, 25 A, 220 V</v>
          </cell>
          <cell r="D109" t="str">
            <v>un</v>
          </cell>
          <cell r="E109">
            <v>19.260000000000002</v>
          </cell>
        </row>
        <row r="110">
          <cell r="B110">
            <v>179</v>
          </cell>
          <cell r="C110" t="str">
            <v>Disjuntor 3 Polos, 30 A, 220 V</v>
          </cell>
          <cell r="D110" t="str">
            <v>un</v>
          </cell>
          <cell r="E110">
            <v>19.260000000000002</v>
          </cell>
        </row>
        <row r="111">
          <cell r="B111">
            <v>180</v>
          </cell>
          <cell r="C111" t="str">
            <v>Disjuntor 3 Polos, 50 A, 220 V</v>
          </cell>
          <cell r="D111" t="str">
            <v>un</v>
          </cell>
          <cell r="E111">
            <v>19.260000000000002</v>
          </cell>
        </row>
        <row r="112">
          <cell r="B112">
            <v>181</v>
          </cell>
          <cell r="C112" t="str">
            <v>Disjuntor 3 Polos, 90 A, 220 V</v>
          </cell>
          <cell r="D112" t="str">
            <v>un</v>
          </cell>
          <cell r="E112">
            <v>28.27</v>
          </cell>
        </row>
        <row r="113">
          <cell r="B113">
            <v>182</v>
          </cell>
          <cell r="C113" t="str">
            <v>Dobradiça Cromada</v>
          </cell>
          <cell r="D113" t="str">
            <v>un</v>
          </cell>
          <cell r="E113">
            <v>2.5</v>
          </cell>
        </row>
        <row r="114">
          <cell r="B114">
            <v>183</v>
          </cell>
          <cell r="C114" t="str">
            <v>Eletricista</v>
          </cell>
          <cell r="D114" t="str">
            <v>hs</v>
          </cell>
          <cell r="E114">
            <v>1.91</v>
          </cell>
        </row>
        <row r="115">
          <cell r="B115">
            <v>184</v>
          </cell>
          <cell r="C115" t="str">
            <v xml:space="preserve">Eletrodo De Terra - Haste </v>
          </cell>
          <cell r="D115" t="str">
            <v>un</v>
          </cell>
          <cell r="E115">
            <v>19.2</v>
          </cell>
        </row>
        <row r="116">
          <cell r="B116">
            <v>185</v>
          </cell>
          <cell r="C116" t="str">
            <v>Eletroduto Corrugado Flexivel - 1</v>
          </cell>
          <cell r="D116" t="str">
            <v>mt</v>
          </cell>
          <cell r="E116">
            <v>0.69</v>
          </cell>
        </row>
        <row r="117">
          <cell r="B117">
            <v>186</v>
          </cell>
          <cell r="C117" t="str">
            <v>Eletroduto Corrugado Flexivel - 1/2</v>
          </cell>
          <cell r="D117" t="str">
            <v>mt</v>
          </cell>
          <cell r="E117">
            <v>0.35</v>
          </cell>
        </row>
        <row r="118">
          <cell r="B118">
            <v>187</v>
          </cell>
          <cell r="C118" t="str">
            <v>Eletroduto Corrugado Flexivel - 2</v>
          </cell>
          <cell r="D118" t="str">
            <v>mt</v>
          </cell>
          <cell r="E118">
            <v>2.7</v>
          </cell>
        </row>
        <row r="119">
          <cell r="B119">
            <v>188</v>
          </cell>
          <cell r="C119" t="str">
            <v>Eletroduto Corrugado Flexivel - 3/4</v>
          </cell>
          <cell r="D119" t="str">
            <v>mt</v>
          </cell>
          <cell r="E119">
            <v>0.48</v>
          </cell>
        </row>
        <row r="120">
          <cell r="B120">
            <v>189</v>
          </cell>
          <cell r="C120" t="str">
            <v>Eletroduto Corrugado Flexivel - 4</v>
          </cell>
          <cell r="D120" t="str">
            <v>mt</v>
          </cell>
          <cell r="E120">
            <v>4.7</v>
          </cell>
        </row>
        <row r="121">
          <cell r="B121">
            <v>190</v>
          </cell>
          <cell r="C121" t="str">
            <v>Eletroduto Ferro Galvaniz. 1  - 3M</v>
          </cell>
          <cell r="D121" t="str">
            <v>un</v>
          </cell>
          <cell r="E121">
            <v>8.33</v>
          </cell>
        </row>
        <row r="122">
          <cell r="B122">
            <v>191</v>
          </cell>
          <cell r="C122" t="str">
            <v>Eletroduto Ferro Galvaniz. 2  - 3M</v>
          </cell>
          <cell r="D122" t="str">
            <v>un</v>
          </cell>
          <cell r="E122">
            <v>19.850000000000001</v>
          </cell>
        </row>
        <row r="123">
          <cell r="B123">
            <v>192</v>
          </cell>
          <cell r="C123" t="str">
            <v>Eletroduto Pvc Rígido Rosq. 1 - Brr 3M</v>
          </cell>
          <cell r="D123" t="str">
            <v>un</v>
          </cell>
          <cell r="E123">
            <v>3.4</v>
          </cell>
        </row>
        <row r="124">
          <cell r="B124">
            <v>193</v>
          </cell>
          <cell r="C124" t="str">
            <v>Eletroduto Pvc Rígido Rosq. 1 1/2- Brr 3M</v>
          </cell>
          <cell r="D124" t="str">
            <v>un</v>
          </cell>
          <cell r="E124">
            <v>6.08</v>
          </cell>
        </row>
        <row r="125">
          <cell r="B125">
            <v>194</v>
          </cell>
          <cell r="C125" t="str">
            <v>Eletroduto Pvc Rígido Rosq. 1 1/4 - Brr 3M</v>
          </cell>
          <cell r="D125" t="str">
            <v>un</v>
          </cell>
          <cell r="E125">
            <v>5.24</v>
          </cell>
        </row>
        <row r="126">
          <cell r="B126">
            <v>195</v>
          </cell>
          <cell r="C126" t="str">
            <v>Eletroduto Pvc Rígido Rosq. 1/2 - Brr 3M</v>
          </cell>
          <cell r="D126" t="str">
            <v>un</v>
          </cell>
          <cell r="E126">
            <v>1.56</v>
          </cell>
        </row>
        <row r="127">
          <cell r="B127">
            <v>196</v>
          </cell>
          <cell r="C127" t="str">
            <v>Eletroduto Pvc Rígido Rosq. 2 1/2 Brr 3M</v>
          </cell>
          <cell r="D127" t="str">
            <v>un</v>
          </cell>
          <cell r="E127">
            <v>12.83</v>
          </cell>
        </row>
        <row r="128">
          <cell r="B128">
            <v>197</v>
          </cell>
          <cell r="C128" t="str">
            <v>Eletroduto Pvc Rígido Rosq. 2- Brr 3M</v>
          </cell>
          <cell r="D128" t="str">
            <v>un</v>
          </cell>
          <cell r="E128">
            <v>8.1</v>
          </cell>
        </row>
        <row r="129">
          <cell r="B129">
            <v>198</v>
          </cell>
          <cell r="C129" t="str">
            <v>Eletroduto Pvc Rígido Rosq. 3</v>
          </cell>
          <cell r="D129" t="str">
            <v>un</v>
          </cell>
          <cell r="E129">
            <v>16.47</v>
          </cell>
        </row>
        <row r="130">
          <cell r="B130">
            <v>199</v>
          </cell>
          <cell r="C130" t="str">
            <v>Eletroduto Pvc Rígido Rosq. 3/4 - Brr 3M</v>
          </cell>
          <cell r="D130" t="str">
            <v>un</v>
          </cell>
          <cell r="E130">
            <v>2.31</v>
          </cell>
        </row>
        <row r="131">
          <cell r="B131">
            <v>200</v>
          </cell>
          <cell r="C131" t="str">
            <v>Eletroduto Pvc Rígido Rosq. 4</v>
          </cell>
          <cell r="D131" t="str">
            <v>un</v>
          </cell>
          <cell r="E131">
            <v>26.18</v>
          </cell>
        </row>
        <row r="132">
          <cell r="B132">
            <v>201</v>
          </cell>
          <cell r="C132" t="str">
            <v>Empreiteiro De Cobertura</v>
          </cell>
          <cell r="D132" t="str">
            <v>m2</v>
          </cell>
          <cell r="E132">
            <v>2.46</v>
          </cell>
        </row>
        <row r="133">
          <cell r="B133">
            <v>202</v>
          </cell>
          <cell r="C133" t="str">
            <v>Encanador</v>
          </cell>
          <cell r="D133" t="str">
            <v>hs</v>
          </cell>
          <cell r="E133">
            <v>1.91</v>
          </cell>
        </row>
        <row r="134">
          <cell r="B134">
            <v>203</v>
          </cell>
          <cell r="C134" t="str">
            <v>Engate Flexível</v>
          </cell>
          <cell r="D134" t="str">
            <v>un</v>
          </cell>
          <cell r="E134">
            <v>1.28</v>
          </cell>
        </row>
        <row r="135">
          <cell r="B135">
            <v>204</v>
          </cell>
          <cell r="C135" t="str">
            <v>Escavacao Mecanica</v>
          </cell>
          <cell r="D135" t="str">
            <v>m3</v>
          </cell>
          <cell r="E135">
            <v>4.7</v>
          </cell>
        </row>
        <row r="136">
          <cell r="B136">
            <v>205</v>
          </cell>
          <cell r="C136" t="str">
            <v>Espelho Para Interruptor</v>
          </cell>
          <cell r="D136" t="str">
            <v>un</v>
          </cell>
          <cell r="E136">
            <v>0.28999999999999998</v>
          </cell>
        </row>
        <row r="137">
          <cell r="B137">
            <v>206</v>
          </cell>
          <cell r="C137" t="str">
            <v>Esq.Alumínio Sistema Pele De Vidro Anodizado</v>
          </cell>
          <cell r="D137" t="str">
            <v>m2</v>
          </cell>
          <cell r="E137">
            <v>180</v>
          </cell>
        </row>
        <row r="138">
          <cell r="B138">
            <v>207</v>
          </cell>
          <cell r="C138" t="str">
            <v>Esquadria De Alumínio Anodizado Tipo Veneziana/M2</v>
          </cell>
          <cell r="D138" t="str">
            <v>m2</v>
          </cell>
          <cell r="E138">
            <v>198</v>
          </cell>
        </row>
        <row r="139">
          <cell r="B139">
            <v>208</v>
          </cell>
          <cell r="C139" t="str">
            <v>Esquadria De Alumínio Anodizado/M2</v>
          </cell>
          <cell r="D139" t="str">
            <v>m2</v>
          </cell>
          <cell r="E139">
            <v>122</v>
          </cell>
        </row>
        <row r="140">
          <cell r="B140">
            <v>209</v>
          </cell>
          <cell r="C140" t="str">
            <v>Estaca Escavada D = 25 Cm</v>
          </cell>
          <cell r="D140" t="str">
            <v>mt</v>
          </cell>
          <cell r="E140">
            <v>6.5</v>
          </cell>
        </row>
        <row r="141">
          <cell r="B141">
            <v>210</v>
          </cell>
          <cell r="C141" t="str">
            <v>Estaca Escavada D = 30 Cm</v>
          </cell>
          <cell r="D141" t="str">
            <v>mt</v>
          </cell>
          <cell r="E141">
            <v>7.3</v>
          </cell>
        </row>
        <row r="142">
          <cell r="B142">
            <v>211</v>
          </cell>
          <cell r="C142" t="str">
            <v>Estaca Escavada D = 40 Cm</v>
          </cell>
          <cell r="D142" t="str">
            <v>mt</v>
          </cell>
          <cell r="E142">
            <v>8.5</v>
          </cell>
        </row>
        <row r="143">
          <cell r="B143">
            <v>212</v>
          </cell>
          <cell r="C143" t="str">
            <v>Estaca Escavada D = 50 Cm</v>
          </cell>
          <cell r="D143" t="str">
            <v>mt</v>
          </cell>
          <cell r="E143">
            <v>9.8000000000000007</v>
          </cell>
        </row>
        <row r="144">
          <cell r="B144">
            <v>213</v>
          </cell>
          <cell r="C144" t="str">
            <v>Estaca Escavada D = 60 Cm</v>
          </cell>
          <cell r="D144" t="str">
            <v>mt</v>
          </cell>
          <cell r="E144">
            <v>11.4</v>
          </cell>
        </row>
        <row r="145">
          <cell r="B145">
            <v>214</v>
          </cell>
          <cell r="C145" t="str">
            <v>Estaca Escavada D = 70 Cm</v>
          </cell>
          <cell r="D145" t="str">
            <v>mt</v>
          </cell>
          <cell r="E145">
            <v>13.7</v>
          </cell>
        </row>
        <row r="146">
          <cell r="B146">
            <v>215</v>
          </cell>
          <cell r="C146" t="str">
            <v>Estaca Pré-Moldada Concreto 14X14 Cm, 15 T</v>
          </cell>
          <cell r="D146" t="str">
            <v>mt</v>
          </cell>
          <cell r="E146">
            <v>16.7</v>
          </cell>
        </row>
        <row r="147">
          <cell r="B147">
            <v>216</v>
          </cell>
          <cell r="C147" t="str">
            <v>Estaca Pré-Moldada Concreto 18X18 Cm, 22 T</v>
          </cell>
          <cell r="D147" t="str">
            <v>mt</v>
          </cell>
          <cell r="E147">
            <v>20</v>
          </cell>
        </row>
        <row r="148">
          <cell r="B148">
            <v>217</v>
          </cell>
          <cell r="C148" t="str">
            <v>Estaca Pré-Moldada Concreto 20X20 Cm, 25 T</v>
          </cell>
          <cell r="D148" t="str">
            <v>mt</v>
          </cell>
          <cell r="E148">
            <v>18.97</v>
          </cell>
        </row>
        <row r="149">
          <cell r="B149">
            <v>218</v>
          </cell>
          <cell r="C149" t="str">
            <v>Estaca Pré-Moldada Concreto 25X25 Cm, 40 T</v>
          </cell>
          <cell r="D149" t="str">
            <v>mt</v>
          </cell>
          <cell r="E149">
            <v>29</v>
          </cell>
        </row>
        <row r="150">
          <cell r="B150">
            <v>219</v>
          </cell>
          <cell r="C150" t="str">
            <v>Estaca Pré-Moldada Concreto 30X30 Cm, 55 T</v>
          </cell>
          <cell r="D150" t="str">
            <v>mt</v>
          </cell>
          <cell r="E150">
            <v>38</v>
          </cell>
        </row>
        <row r="151">
          <cell r="B151">
            <v>220</v>
          </cell>
          <cell r="C151" t="str">
            <v>Estaca Tipo Franki D. 35 Cm, 55 T</v>
          </cell>
          <cell r="D151" t="str">
            <v>mt</v>
          </cell>
          <cell r="E151">
            <v>28</v>
          </cell>
        </row>
        <row r="152">
          <cell r="B152">
            <v>221</v>
          </cell>
          <cell r="C152" t="str">
            <v>Estaca Tipo Franki D. 42 Cm, 75 T</v>
          </cell>
          <cell r="D152" t="str">
            <v>mt</v>
          </cell>
          <cell r="E152">
            <v>34.200000000000003</v>
          </cell>
        </row>
        <row r="153">
          <cell r="B153">
            <v>222</v>
          </cell>
          <cell r="C153" t="str">
            <v>Estaca Tipo Franki D. 47 Cm, 100 T</v>
          </cell>
          <cell r="D153" t="str">
            <v>mt</v>
          </cell>
          <cell r="E153">
            <v>36</v>
          </cell>
        </row>
        <row r="154">
          <cell r="B154">
            <v>223</v>
          </cell>
          <cell r="C154" t="str">
            <v>Estaca Tipo Franki D. 52 Cm, 130 T</v>
          </cell>
          <cell r="D154" t="str">
            <v>mt</v>
          </cell>
          <cell r="E154">
            <v>39.6</v>
          </cell>
        </row>
        <row r="155">
          <cell r="B155">
            <v>224</v>
          </cell>
          <cell r="C155" t="str">
            <v>Estaca Tipo Franki D. 60 Cm, 160 T</v>
          </cell>
          <cell r="D155" t="str">
            <v>mt</v>
          </cell>
          <cell r="E155">
            <v>43.2</v>
          </cell>
        </row>
        <row r="156">
          <cell r="B156">
            <v>225</v>
          </cell>
          <cell r="C156" t="str">
            <v>Estaca metálica de trilho</v>
          </cell>
          <cell r="D156" t="str">
            <v>kg</v>
          </cell>
          <cell r="E156">
            <v>1.8</v>
          </cell>
        </row>
        <row r="157">
          <cell r="B157">
            <v>226</v>
          </cell>
          <cell r="C157" t="str">
            <v>Estronca de eucalipto ø &gt; 10 cm</v>
          </cell>
          <cell r="D157" t="str">
            <v>m</v>
          </cell>
          <cell r="E157">
            <v>2.2000000000000002</v>
          </cell>
        </row>
        <row r="158">
          <cell r="B158">
            <v>227</v>
          </cell>
          <cell r="C158" t="str">
            <v>Fechadura P/ Porta Bwc-Cromada (Papaiz Ou Equiv.)</v>
          </cell>
          <cell r="D158" t="str">
            <v>un</v>
          </cell>
          <cell r="E158">
            <v>40.26</v>
          </cell>
        </row>
        <row r="159">
          <cell r="B159">
            <v>228</v>
          </cell>
          <cell r="C159" t="str">
            <v>Fechadura P/Porta Int.-Cromada(Papaiz Ou Equival.)</v>
          </cell>
          <cell r="D159" t="str">
            <v>un</v>
          </cell>
          <cell r="E159">
            <v>56.1</v>
          </cell>
        </row>
        <row r="160">
          <cell r="B160">
            <v>229</v>
          </cell>
          <cell r="C160" t="str">
            <v>Ferreiro - Armador</v>
          </cell>
          <cell r="D160" t="str">
            <v>hs</v>
          </cell>
          <cell r="E160">
            <v>1.91</v>
          </cell>
        </row>
        <row r="161">
          <cell r="B161">
            <v>230</v>
          </cell>
          <cell r="C161" t="str">
            <v>Fio De Cobre 1,50 Mm2 Isol. Termopl. 750 V</v>
          </cell>
          <cell r="D161" t="str">
            <v>mt</v>
          </cell>
          <cell r="E161">
            <v>0.14000000000000001</v>
          </cell>
        </row>
        <row r="162">
          <cell r="B162">
            <v>231</v>
          </cell>
          <cell r="C162" t="str">
            <v>Fio De Cobre 10,0 Mm2 Isol. Termopl. 750 V</v>
          </cell>
          <cell r="D162" t="str">
            <v>mt</v>
          </cell>
          <cell r="E162">
            <v>0.83</v>
          </cell>
        </row>
        <row r="163">
          <cell r="B163">
            <v>232</v>
          </cell>
          <cell r="C163" t="str">
            <v>Fio De Cobre 2,50 Mm2 Isol. Termopl. 750 V</v>
          </cell>
          <cell r="D163" t="str">
            <v>mt</v>
          </cell>
          <cell r="E163">
            <v>0.22</v>
          </cell>
        </row>
        <row r="164">
          <cell r="B164">
            <v>233</v>
          </cell>
          <cell r="C164" t="str">
            <v>Fio De Cobre 4,00 Mm2 Isol. Termopl. 750 V</v>
          </cell>
          <cell r="D164" t="str">
            <v>mt</v>
          </cell>
          <cell r="E164">
            <v>0.33</v>
          </cell>
        </row>
        <row r="165">
          <cell r="B165">
            <v>234</v>
          </cell>
          <cell r="C165" t="str">
            <v>Fio De Cobre 6,00 Mm2 Isol. Termopl. 750 V</v>
          </cell>
          <cell r="D165" t="str">
            <v>mt</v>
          </cell>
          <cell r="E165">
            <v>0.5</v>
          </cell>
        </row>
        <row r="166">
          <cell r="B166">
            <v>235</v>
          </cell>
          <cell r="C166" t="str">
            <v>Fita Isolante 20 M.</v>
          </cell>
          <cell r="D166" t="str">
            <v>un</v>
          </cell>
          <cell r="E166">
            <v>1.1399999999999999</v>
          </cell>
        </row>
        <row r="167">
          <cell r="B167">
            <v>236</v>
          </cell>
          <cell r="C167" t="str">
            <v>Forma Em Madeira Compensada Plastificada 15 Mm</v>
          </cell>
          <cell r="D167" t="str">
            <v>m2</v>
          </cell>
          <cell r="E167">
            <v>9.94</v>
          </cell>
        </row>
        <row r="168">
          <cell r="B168">
            <v>237</v>
          </cell>
          <cell r="C168" t="str">
            <v>Forração Colocada Em Pisos</v>
          </cell>
          <cell r="D168" t="str">
            <v>m2</v>
          </cell>
          <cell r="E168">
            <v>5.8</v>
          </cell>
        </row>
        <row r="169">
          <cell r="B169">
            <v>238</v>
          </cell>
          <cell r="C169" t="str">
            <v>Forro De Gesso Em Placa Padrão</v>
          </cell>
          <cell r="D169" t="str">
            <v>m2</v>
          </cell>
          <cell r="E169">
            <v>10</v>
          </cell>
        </row>
        <row r="170">
          <cell r="B170">
            <v>239</v>
          </cell>
          <cell r="C170" t="str">
            <v>Forro Pacote Colocado</v>
          </cell>
          <cell r="D170" t="str">
            <v>m2</v>
          </cell>
          <cell r="E170">
            <v>14.5</v>
          </cell>
        </row>
        <row r="171">
          <cell r="B171">
            <v>240</v>
          </cell>
          <cell r="C171" t="str">
            <v>Forro Pvc Colocado</v>
          </cell>
          <cell r="D171" t="str">
            <v>m2</v>
          </cell>
          <cell r="E171">
            <v>22</v>
          </cell>
        </row>
        <row r="172">
          <cell r="B172">
            <v>241</v>
          </cell>
          <cell r="C172" t="str">
            <v>Forrovid</v>
          </cell>
          <cell r="D172" t="str">
            <v>m2</v>
          </cell>
          <cell r="E172">
            <v>16.37</v>
          </cell>
        </row>
        <row r="173">
          <cell r="B173">
            <v>242</v>
          </cell>
          <cell r="C173" t="str">
            <v>Fundo Para Madeira Galao 3.6L</v>
          </cell>
          <cell r="D173" t="str">
            <v>un</v>
          </cell>
          <cell r="E173">
            <v>13</v>
          </cell>
        </row>
        <row r="174">
          <cell r="B174">
            <v>243</v>
          </cell>
          <cell r="C174" t="str">
            <v>Fundo Supergalvite-Gl 3.6 L</v>
          </cell>
          <cell r="D174" t="str">
            <v>un</v>
          </cell>
          <cell r="E174">
            <v>29</v>
          </cell>
        </row>
        <row r="175">
          <cell r="B175">
            <v>244</v>
          </cell>
          <cell r="C175" t="str">
            <v>Haste Coperweld 16X2400Mm</v>
          </cell>
          <cell r="D175" t="str">
            <v>un</v>
          </cell>
          <cell r="E175">
            <v>5.45</v>
          </cell>
        </row>
        <row r="176">
          <cell r="B176">
            <v>245</v>
          </cell>
          <cell r="C176" t="str">
            <v>Igol A - Tinta Isenta De Fenóis, Balde 18 Kg</v>
          </cell>
          <cell r="D176" t="str">
            <v>un</v>
          </cell>
          <cell r="E176">
            <v>41</v>
          </cell>
        </row>
        <row r="177">
          <cell r="B177">
            <v>246</v>
          </cell>
          <cell r="C177" t="str">
            <v>Impermeabilizacaode Concreto Por Cristalizacao</v>
          </cell>
          <cell r="D177" t="str">
            <v>m2</v>
          </cell>
          <cell r="E177">
            <v>20</v>
          </cell>
        </row>
        <row r="178">
          <cell r="B178">
            <v>247</v>
          </cell>
          <cell r="C178" t="str">
            <v>Intraplast N</v>
          </cell>
          <cell r="D178" t="str">
            <v>kg</v>
          </cell>
          <cell r="E178" t="str">
            <v>]</v>
          </cell>
        </row>
        <row r="179">
          <cell r="B179">
            <v>248</v>
          </cell>
          <cell r="C179" t="str">
            <v>Interruptor 1 Tecla Simples E 1 Paral. 10A - 250V</v>
          </cell>
          <cell r="D179" t="str">
            <v>un</v>
          </cell>
          <cell r="E179">
            <v>2.2799999999999998</v>
          </cell>
        </row>
        <row r="180">
          <cell r="B180">
            <v>249</v>
          </cell>
          <cell r="C180" t="str">
            <v>Interruptor 1 Tecla Simples E 2 Paral. 10A - 250V</v>
          </cell>
          <cell r="D180" t="str">
            <v>un</v>
          </cell>
          <cell r="E180">
            <v>3.42</v>
          </cell>
        </row>
        <row r="181">
          <cell r="B181">
            <v>250</v>
          </cell>
          <cell r="C181" t="str">
            <v>Interruptor 1 Tecla Simples E Tomada 10A - 250V</v>
          </cell>
          <cell r="D181" t="str">
            <v>un</v>
          </cell>
          <cell r="E181">
            <v>2.0299999999999998</v>
          </cell>
        </row>
        <row r="182">
          <cell r="B182">
            <v>251</v>
          </cell>
          <cell r="C182" t="str">
            <v>Interruptor 1 Tecla Simples, 10A - 250V</v>
          </cell>
          <cell r="D182" t="str">
            <v>un</v>
          </cell>
          <cell r="E182">
            <v>1.1399999999999999</v>
          </cell>
        </row>
        <row r="183">
          <cell r="B183">
            <v>252</v>
          </cell>
          <cell r="C183" t="str">
            <v>Interruptor 2 Teclas Paralelo, 10A - 250V</v>
          </cell>
          <cell r="D183" t="str">
            <v>un</v>
          </cell>
          <cell r="E183">
            <v>2.54</v>
          </cell>
        </row>
        <row r="184">
          <cell r="B184">
            <v>253</v>
          </cell>
          <cell r="C184" t="str">
            <v>Interruptor 2 Teclas Simples E 1 Paral. 10A - 250V</v>
          </cell>
          <cell r="D184" t="str">
            <v>un</v>
          </cell>
          <cell r="E184">
            <v>2.0299999999999998</v>
          </cell>
        </row>
        <row r="185">
          <cell r="B185">
            <v>254</v>
          </cell>
          <cell r="C185" t="str">
            <v>Interruptor 2 Teclas Simples, 10A - 250V</v>
          </cell>
          <cell r="D185" t="str">
            <v>un</v>
          </cell>
          <cell r="E185">
            <v>2.0299999999999998</v>
          </cell>
        </row>
        <row r="186">
          <cell r="B186">
            <v>255</v>
          </cell>
          <cell r="C186" t="str">
            <v>Interruptor 3 Teclas Simples 10A - 250V</v>
          </cell>
          <cell r="D186" t="str">
            <v>un</v>
          </cell>
          <cell r="E186">
            <v>2.91</v>
          </cell>
        </row>
        <row r="187">
          <cell r="B187">
            <v>256</v>
          </cell>
          <cell r="C187" t="str">
            <v>Interruptor 4 Teclas Simples 10A - 250V</v>
          </cell>
          <cell r="D187" t="str">
            <v>un</v>
          </cell>
          <cell r="E187">
            <v>5.19</v>
          </cell>
        </row>
        <row r="188">
          <cell r="B188">
            <v>257</v>
          </cell>
          <cell r="C188" t="str">
            <v>Isopor de 3 cm</v>
          </cell>
          <cell r="D188" t="str">
            <v>m2</v>
          </cell>
          <cell r="E188">
            <v>4.5</v>
          </cell>
        </row>
        <row r="189">
          <cell r="B189">
            <v>258</v>
          </cell>
          <cell r="C189" t="str">
            <v>Janela De Ferro, Basculante / M2</v>
          </cell>
          <cell r="D189" t="str">
            <v>m2</v>
          </cell>
          <cell r="E189">
            <v>50</v>
          </cell>
        </row>
        <row r="190">
          <cell r="B190">
            <v>259</v>
          </cell>
          <cell r="C190" t="str">
            <v>Janela De Ferro, Correr / M2</v>
          </cell>
          <cell r="D190" t="str">
            <v>m2</v>
          </cell>
          <cell r="E190">
            <v>75</v>
          </cell>
        </row>
        <row r="191">
          <cell r="B191">
            <v>260</v>
          </cell>
          <cell r="C191" t="str">
            <v>Janela De Ferro, Fixa / M2</v>
          </cell>
          <cell r="D191" t="str">
            <v>m2</v>
          </cell>
          <cell r="E191">
            <v>75</v>
          </cell>
        </row>
        <row r="192">
          <cell r="B192">
            <v>261</v>
          </cell>
          <cell r="C192" t="str">
            <v>Jogo De Batente E Guanição</v>
          </cell>
          <cell r="D192" t="str">
            <v>un</v>
          </cell>
          <cell r="E192">
            <v>45</v>
          </cell>
        </row>
        <row r="193">
          <cell r="B193">
            <v>262</v>
          </cell>
          <cell r="C193" t="str">
            <v>Junta Jeene</v>
          </cell>
          <cell r="D193" t="str">
            <v>ml</v>
          </cell>
          <cell r="E193">
            <v>127</v>
          </cell>
        </row>
        <row r="194">
          <cell r="B194">
            <v>263</v>
          </cell>
          <cell r="C194" t="str">
            <v>Ladrilheiro</v>
          </cell>
          <cell r="D194" t="str">
            <v>hs</v>
          </cell>
          <cell r="E194">
            <v>1.91</v>
          </cell>
        </row>
        <row r="195">
          <cell r="B195">
            <v>264</v>
          </cell>
          <cell r="C195" t="str">
            <v>Ladrilho Esmaltado Liso 20X20 Cm</v>
          </cell>
          <cell r="D195" t="str">
            <v>m2</v>
          </cell>
          <cell r="E195">
            <v>12</v>
          </cell>
        </row>
        <row r="196">
          <cell r="B196">
            <v>265</v>
          </cell>
          <cell r="C196" t="str">
            <v>Laje Pré-Fabricada Concreto P/Piso Vão &lt;3,5 M</v>
          </cell>
          <cell r="D196" t="str">
            <v>m2</v>
          </cell>
          <cell r="E196">
            <v>14</v>
          </cell>
        </row>
        <row r="197">
          <cell r="B197">
            <v>266</v>
          </cell>
          <cell r="C197" t="str">
            <v>Laje Pré-Fabricada Concreto P/Piso Vão &lt;4,5 M</v>
          </cell>
          <cell r="D197" t="str">
            <v>m2</v>
          </cell>
          <cell r="E197">
            <v>16</v>
          </cell>
        </row>
        <row r="198">
          <cell r="B198">
            <v>267</v>
          </cell>
          <cell r="C198" t="str">
            <v>Laminado Melamínico</v>
          </cell>
          <cell r="D198" t="str">
            <v>m2</v>
          </cell>
          <cell r="E198">
            <v>13.01</v>
          </cell>
        </row>
        <row r="199">
          <cell r="B199">
            <v>268</v>
          </cell>
          <cell r="C199" t="str">
            <v>Lãmpada Fluorescente 20W</v>
          </cell>
          <cell r="D199" t="str">
            <v>un</v>
          </cell>
          <cell r="E199">
            <v>3.2</v>
          </cell>
        </row>
        <row r="200">
          <cell r="B200">
            <v>269</v>
          </cell>
          <cell r="C200" t="str">
            <v>Lãmpada Fluorescente 40W</v>
          </cell>
          <cell r="D200" t="str">
            <v>un</v>
          </cell>
          <cell r="E200">
            <v>3.2</v>
          </cell>
        </row>
        <row r="201">
          <cell r="B201">
            <v>270</v>
          </cell>
          <cell r="C201" t="str">
            <v>Lãmpada Incandescente 60W</v>
          </cell>
          <cell r="D201" t="str">
            <v>un</v>
          </cell>
          <cell r="E201">
            <v>0.62</v>
          </cell>
        </row>
        <row r="202">
          <cell r="B202">
            <v>271</v>
          </cell>
          <cell r="C202" t="str">
            <v>Lavatorio Louca C/Coluna - Celite Ou Equivalente</v>
          </cell>
          <cell r="D202" t="str">
            <v>un</v>
          </cell>
          <cell r="E202">
            <v>58.8</v>
          </cell>
        </row>
        <row r="203">
          <cell r="B203">
            <v>272</v>
          </cell>
          <cell r="C203" t="str">
            <v>Lixa Para Ferro</v>
          </cell>
          <cell r="D203" t="str">
            <v>un</v>
          </cell>
          <cell r="E203">
            <v>0.7</v>
          </cell>
        </row>
        <row r="204">
          <cell r="B204">
            <v>273</v>
          </cell>
          <cell r="C204" t="str">
            <v>Laje premoldada de forro</v>
          </cell>
          <cell r="D204" t="str">
            <v>m2</v>
          </cell>
          <cell r="E204">
            <v>10</v>
          </cell>
        </row>
        <row r="205">
          <cell r="B205">
            <v>274</v>
          </cell>
          <cell r="C205" t="str">
            <v>Locação Betoneira 320 Litros</v>
          </cell>
          <cell r="D205" t="str">
            <v>hs</v>
          </cell>
          <cell r="E205">
            <v>0.54</v>
          </cell>
        </row>
        <row r="206">
          <cell r="B206">
            <v>275</v>
          </cell>
          <cell r="C206" t="str">
            <v>Locação De Sapo Mecanico</v>
          </cell>
          <cell r="D206" t="str">
            <v>hs</v>
          </cell>
          <cell r="E206">
            <v>1.93</v>
          </cell>
        </row>
        <row r="207">
          <cell r="B207">
            <v>276</v>
          </cell>
          <cell r="C207" t="str">
            <v>Locação Máquina Lixadeira Para Tacos</v>
          </cell>
          <cell r="D207" t="str">
            <v>hs</v>
          </cell>
          <cell r="E207">
            <v>0.2</v>
          </cell>
        </row>
        <row r="208">
          <cell r="B208">
            <v>277</v>
          </cell>
          <cell r="C208" t="str">
            <v>Locacão Pá-Carregadeira Escavadeira</v>
          </cell>
          <cell r="D208" t="str">
            <v>hs</v>
          </cell>
          <cell r="E208">
            <v>25</v>
          </cell>
        </row>
        <row r="209">
          <cell r="B209">
            <v>278</v>
          </cell>
          <cell r="C209" t="str">
            <v>Luminária Acrílico Lãmpada Fluoresc. 1X40W</v>
          </cell>
          <cell r="D209" t="str">
            <v>un</v>
          </cell>
          <cell r="E209">
            <v>15</v>
          </cell>
        </row>
        <row r="210">
          <cell r="B210">
            <v>279</v>
          </cell>
          <cell r="C210" t="str">
            <v>Luminária Acrílico Lãmpada Fluoresc. 2X20W</v>
          </cell>
          <cell r="D210" t="str">
            <v>un</v>
          </cell>
          <cell r="E210">
            <v>18</v>
          </cell>
        </row>
        <row r="211">
          <cell r="B211">
            <v>280</v>
          </cell>
          <cell r="C211" t="str">
            <v>Luminária Acrílico Lãmpada Fluoresc. 2X40W</v>
          </cell>
          <cell r="D211" t="str">
            <v>un</v>
          </cell>
          <cell r="E211">
            <v>20</v>
          </cell>
        </row>
        <row r="212">
          <cell r="B212">
            <v>281</v>
          </cell>
          <cell r="C212" t="str">
            <v>Madeira Beneficiada, Medidas Diversas, Estrutural</v>
          </cell>
          <cell r="D212" t="str">
            <v>m3</v>
          </cell>
          <cell r="E212">
            <v>500</v>
          </cell>
        </row>
        <row r="213">
          <cell r="B213">
            <v>282</v>
          </cell>
          <cell r="C213" t="str">
            <v>Manta Asfaltica 3 Mm</v>
          </cell>
          <cell r="D213" t="str">
            <v>m2</v>
          </cell>
          <cell r="E213">
            <v>15</v>
          </cell>
        </row>
        <row r="214">
          <cell r="B214">
            <v>283</v>
          </cell>
          <cell r="C214" t="str">
            <v>Manta Bidim</v>
          </cell>
          <cell r="D214" t="str">
            <v>m2</v>
          </cell>
          <cell r="E214">
            <v>2</v>
          </cell>
        </row>
        <row r="215">
          <cell r="B215">
            <v>284</v>
          </cell>
          <cell r="C215" t="str">
            <v>Mármore Branco Espírito Santo Esp. 2 Cm</v>
          </cell>
          <cell r="D215" t="str">
            <v>m2</v>
          </cell>
          <cell r="E215">
            <v>164</v>
          </cell>
        </row>
        <row r="216">
          <cell r="B216">
            <v>285</v>
          </cell>
          <cell r="C216" t="str">
            <v>Massa Corrida Acrilica - Lata 18L</v>
          </cell>
          <cell r="D216" t="str">
            <v>un</v>
          </cell>
          <cell r="E216">
            <v>41</v>
          </cell>
        </row>
        <row r="217">
          <cell r="B217">
            <v>286</v>
          </cell>
          <cell r="C217" t="str">
            <v>Massa Corrida Base Látex Pva Lata 18L</v>
          </cell>
          <cell r="D217" t="str">
            <v>un</v>
          </cell>
          <cell r="E217">
            <v>20</v>
          </cell>
        </row>
        <row r="218">
          <cell r="B218">
            <v>287</v>
          </cell>
          <cell r="C218" t="str">
            <v>Massa Corrida Base Óleo Galao 3.6L</v>
          </cell>
          <cell r="D218" t="str">
            <v>un</v>
          </cell>
          <cell r="E218">
            <v>8.5299999999999994</v>
          </cell>
        </row>
        <row r="219">
          <cell r="B219">
            <v>288</v>
          </cell>
          <cell r="C219" t="str">
            <v>Meio-fio econômico</v>
          </cell>
          <cell r="D219" t="str">
            <v>m</v>
          </cell>
          <cell r="E219">
            <v>6.5</v>
          </cell>
        </row>
        <row r="220">
          <cell r="B220">
            <v>289</v>
          </cell>
          <cell r="C220" t="str">
            <v>Neutrol 45 - Tinta Betuminosa</v>
          </cell>
          <cell r="D220" t="str">
            <v>kg</v>
          </cell>
          <cell r="E220">
            <v>3.38</v>
          </cell>
        </row>
        <row r="221">
          <cell r="B221">
            <v>290</v>
          </cell>
          <cell r="C221" t="str">
            <v>Neoprene fretado</v>
          </cell>
          <cell r="D221" t="str">
            <v>un</v>
          </cell>
          <cell r="E221">
            <v>170.5</v>
          </cell>
        </row>
        <row r="222">
          <cell r="B222">
            <v>291</v>
          </cell>
          <cell r="C222" t="str">
            <v>Papelão Alcatroado L=14 Cm</v>
          </cell>
          <cell r="D222" t="str">
            <v>mt</v>
          </cell>
          <cell r="E222">
            <v>0.06</v>
          </cell>
        </row>
        <row r="223">
          <cell r="B223">
            <v>292</v>
          </cell>
          <cell r="C223" t="str">
            <v>Papelão Alcatroado L=25 Cm</v>
          </cell>
          <cell r="D223" t="str">
            <v>mt</v>
          </cell>
          <cell r="E223">
            <v>0.11</v>
          </cell>
        </row>
        <row r="224">
          <cell r="B224">
            <v>293</v>
          </cell>
          <cell r="C224" t="str">
            <v>Parafuso De Aço 5/16 X180Mm</v>
          </cell>
          <cell r="D224" t="str">
            <v>un</v>
          </cell>
          <cell r="E224">
            <v>0.05</v>
          </cell>
        </row>
        <row r="225">
          <cell r="B225">
            <v>294</v>
          </cell>
          <cell r="C225" t="str">
            <v>Parede Pre Fabricada Em Gesso E= 10 Cm</v>
          </cell>
          <cell r="D225" t="str">
            <v>m2</v>
          </cell>
          <cell r="E225">
            <v>35</v>
          </cell>
        </row>
        <row r="226">
          <cell r="B226">
            <v>295</v>
          </cell>
          <cell r="C226" t="str">
            <v>Parede Pre Fabricada Em Gesso E= 8,5 Cm</v>
          </cell>
          <cell r="D226" t="str">
            <v>m2</v>
          </cell>
          <cell r="E226">
            <v>31</v>
          </cell>
        </row>
        <row r="227">
          <cell r="B227">
            <v>296</v>
          </cell>
          <cell r="C227" t="str">
            <v>Pastilha Porcelana Esmaltada Branca Quadr. 1 1/2</v>
          </cell>
          <cell r="D227" t="str">
            <v>m2</v>
          </cell>
          <cell r="E227">
            <v>28</v>
          </cell>
        </row>
        <row r="228">
          <cell r="B228">
            <v>297</v>
          </cell>
          <cell r="C228" t="str">
            <v>Pedra Granito Cinza Esp. 2 Cm</v>
          </cell>
          <cell r="D228" t="str">
            <v>m2</v>
          </cell>
          <cell r="E228">
            <v>60</v>
          </cell>
        </row>
        <row r="229">
          <cell r="B229">
            <v>298</v>
          </cell>
          <cell r="C229" t="str">
            <v>Pedra Granito Cinza Esp. 2 Cm Acabamento Rustico</v>
          </cell>
          <cell r="D229" t="str">
            <v>m2</v>
          </cell>
          <cell r="E229">
            <v>30</v>
          </cell>
        </row>
        <row r="230">
          <cell r="B230">
            <v>299</v>
          </cell>
          <cell r="C230" t="str">
            <v>Pedreiro</v>
          </cell>
          <cell r="D230" t="str">
            <v>hs</v>
          </cell>
          <cell r="E230">
            <v>1.91</v>
          </cell>
        </row>
        <row r="231">
          <cell r="B231">
            <v>300</v>
          </cell>
          <cell r="C231" t="str">
            <v>Perfil I - 8" X 4" X 27,3 Kg-M X 1,24 X 50Ml</v>
          </cell>
          <cell r="D231" t="str">
            <v>un</v>
          </cell>
          <cell r="E231">
            <v>50</v>
          </cell>
        </row>
        <row r="232">
          <cell r="B232">
            <v>301</v>
          </cell>
          <cell r="C232" t="str">
            <v>Pintor</v>
          </cell>
          <cell r="D232" t="str">
            <v>hs</v>
          </cell>
          <cell r="E232">
            <v>1.91</v>
          </cell>
        </row>
        <row r="233">
          <cell r="B233">
            <v>302</v>
          </cell>
          <cell r="C233" t="str">
            <v>Piso De Granilite Material E M. De Obra</v>
          </cell>
          <cell r="D233" t="str">
            <v>m2</v>
          </cell>
          <cell r="E233">
            <v>12.5</v>
          </cell>
        </row>
        <row r="234">
          <cell r="B234">
            <v>303</v>
          </cell>
          <cell r="C234" t="str">
            <v>Piso De Madeira Trevopiso E=6Mm</v>
          </cell>
          <cell r="D234" t="str">
            <v>m2</v>
          </cell>
          <cell r="E234">
            <v>25</v>
          </cell>
        </row>
        <row r="235">
          <cell r="B235">
            <v>304</v>
          </cell>
          <cell r="C235" t="str">
            <v>Piso Monolitico Alta Resistência  E= 10Mm</v>
          </cell>
          <cell r="D235" t="str">
            <v>m2</v>
          </cell>
          <cell r="E235">
            <v>14</v>
          </cell>
        </row>
        <row r="236">
          <cell r="B236">
            <v>305</v>
          </cell>
          <cell r="C236" t="str">
            <v>Piso Vinílico Semi-Flexível 2,00 Mm</v>
          </cell>
          <cell r="D236" t="str">
            <v>m2</v>
          </cell>
          <cell r="E236">
            <v>16</v>
          </cell>
        </row>
        <row r="237">
          <cell r="B237">
            <v>306</v>
          </cell>
          <cell r="C237" t="str">
            <v>Plastiment VZ</v>
          </cell>
          <cell r="D237" t="str">
            <v>kg</v>
          </cell>
          <cell r="E237">
            <v>9.44</v>
          </cell>
        </row>
        <row r="238">
          <cell r="B238">
            <v>307</v>
          </cell>
          <cell r="C238" t="str">
            <v>Pontalete de agreste 7,5x7,5</v>
          </cell>
          <cell r="D238" t="str">
            <v>ml</v>
          </cell>
          <cell r="E238">
            <v>1.853932584269663</v>
          </cell>
        </row>
        <row r="239">
          <cell r="B239">
            <v>308</v>
          </cell>
          <cell r="C239" t="str">
            <v>Pontalete 3 X3  Pinho 2¦</v>
          </cell>
          <cell r="D239" t="str">
            <v>mt</v>
          </cell>
          <cell r="E239">
            <v>1.68</v>
          </cell>
        </row>
        <row r="240">
          <cell r="B240">
            <v>309</v>
          </cell>
          <cell r="C240" t="str">
            <v>Pontalete Eucalipto D=10 Cm</v>
          </cell>
          <cell r="D240" t="str">
            <v>mt</v>
          </cell>
          <cell r="E240">
            <v>1.87</v>
          </cell>
        </row>
        <row r="241">
          <cell r="B241">
            <v>310</v>
          </cell>
          <cell r="C241" t="str">
            <v>Porcelanato Não Polido</v>
          </cell>
          <cell r="D241" t="str">
            <v>m2</v>
          </cell>
          <cell r="E241">
            <v>39</v>
          </cell>
        </row>
        <row r="242">
          <cell r="B242">
            <v>311</v>
          </cell>
          <cell r="C242" t="str">
            <v>Porcelanato Polido</v>
          </cell>
          <cell r="D242" t="str">
            <v>m2</v>
          </cell>
          <cell r="E242">
            <v>27.54</v>
          </cell>
        </row>
        <row r="243">
          <cell r="B243">
            <v>312</v>
          </cell>
          <cell r="C243" t="str">
            <v>Porta Estruturada De Aluminio,Acabamento Em Lambri</v>
          </cell>
          <cell r="D243" t="str">
            <v>m2</v>
          </cell>
          <cell r="E243">
            <v>92</v>
          </cell>
        </row>
        <row r="244">
          <cell r="B244">
            <v>313</v>
          </cell>
          <cell r="C244" t="str">
            <v>Porta Lisa Compensado Imbuia 0,60 X 2,20</v>
          </cell>
          <cell r="D244" t="str">
            <v>un</v>
          </cell>
          <cell r="E244">
            <v>30</v>
          </cell>
        </row>
        <row r="245">
          <cell r="B245">
            <v>314</v>
          </cell>
          <cell r="C245" t="str">
            <v>Porta Lisa Compensado Imbuia 0,70 X 2,10</v>
          </cell>
          <cell r="D245" t="str">
            <v>un</v>
          </cell>
          <cell r="E245">
            <v>40</v>
          </cell>
        </row>
        <row r="246">
          <cell r="B246">
            <v>315</v>
          </cell>
          <cell r="C246" t="str">
            <v>Porta Lisa Compensado Imbuia 0,80 X 2,10</v>
          </cell>
          <cell r="D246" t="str">
            <v>un</v>
          </cell>
          <cell r="E246">
            <v>60</v>
          </cell>
        </row>
        <row r="247">
          <cell r="B247">
            <v>316</v>
          </cell>
          <cell r="C247" t="str">
            <v>Porta Lisa Compensado Imbuia 0,90 X 2,10</v>
          </cell>
          <cell r="D247" t="str">
            <v>un</v>
          </cell>
          <cell r="E247">
            <v>95</v>
          </cell>
        </row>
        <row r="248">
          <cell r="B248">
            <v>317</v>
          </cell>
          <cell r="C248" t="str">
            <v>Poste Concreto Seção  I , D-100X7M</v>
          </cell>
          <cell r="D248" t="str">
            <v>un</v>
          </cell>
          <cell r="E248">
            <v>100</v>
          </cell>
        </row>
        <row r="249">
          <cell r="B249">
            <v>318</v>
          </cell>
          <cell r="C249" t="str">
            <v>Prego 2 1/2 x 12</v>
          </cell>
          <cell r="D249" t="str">
            <v>kg</v>
          </cell>
          <cell r="E249">
            <v>2.33</v>
          </cell>
        </row>
        <row r="250">
          <cell r="B250">
            <v>319</v>
          </cell>
          <cell r="C250" t="str">
            <v>Prego 3x9</v>
          </cell>
          <cell r="D250" t="str">
            <v>kg</v>
          </cell>
          <cell r="E250">
            <v>2.33</v>
          </cell>
        </row>
        <row r="251">
          <cell r="B251">
            <v>320</v>
          </cell>
          <cell r="C251" t="str">
            <v>Prego 1 1/2 x 13</v>
          </cell>
          <cell r="D251" t="str">
            <v>kg</v>
          </cell>
          <cell r="E251">
            <v>2.6</v>
          </cell>
        </row>
        <row r="252">
          <cell r="B252">
            <v>321</v>
          </cell>
          <cell r="C252" t="str">
            <v>Prego 18X27</v>
          </cell>
          <cell r="D252" t="str">
            <v>kg</v>
          </cell>
          <cell r="E252">
            <v>2.25</v>
          </cell>
        </row>
        <row r="253">
          <cell r="B253">
            <v>322</v>
          </cell>
          <cell r="C253" t="str">
            <v>Purgador plástico</v>
          </cell>
          <cell r="D253" t="str">
            <v>un</v>
          </cell>
          <cell r="E253">
            <v>1.5</v>
          </cell>
        </row>
        <row r="254">
          <cell r="B254">
            <v>323</v>
          </cell>
          <cell r="C254" t="str">
            <v>Registro De Gaveta 1 1/2</v>
          </cell>
          <cell r="D254" t="str">
            <v>un</v>
          </cell>
          <cell r="E254">
            <v>15.66</v>
          </cell>
        </row>
        <row r="255">
          <cell r="B255">
            <v>324</v>
          </cell>
          <cell r="C255" t="str">
            <v>Registro De Gaveta 1 1/4</v>
          </cell>
          <cell r="D255" t="str">
            <v>un</v>
          </cell>
          <cell r="E255">
            <v>12.37</v>
          </cell>
        </row>
        <row r="256">
          <cell r="B256">
            <v>325</v>
          </cell>
          <cell r="C256" t="str">
            <v>Registro De Gaveta 1/2</v>
          </cell>
          <cell r="D256" t="str">
            <v>un</v>
          </cell>
          <cell r="E256">
            <v>5.42</v>
          </cell>
        </row>
        <row r="257">
          <cell r="B257">
            <v>326</v>
          </cell>
          <cell r="C257" t="str">
            <v>Registro De Gaveta 2</v>
          </cell>
          <cell r="D257" t="str">
            <v>un</v>
          </cell>
          <cell r="E257">
            <v>29.06</v>
          </cell>
        </row>
        <row r="258">
          <cell r="B258">
            <v>327</v>
          </cell>
          <cell r="C258" t="str">
            <v>Registro De Gaveta 2 1/2</v>
          </cell>
          <cell r="D258" t="str">
            <v>un</v>
          </cell>
          <cell r="E258">
            <v>69.819999999999993</v>
          </cell>
        </row>
        <row r="259">
          <cell r="B259">
            <v>328</v>
          </cell>
          <cell r="C259" t="str">
            <v>Registro De Gaveta Cromado 1</v>
          </cell>
          <cell r="D259" t="str">
            <v>un</v>
          </cell>
          <cell r="E259">
            <v>26.28</v>
          </cell>
        </row>
        <row r="260">
          <cell r="B260">
            <v>329</v>
          </cell>
          <cell r="C260" t="str">
            <v>Registro De Gaveta Cromado 1/2</v>
          </cell>
          <cell r="D260" t="str">
            <v>un</v>
          </cell>
          <cell r="E260">
            <v>21.53</v>
          </cell>
        </row>
        <row r="261">
          <cell r="B261">
            <v>330</v>
          </cell>
          <cell r="C261" t="str">
            <v>Registro De Gaveta Cromado C/ Canopla 1.1/2</v>
          </cell>
          <cell r="D261" t="str">
            <v>un</v>
          </cell>
          <cell r="E261">
            <v>36.71</v>
          </cell>
        </row>
        <row r="262">
          <cell r="B262">
            <v>331</v>
          </cell>
          <cell r="C262" t="str">
            <v>Registro De Gaveta Cromado C/ Canopla 3/4</v>
          </cell>
          <cell r="D262" t="str">
            <v>un</v>
          </cell>
          <cell r="E262">
            <v>24.75</v>
          </cell>
        </row>
        <row r="263">
          <cell r="B263">
            <v>332</v>
          </cell>
          <cell r="C263" t="str">
            <v>Registro De Pressão (C/Canopla)1/2  Linha C50 Deca</v>
          </cell>
          <cell r="D263" t="str">
            <v>un</v>
          </cell>
          <cell r="E263">
            <v>24.11</v>
          </cell>
        </row>
        <row r="264">
          <cell r="B264">
            <v>333</v>
          </cell>
          <cell r="C264" t="str">
            <v>Registro De Pressão Cromado 3/4  - Linha Prata</v>
          </cell>
          <cell r="D264" t="str">
            <v>un</v>
          </cell>
          <cell r="E264">
            <v>24.75</v>
          </cell>
        </row>
        <row r="265">
          <cell r="B265">
            <v>334</v>
          </cell>
          <cell r="C265" t="str">
            <v>Revestimento Acm Alpolic</v>
          </cell>
          <cell r="D265" t="str">
            <v>m2</v>
          </cell>
          <cell r="E265">
            <v>300</v>
          </cell>
        </row>
        <row r="266">
          <cell r="B266">
            <v>335</v>
          </cell>
          <cell r="C266" t="str">
            <v>Ripa de madeira com 0,05 m</v>
          </cell>
          <cell r="D266" t="str">
            <v>m</v>
          </cell>
          <cell r="E266">
            <v>2.5</v>
          </cell>
        </row>
        <row r="267">
          <cell r="B267">
            <v>336</v>
          </cell>
          <cell r="C267" t="str">
            <v>Roldanas De 4 Condutores</v>
          </cell>
          <cell r="D267" t="str">
            <v>h</v>
          </cell>
          <cell r="E267">
            <v>0.4</v>
          </cell>
        </row>
        <row r="268">
          <cell r="B268">
            <v>337</v>
          </cell>
          <cell r="C268" t="str">
            <v>Roldanas P/ Para-Rários E Fibra Optica</v>
          </cell>
          <cell r="D268" t="str">
            <v>h</v>
          </cell>
          <cell r="E268">
            <v>0.2</v>
          </cell>
        </row>
        <row r="269">
          <cell r="B269">
            <v>338</v>
          </cell>
          <cell r="C269" t="str">
            <v>Sarrafo 1 X4  Pinho</v>
          </cell>
          <cell r="D269" t="str">
            <v>mt</v>
          </cell>
          <cell r="E269">
            <v>0.88</v>
          </cell>
        </row>
        <row r="270">
          <cell r="B270">
            <v>339</v>
          </cell>
          <cell r="C270" t="str">
            <v>Seccionador Premoldado Para Cercas</v>
          </cell>
          <cell r="D270" t="str">
            <v>m</v>
          </cell>
          <cell r="E270">
            <v>3.15</v>
          </cell>
        </row>
        <row r="271">
          <cell r="B271">
            <v>340</v>
          </cell>
          <cell r="C271" t="str">
            <v>Selador Acrilico - Lata 18L</v>
          </cell>
          <cell r="D271" t="str">
            <v>un</v>
          </cell>
          <cell r="E271">
            <v>52</v>
          </cell>
        </row>
        <row r="272">
          <cell r="B272">
            <v>341</v>
          </cell>
          <cell r="C272" t="str">
            <v>Selador Base Látex Pva - Lata 18 L</v>
          </cell>
          <cell r="D272" t="str">
            <v>un</v>
          </cell>
          <cell r="E272">
            <v>46</v>
          </cell>
        </row>
        <row r="273">
          <cell r="B273">
            <v>342</v>
          </cell>
          <cell r="C273" t="str">
            <v>Selador Para Madeira Galæo 3.6L</v>
          </cell>
          <cell r="D273" t="str">
            <v>un</v>
          </cell>
          <cell r="E273">
            <v>16</v>
          </cell>
        </row>
        <row r="274">
          <cell r="B274">
            <v>343</v>
          </cell>
          <cell r="C274" t="str">
            <v>Servente Geral</v>
          </cell>
          <cell r="D274" t="str">
            <v>hs</v>
          </cell>
          <cell r="E274">
            <v>1.4</v>
          </cell>
        </row>
        <row r="275">
          <cell r="B275">
            <v>344</v>
          </cell>
          <cell r="C275" t="str">
            <v>Sifao Flexivel Cipla Numero 14</v>
          </cell>
          <cell r="D275" t="str">
            <v>un</v>
          </cell>
          <cell r="E275">
            <v>2.78</v>
          </cell>
        </row>
        <row r="276">
          <cell r="B276">
            <v>345</v>
          </cell>
          <cell r="C276" t="str">
            <v>Sika 1 - Aditivo Impermeabilizante, Balde 17 Kg</v>
          </cell>
          <cell r="D276" t="str">
            <v>un</v>
          </cell>
          <cell r="E276">
            <v>18.899999999999999</v>
          </cell>
        </row>
        <row r="277">
          <cell r="B277">
            <v>346</v>
          </cell>
          <cell r="C277" t="str">
            <v>Sikagrout</v>
          </cell>
          <cell r="D277" t="str">
            <v>kg</v>
          </cell>
          <cell r="E277">
            <v>0.86</v>
          </cell>
        </row>
        <row r="278">
          <cell r="B278">
            <v>347</v>
          </cell>
          <cell r="C278" t="str">
            <v>Sondagem Percussão Spt</v>
          </cell>
          <cell r="D278" t="str">
            <v>mt</v>
          </cell>
          <cell r="E278">
            <v>30</v>
          </cell>
        </row>
        <row r="279">
          <cell r="B279">
            <v>348</v>
          </cell>
          <cell r="C279" t="str">
            <v>Soquete Anti Vibratório</v>
          </cell>
          <cell r="D279" t="str">
            <v>un</v>
          </cell>
          <cell r="E279">
            <v>0.37</v>
          </cell>
        </row>
        <row r="280">
          <cell r="B280">
            <v>349</v>
          </cell>
          <cell r="C280" t="str">
            <v>Taboa de agreste</v>
          </cell>
          <cell r="D280" t="str">
            <v>m2</v>
          </cell>
          <cell r="E280">
            <v>8.25</v>
          </cell>
        </row>
        <row r="281">
          <cell r="B281">
            <v>350</v>
          </cell>
          <cell r="C281" t="str">
            <v>Tábua 1 X6  Pinho 3º</v>
          </cell>
          <cell r="D281" t="str">
            <v>mt</v>
          </cell>
        </row>
        <row r="282">
          <cell r="B282">
            <v>351</v>
          </cell>
          <cell r="C282" t="str">
            <v>Taco Imbuia 7X21 Cm</v>
          </cell>
          <cell r="D282" t="str">
            <v>m2</v>
          </cell>
          <cell r="E282">
            <v>18.5</v>
          </cell>
        </row>
        <row r="283">
          <cell r="B283">
            <v>352</v>
          </cell>
          <cell r="C283" t="str">
            <v>Tanque De Louça</v>
          </cell>
          <cell r="D283" t="str">
            <v>un</v>
          </cell>
          <cell r="E283">
            <v>95.37</v>
          </cell>
        </row>
        <row r="284">
          <cell r="B284">
            <v>353</v>
          </cell>
          <cell r="C284" t="str">
            <v>Taxa De Bombeamento</v>
          </cell>
          <cell r="D284" t="str">
            <v>m3</v>
          </cell>
          <cell r="E284">
            <v>10</v>
          </cell>
        </row>
        <row r="285">
          <cell r="B285">
            <v>354</v>
          </cell>
          <cell r="C285" t="str">
            <v>Taxa Ligação Água Comercial</v>
          </cell>
          <cell r="D285" t="str">
            <v>un</v>
          </cell>
          <cell r="E285">
            <v>100</v>
          </cell>
        </row>
        <row r="286">
          <cell r="B286">
            <v>355</v>
          </cell>
          <cell r="C286" t="str">
            <v>Taxa Ligação Luz Trifásica</v>
          </cell>
          <cell r="D286" t="str">
            <v>un</v>
          </cell>
          <cell r="E286">
            <v>50</v>
          </cell>
        </row>
        <row r="287">
          <cell r="B287">
            <v>356</v>
          </cell>
          <cell r="C287" t="str">
            <v>Telha Colonial</v>
          </cell>
          <cell r="D287" t="str">
            <v>un</v>
          </cell>
          <cell r="E287">
            <v>0.35</v>
          </cell>
        </row>
        <row r="288">
          <cell r="B288">
            <v>357</v>
          </cell>
          <cell r="C288" t="str">
            <v>Telha Fibrocimento 4Mm</v>
          </cell>
          <cell r="D288" t="str">
            <v>m2</v>
          </cell>
          <cell r="E288">
            <v>3.8</v>
          </cell>
        </row>
        <row r="289">
          <cell r="B289">
            <v>358</v>
          </cell>
          <cell r="C289" t="str">
            <v>Telha Francesa</v>
          </cell>
          <cell r="D289" t="str">
            <v>un</v>
          </cell>
          <cell r="E289">
            <v>0.17</v>
          </cell>
        </row>
        <row r="290">
          <cell r="B290">
            <v>359</v>
          </cell>
          <cell r="C290" t="str">
            <v>Telha Metalica E= 0.50 Mm , Pre  Pintada Em Ambas</v>
          </cell>
          <cell r="D290" t="str">
            <v>m2</v>
          </cell>
          <cell r="E290">
            <v>20</v>
          </cell>
        </row>
        <row r="291">
          <cell r="B291">
            <v>360</v>
          </cell>
          <cell r="C291" t="str">
            <v>Telha Metalica E= 0.65 Mm , Pre  Pintada Em Ambas</v>
          </cell>
          <cell r="D291" t="str">
            <v>m2</v>
          </cell>
          <cell r="E291">
            <v>14.6</v>
          </cell>
        </row>
        <row r="292">
          <cell r="B292">
            <v>361</v>
          </cell>
          <cell r="C292" t="str">
            <v>Telhadista</v>
          </cell>
          <cell r="D292" t="str">
            <v>hs</v>
          </cell>
          <cell r="E292">
            <v>1.91</v>
          </cell>
        </row>
        <row r="293">
          <cell r="B293">
            <v>362</v>
          </cell>
          <cell r="C293" t="str">
            <v>Tijolo 4 Furos 10X10X20 Cm</v>
          </cell>
          <cell r="D293" t="str">
            <v>un</v>
          </cell>
          <cell r="E293">
            <v>7.0000000000000007E-2</v>
          </cell>
        </row>
        <row r="294">
          <cell r="B294">
            <v>363</v>
          </cell>
          <cell r="C294" t="str">
            <v>Tijolo 6 Furos 10X15X20 Cm</v>
          </cell>
          <cell r="D294" t="str">
            <v>mil</v>
          </cell>
          <cell r="E294">
            <v>80</v>
          </cell>
        </row>
        <row r="295">
          <cell r="B295">
            <v>364</v>
          </cell>
          <cell r="C295" t="str">
            <v>Tijolo 8 Furos 10X20X20 Cm</v>
          </cell>
          <cell r="D295" t="str">
            <v>mil</v>
          </cell>
          <cell r="E295">
            <v>125</v>
          </cell>
        </row>
        <row r="296">
          <cell r="B296">
            <v>365</v>
          </cell>
          <cell r="C296" t="str">
            <v>Tinta Acrilica - Lata 18 L</v>
          </cell>
          <cell r="D296" t="str">
            <v>un</v>
          </cell>
          <cell r="E296">
            <v>119</v>
          </cell>
        </row>
        <row r="297">
          <cell r="B297">
            <v>366</v>
          </cell>
          <cell r="C297" t="str">
            <v>Tinta Esmalte Sint. Brilhante Gl 3.6L</v>
          </cell>
          <cell r="D297" t="str">
            <v>un</v>
          </cell>
          <cell r="E297">
            <v>26</v>
          </cell>
        </row>
        <row r="298">
          <cell r="B298">
            <v>367</v>
          </cell>
          <cell r="C298" t="str">
            <v>Tinta Látex Pva Para Int.E Ext.Lata 18L</v>
          </cell>
          <cell r="D298" t="str">
            <v>un</v>
          </cell>
          <cell r="E298">
            <v>85</v>
          </cell>
        </row>
        <row r="299">
          <cell r="B299">
            <v>368</v>
          </cell>
          <cell r="C299" t="str">
            <v>Tomada Bifásica C/ Espelho Plástico 2 X 4</v>
          </cell>
          <cell r="D299" t="str">
            <v>un</v>
          </cell>
          <cell r="E299">
            <v>2.85</v>
          </cell>
        </row>
        <row r="300">
          <cell r="B300">
            <v>369</v>
          </cell>
          <cell r="C300" t="str">
            <v>Tomada De Sobrepor</v>
          </cell>
          <cell r="D300" t="str">
            <v>un</v>
          </cell>
          <cell r="E300">
            <v>0.51</v>
          </cell>
        </row>
        <row r="301">
          <cell r="B301">
            <v>370</v>
          </cell>
          <cell r="C301" t="str">
            <v>Tomada Embutir Universal 10A - 127V</v>
          </cell>
          <cell r="D301" t="str">
            <v>un</v>
          </cell>
          <cell r="E301">
            <v>0.89</v>
          </cell>
        </row>
        <row r="302">
          <cell r="B302">
            <v>371</v>
          </cell>
          <cell r="C302" t="str">
            <v>Tomada Embutir Universal 15A - 250V</v>
          </cell>
          <cell r="D302" t="str">
            <v>un</v>
          </cell>
          <cell r="E302">
            <v>2.25</v>
          </cell>
        </row>
        <row r="303">
          <cell r="B303">
            <v>372</v>
          </cell>
          <cell r="C303" t="str">
            <v>Tomada Embutir Universal 30A - 220V</v>
          </cell>
          <cell r="D303" t="str">
            <v>un</v>
          </cell>
          <cell r="E303">
            <v>2.25</v>
          </cell>
        </row>
        <row r="304">
          <cell r="B304">
            <v>373</v>
          </cell>
          <cell r="C304" t="str">
            <v>Tomada Monofásica Com Espelho Plástico 2 X 4</v>
          </cell>
          <cell r="D304" t="str">
            <v>un</v>
          </cell>
          <cell r="E304">
            <v>0.89</v>
          </cell>
        </row>
        <row r="305">
          <cell r="B305">
            <v>374</v>
          </cell>
          <cell r="C305" t="str">
            <v>Tubo Cobre 1  (28Mm) - Barra 5M</v>
          </cell>
          <cell r="D305" t="str">
            <v>un</v>
          </cell>
          <cell r="E305">
            <v>28.83</v>
          </cell>
        </row>
        <row r="306">
          <cell r="B306">
            <v>375</v>
          </cell>
          <cell r="C306" t="str">
            <v>Tubo Cobre 1/2  (15Mm) - Barra 5M</v>
          </cell>
          <cell r="D306" t="str">
            <v>un</v>
          </cell>
          <cell r="E306">
            <v>13.56</v>
          </cell>
        </row>
        <row r="307">
          <cell r="B307">
            <v>376</v>
          </cell>
          <cell r="C307" t="str">
            <v>Tubo Cobre 3/4  (22Mm) - Barra 5M</v>
          </cell>
          <cell r="D307" t="str">
            <v>un</v>
          </cell>
          <cell r="E307">
            <v>23.8</v>
          </cell>
        </row>
        <row r="308">
          <cell r="B308">
            <v>377</v>
          </cell>
          <cell r="C308" t="str">
            <v>Tubo Ferro Galv. 1    (33,4Mm) - Barra 6M</v>
          </cell>
          <cell r="D308" t="str">
            <v>un</v>
          </cell>
          <cell r="E308">
            <v>28.28</v>
          </cell>
        </row>
        <row r="309">
          <cell r="B309">
            <v>378</v>
          </cell>
          <cell r="C309" t="str">
            <v>Tubo Ferro Galv. 1 1/2  (48,1Mm) - Barra 6M</v>
          </cell>
          <cell r="D309" t="str">
            <v>un</v>
          </cell>
          <cell r="E309">
            <v>46.5</v>
          </cell>
        </row>
        <row r="310">
          <cell r="B310">
            <v>379</v>
          </cell>
          <cell r="C310" t="str">
            <v>Tubo Ferro Galv. 1 1/4  (42,2Mm) - Barra 6M</v>
          </cell>
          <cell r="D310" t="str">
            <v>un</v>
          </cell>
          <cell r="E310">
            <v>36.450000000000003</v>
          </cell>
        </row>
        <row r="311">
          <cell r="B311">
            <v>380</v>
          </cell>
          <cell r="C311" t="str">
            <v>Tubo PVC 75 mm</v>
          </cell>
          <cell r="D311" t="str">
            <v>ml</v>
          </cell>
          <cell r="E311">
            <v>3</v>
          </cell>
        </row>
        <row r="312">
          <cell r="B312">
            <v>381</v>
          </cell>
          <cell r="C312" t="str">
            <v>Tubo P/Válvula De Descarga Pvc 40 Mm</v>
          </cell>
          <cell r="D312" t="str">
            <v>un</v>
          </cell>
          <cell r="E312">
            <v>1.98</v>
          </cell>
        </row>
        <row r="313">
          <cell r="B313">
            <v>382</v>
          </cell>
          <cell r="C313" t="str">
            <v>Tubo Pvc Rígido Soldável 110Mm (4 )-Brr 6M</v>
          </cell>
          <cell r="D313" t="str">
            <v>un</v>
          </cell>
          <cell r="E313">
            <v>45.83</v>
          </cell>
        </row>
        <row r="314">
          <cell r="B314">
            <v>383</v>
          </cell>
          <cell r="C314" t="str">
            <v>Válvula Descarga Cromada Luxo 1 1/2</v>
          </cell>
          <cell r="D314" t="str">
            <v>un</v>
          </cell>
          <cell r="E314">
            <v>66.63</v>
          </cell>
        </row>
        <row r="315">
          <cell r="B315">
            <v>384</v>
          </cell>
          <cell r="C315" t="str">
            <v>Válvula Metalica Para Lavatorio</v>
          </cell>
          <cell r="D315" t="str">
            <v>un</v>
          </cell>
          <cell r="E315">
            <v>9.9700000000000006</v>
          </cell>
        </row>
        <row r="316">
          <cell r="B316">
            <v>385</v>
          </cell>
          <cell r="C316" t="str">
            <v>Válvula Para Tanque - 1.1/4</v>
          </cell>
          <cell r="D316" t="str">
            <v>un</v>
          </cell>
          <cell r="E316">
            <v>13.2</v>
          </cell>
        </row>
        <row r="317">
          <cell r="B317">
            <v>386</v>
          </cell>
          <cell r="C317" t="str">
            <v>Vaso Sanitario Louca - Celite Ou Equivalente</v>
          </cell>
          <cell r="D317" t="str">
            <v>un</v>
          </cell>
          <cell r="E317">
            <v>57.48</v>
          </cell>
        </row>
        <row r="318">
          <cell r="B318">
            <v>387</v>
          </cell>
          <cell r="C318" t="str">
            <v>Vedação Pvc 100 Mm P/Ligação De Esgoto</v>
          </cell>
          <cell r="D318" t="str">
            <v>un</v>
          </cell>
          <cell r="E318">
            <v>0.7</v>
          </cell>
        </row>
        <row r="319">
          <cell r="B319">
            <v>388</v>
          </cell>
          <cell r="C319" t="str">
            <v>Verniz Acrílico Galao 3.6 L</v>
          </cell>
          <cell r="D319" t="str">
            <v>un</v>
          </cell>
          <cell r="E319">
            <v>32</v>
          </cell>
        </row>
        <row r="320">
          <cell r="B320">
            <v>389</v>
          </cell>
          <cell r="C320" t="str">
            <v>Vidro Comum Liso 3 Mm - Colocado</v>
          </cell>
          <cell r="D320" t="str">
            <v>m2</v>
          </cell>
          <cell r="E320">
            <v>19</v>
          </cell>
        </row>
        <row r="321">
          <cell r="B321">
            <v>390</v>
          </cell>
          <cell r="C321" t="str">
            <v>Vidro Comum Liso 4 Mm - Colocado</v>
          </cell>
          <cell r="D321" t="str">
            <v>m2</v>
          </cell>
          <cell r="E321">
            <v>18</v>
          </cell>
        </row>
        <row r="322">
          <cell r="B322">
            <v>391</v>
          </cell>
          <cell r="C322" t="str">
            <v>Vidro Fantasia Canelado 4 Mm</v>
          </cell>
          <cell r="D322" t="str">
            <v>m2</v>
          </cell>
          <cell r="E322">
            <v>14</v>
          </cell>
        </row>
        <row r="323">
          <cell r="B323">
            <v>392</v>
          </cell>
          <cell r="C323" t="str">
            <v>Vidro Laminado E= 6Mm</v>
          </cell>
          <cell r="D323" t="str">
            <v>m2</v>
          </cell>
          <cell r="E323">
            <v>52</v>
          </cell>
        </row>
        <row r="324">
          <cell r="B324">
            <v>393</v>
          </cell>
          <cell r="C324" t="str">
            <v>Vidro Laminado E= 8Mm</v>
          </cell>
          <cell r="D324" t="str">
            <v>m2</v>
          </cell>
          <cell r="E324">
            <v>150</v>
          </cell>
        </row>
        <row r="325">
          <cell r="B325">
            <v>394</v>
          </cell>
          <cell r="C325" t="str">
            <v>Vidro Temperado 10 Mm</v>
          </cell>
          <cell r="D325" t="str">
            <v>m2</v>
          </cell>
          <cell r="E325">
            <v>86</v>
          </cell>
        </row>
        <row r="326">
          <cell r="B326">
            <v>395</v>
          </cell>
          <cell r="C326" t="str">
            <v>Lábio polimérico ARE 41 C</v>
          </cell>
          <cell r="D326" t="str">
            <v>ml</v>
          </cell>
          <cell r="E326">
            <v>86.5</v>
          </cell>
        </row>
        <row r="327">
          <cell r="B327">
            <v>396</v>
          </cell>
          <cell r="C327" t="str">
            <v>escavação de tub. Ø 1,40 m em 1a cat</v>
          </cell>
          <cell r="D327" t="str">
            <v>m3</v>
          </cell>
          <cell r="E327">
            <v>430</v>
          </cell>
        </row>
        <row r="328">
          <cell r="B328">
            <v>397</v>
          </cell>
          <cell r="C328" t="str">
            <v>escavação de tub. Ø 1,40 m em 2a cat</v>
          </cell>
          <cell r="D328" t="str">
            <v>m3</v>
          </cell>
          <cell r="E328">
            <v>980</v>
          </cell>
        </row>
        <row r="329">
          <cell r="B329">
            <v>398</v>
          </cell>
          <cell r="C329" t="str">
            <v>alargamento base tub. Ar comp. Ø 1,40 m 2a cat</v>
          </cell>
          <cell r="D329" t="str">
            <v>m3</v>
          </cell>
          <cell r="E329">
            <v>980</v>
          </cell>
        </row>
        <row r="330">
          <cell r="B330">
            <v>399</v>
          </cell>
          <cell r="C330" t="str">
            <v>alargamento base tub. Ar comp. Ø 1,40 m 3a cat</v>
          </cell>
          <cell r="D330" t="str">
            <v>m3</v>
          </cell>
          <cell r="E330">
            <v>1440</v>
          </cell>
        </row>
        <row r="331">
          <cell r="B331">
            <v>400</v>
          </cell>
          <cell r="C331" t="str">
            <v xml:space="preserve">Torre de içamento e manobra ( 800/tub) </v>
          </cell>
          <cell r="D331" t="str">
            <v>m3</v>
          </cell>
          <cell r="E331">
            <v>33.333333333333336</v>
          </cell>
        </row>
        <row r="332">
          <cell r="B332">
            <v>401</v>
          </cell>
          <cell r="C332" t="str">
            <v>Plataforma de trabalho s/ lamina d´água ( 1900/tub)</v>
          </cell>
          <cell r="D332" t="str">
            <v>m3</v>
          </cell>
          <cell r="E332">
            <v>79.166666666666671</v>
          </cell>
        </row>
        <row r="333">
          <cell r="B333">
            <v>402</v>
          </cell>
          <cell r="C333" t="str">
            <v>Passarela de acesso s/lamina d´água (145/m2)</v>
          </cell>
          <cell r="D333" t="str">
            <v>m3</v>
          </cell>
          <cell r="E333">
            <v>61</v>
          </cell>
        </row>
        <row r="334">
          <cell r="B334">
            <v>403</v>
          </cell>
          <cell r="C334" t="str">
            <v>Equipamentos, protensão, injeção e assit. Técnica</v>
          </cell>
          <cell r="D334" t="str">
            <v>kg</v>
          </cell>
          <cell r="E334">
            <v>3</v>
          </cell>
        </row>
        <row r="335">
          <cell r="B335">
            <v>404</v>
          </cell>
          <cell r="C335" t="str">
            <v>Serie de brocas S-12 d=22</v>
          </cell>
          <cell r="D335" t="str">
            <v>un</v>
          </cell>
          <cell r="E335">
            <v>1094</v>
          </cell>
        </row>
        <row r="336">
          <cell r="B336">
            <v>405</v>
          </cell>
          <cell r="C336" t="str">
            <v>Dinamite a 60%</v>
          </cell>
          <cell r="D336" t="str">
            <v>kh</v>
          </cell>
          <cell r="E336">
            <v>4.18</v>
          </cell>
        </row>
        <row r="337">
          <cell r="B337">
            <v>406</v>
          </cell>
          <cell r="C337" t="str">
            <v>Fios de ligação N.14 - 1,5 mm2</v>
          </cell>
          <cell r="D337" t="str">
            <v>m</v>
          </cell>
          <cell r="E337">
            <v>0.16</v>
          </cell>
        </row>
        <row r="338">
          <cell r="B338">
            <v>407</v>
          </cell>
          <cell r="C338" t="str">
            <v>Espoleta comum n. 8</v>
          </cell>
          <cell r="D338" t="str">
            <v>un</v>
          </cell>
          <cell r="E338">
            <v>1.2</v>
          </cell>
        </row>
        <row r="340">
          <cell r="C340" t="str">
            <v>Equipamentos</v>
          </cell>
        </row>
        <row r="341">
          <cell r="B341" t="str">
            <v>e01</v>
          </cell>
          <cell r="C341" t="str">
            <v>Trator de esteiras c/lâmina D6</v>
          </cell>
          <cell r="D341" t="str">
            <v>h</v>
          </cell>
          <cell r="E341">
            <v>88.94</v>
          </cell>
          <cell r="F341">
            <v>53.75</v>
          </cell>
        </row>
        <row r="342">
          <cell r="B342" t="str">
            <v>e02</v>
          </cell>
          <cell r="C342" t="str">
            <v>Motoniveladora Cat 120 B</v>
          </cell>
          <cell r="D342" t="str">
            <v>h</v>
          </cell>
          <cell r="E342">
            <v>67.02</v>
          </cell>
          <cell r="F342">
            <v>34</v>
          </cell>
        </row>
        <row r="343">
          <cell r="B343" t="str">
            <v>e03</v>
          </cell>
          <cell r="C343" t="str">
            <v>Trartor de pneus de 80 a 115 HP</v>
          </cell>
          <cell r="D343" t="str">
            <v>h</v>
          </cell>
          <cell r="E343">
            <v>34.69</v>
          </cell>
          <cell r="F343">
            <v>12.01</v>
          </cell>
        </row>
        <row r="344">
          <cell r="B344" t="str">
            <v>e04</v>
          </cell>
          <cell r="C344" t="str">
            <v>Rolo pé de carneiro Ca-25</v>
          </cell>
          <cell r="D344" t="str">
            <v>h</v>
          </cell>
          <cell r="E344">
            <v>58.75</v>
          </cell>
          <cell r="F344">
            <v>24.95</v>
          </cell>
        </row>
        <row r="345">
          <cell r="B345" t="str">
            <v>e05</v>
          </cell>
          <cell r="C345" t="str">
            <v>Rolo liso</v>
          </cell>
          <cell r="D345" t="str">
            <v>h</v>
          </cell>
          <cell r="E345">
            <v>58.75</v>
          </cell>
          <cell r="F345">
            <v>24.95</v>
          </cell>
        </row>
        <row r="346">
          <cell r="B346" t="str">
            <v>e06</v>
          </cell>
          <cell r="C346" t="str">
            <v>Carreg. De pneus 930</v>
          </cell>
          <cell r="D346" t="str">
            <v>h</v>
          </cell>
          <cell r="E346">
            <v>55.64</v>
          </cell>
          <cell r="F346">
            <v>30.18</v>
          </cell>
        </row>
        <row r="347">
          <cell r="B347" t="str">
            <v>e07</v>
          </cell>
          <cell r="C347" t="str">
            <v>Grade de disco 24x24</v>
          </cell>
          <cell r="D347" t="str">
            <v>h</v>
          </cell>
          <cell r="E347">
            <v>1.22</v>
          </cell>
          <cell r="F347">
            <v>1.22</v>
          </cell>
        </row>
        <row r="348">
          <cell r="B348" t="str">
            <v>e08</v>
          </cell>
          <cell r="C348" t="str">
            <v>Rolo de pneus autopropulsor SP-8000</v>
          </cell>
          <cell r="D348" t="str">
            <v>h</v>
          </cell>
          <cell r="E348">
            <v>53.76</v>
          </cell>
          <cell r="F348">
            <v>26.91</v>
          </cell>
        </row>
        <row r="349">
          <cell r="B349" t="str">
            <v>e09</v>
          </cell>
          <cell r="C349" t="str">
            <v>Vassoura mecânica rebocável</v>
          </cell>
          <cell r="D349" t="str">
            <v>h</v>
          </cell>
          <cell r="E349">
            <v>3.65</v>
          </cell>
          <cell r="F349">
            <v>3.65</v>
          </cell>
        </row>
        <row r="350">
          <cell r="B350" t="str">
            <v>e10</v>
          </cell>
          <cell r="C350" t="str">
            <v>Distribuidor de agreg. Rebocável</v>
          </cell>
          <cell r="D350" t="str">
            <v>h</v>
          </cell>
          <cell r="E350">
            <v>4.0999999999999996</v>
          </cell>
          <cell r="F350">
            <v>4.0999999999999996</v>
          </cell>
        </row>
        <row r="351">
          <cell r="B351" t="str">
            <v>e11</v>
          </cell>
          <cell r="C351" t="str">
            <v>Caminhão distribuidor de asfalto</v>
          </cell>
          <cell r="D351" t="str">
            <v>h</v>
          </cell>
          <cell r="E351">
            <v>52.13</v>
          </cell>
          <cell r="F351">
            <v>23.08</v>
          </cell>
        </row>
        <row r="352">
          <cell r="B352" t="str">
            <v>e12</v>
          </cell>
          <cell r="C352" t="str">
            <v>Usina pr-mies. A frio 30-60 T/H Cifali</v>
          </cell>
          <cell r="D352" t="str">
            <v>h</v>
          </cell>
          <cell r="E352">
            <v>9.26</v>
          </cell>
          <cell r="F352">
            <v>1.26</v>
          </cell>
        </row>
        <row r="353">
          <cell r="B353" t="str">
            <v>e13</v>
          </cell>
          <cell r="C353" t="str">
            <v>Tanque para asfalto 20.000 l</v>
          </cell>
          <cell r="D353" t="str">
            <v>h</v>
          </cell>
          <cell r="E353">
            <v>2.41</v>
          </cell>
          <cell r="F353">
            <v>2.41</v>
          </cell>
        </row>
        <row r="354">
          <cell r="B354" t="str">
            <v>e14</v>
          </cell>
          <cell r="C354" t="str">
            <v>Caminhão basculante</v>
          </cell>
          <cell r="D354" t="str">
            <v>h</v>
          </cell>
          <cell r="E354">
            <v>48.45</v>
          </cell>
          <cell r="F354">
            <v>21.6</v>
          </cell>
        </row>
        <row r="355">
          <cell r="B355" t="str">
            <v>e15</v>
          </cell>
          <cell r="C355" t="str">
            <v>Caminhão tanque para 10.000 l</v>
          </cell>
          <cell r="D355" t="str">
            <v>h</v>
          </cell>
          <cell r="E355">
            <v>42.46</v>
          </cell>
          <cell r="F355">
            <v>17</v>
          </cell>
        </row>
        <row r="356">
          <cell r="B356" t="str">
            <v>e16</v>
          </cell>
          <cell r="C356" t="e">
            <v>#N/A</v>
          </cell>
          <cell r="D356" t="str">
            <v>h</v>
          </cell>
          <cell r="E356" t="e">
            <v>#N/A</v>
          </cell>
          <cell r="F356" t="e">
            <v>#N/A</v>
          </cell>
        </row>
        <row r="357">
          <cell r="B357" t="str">
            <v>e17</v>
          </cell>
          <cell r="C357" t="e">
            <v>#N/A</v>
          </cell>
          <cell r="D357" t="str">
            <v>h</v>
          </cell>
          <cell r="E357" t="e">
            <v>#N/A</v>
          </cell>
          <cell r="F357" t="e">
            <v>#N/A</v>
          </cell>
        </row>
        <row r="358">
          <cell r="B358" t="str">
            <v>e18</v>
          </cell>
          <cell r="C358" t="e">
            <v>#N/A</v>
          </cell>
          <cell r="D358" t="str">
            <v>h</v>
          </cell>
          <cell r="E358" t="e">
            <v>#N/A</v>
          </cell>
          <cell r="F358" t="e">
            <v>#N/A</v>
          </cell>
        </row>
        <row r="359">
          <cell r="B359" t="str">
            <v>e19</v>
          </cell>
          <cell r="C359" t="e">
            <v>#N/A</v>
          </cell>
          <cell r="D359" t="str">
            <v>h</v>
          </cell>
          <cell r="E359" t="e">
            <v>#N/A</v>
          </cell>
          <cell r="F359" t="e">
            <v>#N/A</v>
          </cell>
        </row>
        <row r="360">
          <cell r="B360" t="str">
            <v>e12</v>
          </cell>
          <cell r="C360" t="str">
            <v>Usina pr-mies. A frio 30-60 T/H Cifali</v>
          </cell>
          <cell r="D360" t="str">
            <v>h</v>
          </cell>
          <cell r="E360">
            <v>9.26</v>
          </cell>
          <cell r="F360">
            <v>1.26</v>
          </cell>
        </row>
        <row r="361">
          <cell r="B361" t="str">
            <v>e01</v>
          </cell>
          <cell r="C361" t="str">
            <v>Trator de esteiras c/lâmina D6</v>
          </cell>
          <cell r="D361" t="str">
            <v>h</v>
          </cell>
          <cell r="E361">
            <v>88.94</v>
          </cell>
          <cell r="F361">
            <v>53.75</v>
          </cell>
        </row>
        <row r="362">
          <cell r="B362" t="str">
            <v>e22</v>
          </cell>
          <cell r="C362" t="e">
            <v>#N/A</v>
          </cell>
          <cell r="D362" t="str">
            <v>h</v>
          </cell>
          <cell r="E362" t="e">
            <v>#N/A</v>
          </cell>
          <cell r="F362" t="e">
            <v>#N/A</v>
          </cell>
        </row>
        <row r="363">
          <cell r="B363" t="str">
            <v>e23</v>
          </cell>
          <cell r="C363" t="e">
            <v>#N/A</v>
          </cell>
          <cell r="D363" t="str">
            <v>h</v>
          </cell>
          <cell r="E363" t="e">
            <v>#N/A</v>
          </cell>
          <cell r="F363" t="e">
            <v>#N/A</v>
          </cell>
        </row>
        <row r="364">
          <cell r="B364" t="str">
            <v>e24</v>
          </cell>
          <cell r="C364" t="e">
            <v>#N/A</v>
          </cell>
          <cell r="D364" t="str">
            <v>h</v>
          </cell>
          <cell r="E364" t="e">
            <v>#N/A</v>
          </cell>
          <cell r="F364" t="e">
            <v>#N/A</v>
          </cell>
        </row>
        <row r="365">
          <cell r="B365" t="str">
            <v>e25</v>
          </cell>
          <cell r="C365" t="e">
            <v>#N/A</v>
          </cell>
          <cell r="D365" t="str">
            <v>h</v>
          </cell>
          <cell r="E365" t="e">
            <v>#N/A</v>
          </cell>
          <cell r="F365" t="e">
            <v>#N/A</v>
          </cell>
        </row>
        <row r="366">
          <cell r="B366" t="str">
            <v>e26</v>
          </cell>
          <cell r="C366" t="e">
            <v>#N/A</v>
          </cell>
          <cell r="D366" t="str">
            <v>h</v>
          </cell>
          <cell r="E366" t="e">
            <v>#N/A</v>
          </cell>
          <cell r="F366" t="e">
            <v>#N/A</v>
          </cell>
        </row>
        <row r="367">
          <cell r="B367" t="str">
            <v>e27</v>
          </cell>
          <cell r="C367" t="e">
            <v>#N/A</v>
          </cell>
          <cell r="D367" t="str">
            <v>h</v>
          </cell>
          <cell r="E367" t="e">
            <v>#N/A</v>
          </cell>
          <cell r="F367" t="e">
            <v>#N/A</v>
          </cell>
        </row>
        <row r="368">
          <cell r="B368" t="str">
            <v>e28</v>
          </cell>
          <cell r="C368" t="e">
            <v>#N/A</v>
          </cell>
          <cell r="D368" t="str">
            <v>h</v>
          </cell>
          <cell r="E368" t="e">
            <v>#N/A</v>
          </cell>
          <cell r="F368" t="e">
            <v>#N/A</v>
          </cell>
        </row>
        <row r="369">
          <cell r="B369" t="str">
            <v>e29</v>
          </cell>
          <cell r="C369" t="e">
            <v>#N/A</v>
          </cell>
          <cell r="D369" t="str">
            <v>h</v>
          </cell>
          <cell r="E369" t="e">
            <v>#N/A</v>
          </cell>
          <cell r="F369" t="e">
            <v>#N/A</v>
          </cell>
        </row>
        <row r="370">
          <cell r="B370" t="str">
            <v>e30</v>
          </cell>
          <cell r="C370" t="e">
            <v>#N/A</v>
          </cell>
          <cell r="D370" t="str">
            <v>h</v>
          </cell>
          <cell r="E370" t="e">
            <v>#N/A</v>
          </cell>
          <cell r="F370" t="e">
            <v>#N/A</v>
          </cell>
        </row>
        <row r="371">
          <cell r="B371" t="str">
            <v>e31</v>
          </cell>
          <cell r="C371" t="e">
            <v>#N/A</v>
          </cell>
          <cell r="D371" t="str">
            <v>h</v>
          </cell>
          <cell r="E371" t="e">
            <v>#N/A</v>
          </cell>
          <cell r="F371" t="e">
            <v>#N/A</v>
          </cell>
        </row>
        <row r="372">
          <cell r="B372" t="str">
            <v>e32</v>
          </cell>
          <cell r="C372" t="e">
            <v>#N/A</v>
          </cell>
          <cell r="D372" t="str">
            <v>h</v>
          </cell>
          <cell r="E372" t="e">
            <v>#N/A</v>
          </cell>
          <cell r="F372" t="e">
            <v>#N/A</v>
          </cell>
        </row>
        <row r="373">
          <cell r="B373" t="str">
            <v>e33</v>
          </cell>
          <cell r="C373" t="e">
            <v>#N/A</v>
          </cell>
          <cell r="D373" t="str">
            <v>h</v>
          </cell>
          <cell r="E373" t="e">
            <v>#N/A</v>
          </cell>
          <cell r="F373" t="e">
            <v>#N/A</v>
          </cell>
        </row>
        <row r="374">
          <cell r="B374" t="str">
            <v>e34</v>
          </cell>
          <cell r="C374" t="e">
            <v>#N/A</v>
          </cell>
          <cell r="D374" t="str">
            <v>h</v>
          </cell>
          <cell r="E374" t="e">
            <v>#N/A</v>
          </cell>
          <cell r="F374" t="e">
            <v>#N/A</v>
          </cell>
        </row>
        <row r="375">
          <cell r="B375" t="str">
            <v>e35</v>
          </cell>
          <cell r="C375" t="e">
            <v>#N/A</v>
          </cell>
          <cell r="D375" t="str">
            <v>h</v>
          </cell>
          <cell r="E375" t="e">
            <v>#N/A</v>
          </cell>
          <cell r="F375" t="e">
            <v>#N/A</v>
          </cell>
        </row>
        <row r="376">
          <cell r="B376" t="str">
            <v>e36</v>
          </cell>
          <cell r="C376" t="e">
            <v>#N/A</v>
          </cell>
          <cell r="D376" t="str">
            <v>h</v>
          </cell>
          <cell r="E376" t="e">
            <v>#N/A</v>
          </cell>
          <cell r="F376" t="e">
            <v>#N/A</v>
          </cell>
        </row>
        <row r="377">
          <cell r="B377" t="str">
            <v>e37</v>
          </cell>
          <cell r="C377" t="e">
            <v>#N/A</v>
          </cell>
          <cell r="D377" t="str">
            <v>h</v>
          </cell>
          <cell r="E377" t="e">
            <v>#N/A</v>
          </cell>
          <cell r="F377" t="e">
            <v>#N/A</v>
          </cell>
        </row>
        <row r="378">
          <cell r="B378" t="str">
            <v>e38</v>
          </cell>
          <cell r="C378" t="e">
            <v>#N/A</v>
          </cell>
          <cell r="D378" t="str">
            <v>h</v>
          </cell>
          <cell r="E378" t="e">
            <v>#N/A</v>
          </cell>
          <cell r="F378" t="e">
            <v>#N/A</v>
          </cell>
        </row>
        <row r="379">
          <cell r="B379" t="str">
            <v>e39</v>
          </cell>
          <cell r="C379" t="e">
            <v>#N/A</v>
          </cell>
          <cell r="D379" t="str">
            <v>h</v>
          </cell>
          <cell r="E379" t="e">
            <v>#N/A</v>
          </cell>
          <cell r="F379" t="e">
            <v>#N/A</v>
          </cell>
        </row>
        <row r="380">
          <cell r="B380" t="str">
            <v>e40</v>
          </cell>
          <cell r="C380" t="e">
            <v>#N/A</v>
          </cell>
          <cell r="D380" t="str">
            <v>h</v>
          </cell>
          <cell r="E380" t="e">
            <v>#N/A</v>
          </cell>
          <cell r="F380" t="e">
            <v>#N/A</v>
          </cell>
        </row>
        <row r="381">
          <cell r="B381" t="str">
            <v>e41</v>
          </cell>
          <cell r="C381" t="e">
            <v>#N/A</v>
          </cell>
          <cell r="D381" t="str">
            <v>h</v>
          </cell>
          <cell r="E381" t="e">
            <v>#N/A</v>
          </cell>
          <cell r="F381" t="e">
            <v>#N/A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PRINCIPAL"/>
      <sheetName val="EMPRESA 1996"/>
      <sheetName val="geral96"/>
      <sheetName val="PP96"/>
      <sheetName val="PEBD96"/>
      <sheetName val="PEBDL96"/>
      <sheetName val="PEAD96"/>
      <sheetName val="EVA96-97"/>
      <sheetName val="EMPRESA"/>
      <sheetName val="geral95"/>
      <sheetName val="PEBD95"/>
      <sheetName val="PEBDL95"/>
      <sheetName val="PEAD95"/>
      <sheetName val="PP95"/>
      <sheetName val="EVA95"/>
      <sheetName val="geral94"/>
      <sheetName val="empresas94"/>
      <sheetName val="Módulo1"/>
      <sheetName val="Módulo2"/>
      <sheetName val="Módulo3"/>
      <sheetName val="Módulo4"/>
      <sheetName val="Módulo5"/>
      <sheetName val="Módulo6"/>
      <sheetName val="IMPOR"/>
      <sheetName val="Plan1"/>
      <sheetName val="CMAI 04_08_04"/>
      <sheetName val="Chemsystem"/>
      <sheetName val="Contratos_Exercicio"/>
      <sheetName val="FCD"/>
    </sheetNames>
    <definedNames>
      <definedName name="irmenu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@RISK Correlations"/>
      <sheetName val="goalSeekInfo"/>
      <sheetName val="stressInfo"/>
      <sheetName val="rsklibSimData"/>
      <sheetName val="RiskSerializationData"/>
      <sheetName val="Model"/>
      <sheetName val="Ref"/>
      <sheetName val="Modelo básico de flujo de caj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ENGLISH</v>
          </cell>
          <cell r="C1" t="str">
            <v>ESPAÑOL</v>
          </cell>
          <cell r="D1" t="str">
            <v>PORTUGUÉS</v>
          </cell>
        </row>
        <row r="2">
          <cell r="B2" t="str">
            <v>Basic Cash Flow Model</v>
          </cell>
          <cell r="C2" t="str">
            <v>Modelo básico de flujo de caja</v>
          </cell>
        </row>
        <row r="3">
          <cell r="B3" t="str">
            <v>Inputs</v>
          </cell>
          <cell r="C3" t="str">
            <v>Variables de entrada</v>
          </cell>
        </row>
        <row r="4">
          <cell r="B4" t="str">
            <v>investment</v>
          </cell>
          <cell r="C4" t="str">
            <v>Inversión</v>
          </cell>
        </row>
        <row r="5">
          <cell r="B5" t="str">
            <v>sales growth rate</v>
          </cell>
          <cell r="C5" t="str">
            <v>Tasa de crecimiento en ventas</v>
          </cell>
        </row>
        <row r="6">
          <cell r="B6" t="str">
            <v>Sales base</v>
          </cell>
          <cell r="C6" t="str">
            <v>Ventas base</v>
          </cell>
        </row>
        <row r="7">
          <cell r="B7" t="str">
            <v>fixed costs</v>
          </cell>
          <cell r="C7" t="str">
            <v>Costos Fijos</v>
          </cell>
        </row>
        <row r="8">
          <cell r="B8" t="str">
            <v>variable costs</v>
          </cell>
          <cell r="C8" t="str">
            <v>Costos variables</v>
          </cell>
        </row>
        <row r="9">
          <cell r="B9" t="str">
            <v>inflation rate</v>
          </cell>
          <cell r="C9" t="str">
            <v>Tasa de inflación</v>
          </cell>
        </row>
        <row r="10">
          <cell r="B10" t="str">
            <v>opportunity cost</v>
          </cell>
          <cell r="C10" t="str">
            <v>Costo de oportunidad</v>
          </cell>
        </row>
        <row r="11">
          <cell r="B11" t="str">
            <v>Periods</v>
          </cell>
          <cell r="C11" t="str">
            <v>Periodos</v>
          </cell>
        </row>
        <row r="12">
          <cell r="B12" t="str">
            <v>income</v>
          </cell>
          <cell r="C12" t="str">
            <v>Ingresos</v>
          </cell>
        </row>
        <row r="13">
          <cell r="B13" t="str">
            <v>fixed costs</v>
          </cell>
          <cell r="C13" t="str">
            <v>Costos Fijos</v>
          </cell>
        </row>
        <row r="14">
          <cell r="B14" t="str">
            <v>variable costs</v>
          </cell>
          <cell r="C14" t="str">
            <v>Costos Variables</v>
          </cell>
        </row>
        <row r="15">
          <cell r="B15" t="str">
            <v>net income</v>
          </cell>
          <cell r="C15" t="str">
            <v>Utilidad bruta</v>
          </cell>
        </row>
        <row r="16">
          <cell r="B16" t="str">
            <v>cash flow</v>
          </cell>
          <cell r="C16" t="str">
            <v>Flujo neto</v>
          </cell>
        </row>
        <row r="17">
          <cell r="B17" t="str">
            <v>npv 10%</v>
          </cell>
          <cell r="C17" t="str">
            <v>Valor Actual Neto @10%</v>
          </cell>
        </row>
        <row r="18">
          <cell r="B18" t="str">
            <v>Invest</v>
          </cell>
          <cell r="C18" t="str">
            <v>Invertir</v>
          </cell>
        </row>
        <row r="19">
          <cell r="B19" t="str">
            <v>Not invest</v>
          </cell>
          <cell r="C19" t="str">
            <v>No invertir</v>
          </cell>
        </row>
        <row r="20">
          <cell r="B20" t="str">
            <v>Language</v>
          </cell>
          <cell r="C20" t="str">
            <v>Idioma</v>
          </cell>
          <cell r="D20" t="str">
            <v>Lenguagem</v>
          </cell>
        </row>
      </sheetData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Resumo 2005"/>
      <sheetName val="eteno 04-05"/>
      <sheetName val="CMAI matéria prima 2005"/>
      <sheetName val="PLATTS 2005"/>
      <sheetName val="CMAI 2006-2009"/>
      <sheetName val="Petróleo"/>
      <sheetName val="Resumo comparativo"/>
      <sheetName val="1#"/>
      <sheetName val="Summary"/>
      <sheetName val="CMAI resinas 2005"/>
      <sheetName val="CMAI spreads 2005"/>
      <sheetName val="comparativo hist-projeções"/>
      <sheetName val="Plan3"/>
      <sheetName val="Spread "/>
      <sheetName val="Energy&amp;Base Feed"/>
      <sheetName val="Olefins"/>
      <sheetName val="Polyolefins"/>
      <sheetName val="Others"/>
      <sheetName val="ChlorAlkaliVinyls"/>
      <sheetName val="Aromatics"/>
      <sheetName val="Ref"/>
      <sheetName val="hist-projeções CMAI 2005"/>
      <sheetName val="AEN - Auxiliar"/>
      <sheetName val="Consolidado S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">
          <cell r="C18" t="str">
            <v>Petróleo</v>
          </cell>
        </row>
        <row r="19">
          <cell r="C19" t="str">
            <v>Nafta, ARA, CIF</v>
          </cell>
        </row>
        <row r="20">
          <cell r="C20" t="str">
            <v>Eteno, Northwest Europe, Contr.</v>
          </cell>
        </row>
        <row r="21">
          <cell r="C21" t="str">
            <v>Propeno, US Gulf, Contrac.,</v>
          </cell>
        </row>
        <row r="22">
          <cell r="C22" t="str">
            <v>PEAD Blow molding, CFR, FE Asia</v>
          </cell>
        </row>
        <row r="23">
          <cell r="C23" t="str">
            <v>PEAD Film, CFR, FE Asia</v>
          </cell>
        </row>
        <row r="24">
          <cell r="C24" t="str">
            <v>PEBD, CFR, FE Asia</v>
          </cell>
        </row>
        <row r="25">
          <cell r="C25" t="str">
            <v>PEBDL, CFR, FE Asia</v>
          </cell>
        </row>
        <row r="26">
          <cell r="C26" t="str">
            <v>PP, CFR, FE Asia</v>
          </cell>
        </row>
        <row r="27">
          <cell r="C27" t="str">
            <v>PVC, CFR, Southeast Asia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4">
          <cell r="T14" t="str">
            <v xml:space="preserve"> - Ethylene, West Europe, Contract-Market   Pipeline,Delivered / W. Europe</v>
          </cell>
        </row>
        <row r="15">
          <cell r="T15" t="str">
            <v xml:space="preserve"> - Naphtha, West Europe, Spot, Avg.,CIF / NW Europe / Basis ARA</v>
          </cell>
        </row>
        <row r="16">
          <cell r="T16" t="str">
            <v xml:space="preserve"> - Propylene , Contained Value, West Europe, Contract-Market,Delivered / W. Europe</v>
          </cell>
        </row>
        <row r="17">
          <cell r="T17" t="str">
            <v xml:space="preserve"> - Polyethylene, High Density -Média Blow Molding/ HMW Film</v>
          </cell>
        </row>
        <row r="18">
          <cell r="T18" t="str">
            <v xml:space="preserve"> - Polyethylene , Low Density, Northeast Asia, Spot   GP- Film,CFR / China</v>
          </cell>
        </row>
        <row r="19">
          <cell r="T19" t="str">
            <v xml:space="preserve"> - Polyethylene , Linear Low Density, Northeast Asia, Spot   Butene, Film,CFR / China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AEN - Ent - Fluxo Caixa"/>
      <sheetName val="AEN - Ent - Balanco"/>
      <sheetName val="AEN - Ent - DRE"/>
      <sheetName val="AEN - Auxiliar"/>
      <sheetName val="AEN - Ent - Premissas"/>
      <sheetName val="AEN - Ent - Outros"/>
      <sheetName val="AEN - Rel - Alavancas de Valor"/>
      <sheetName val="AEN - Rel - Desempenho EF"/>
      <sheetName val="AEN - Rel - Outros"/>
      <sheetName val="AEN - Rel - Caixa"/>
      <sheetName val="AEN - Rel - Lucro Econ"/>
      <sheetName val="AEN - Rel - Valuation"/>
      <sheetName val="AEN - BP - Cash Flow"/>
      <sheetName val="AEN - BP - DRE"/>
      <sheetName val="Ferramenta - Portugal - 060426 "/>
      <sheetName val="CONSOL DRE GERAL"/>
      <sheetName val="CMAI spreads 2005"/>
      <sheetName val="PLATTS 2005"/>
      <sheetName val="LT_121314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Período Anterior</v>
          </cell>
        </row>
        <row r="10">
          <cell r="B10" t="str">
            <v>Metas</v>
          </cell>
        </row>
        <row r="13">
          <cell r="B13" t="str">
            <v>Mês</v>
          </cell>
        </row>
        <row r="14">
          <cell r="B14" t="str">
            <v>Semestre</v>
          </cell>
        </row>
        <row r="15">
          <cell r="B15" t="str">
            <v>Ano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Resumo 2005"/>
      <sheetName val="eteno 04-05"/>
      <sheetName val="CMAI matéria prima 2005"/>
      <sheetName val="PLATTS 2005"/>
      <sheetName val="CMAI 2006-2009"/>
      <sheetName val="Petróleo"/>
      <sheetName val="Resumo comparativo"/>
      <sheetName val="1#"/>
      <sheetName val="Summary"/>
      <sheetName val="CMAI resinas 2005"/>
      <sheetName val="CMAI spreads 2005"/>
      <sheetName val="comparativo hist-projeções"/>
      <sheetName val="Plan3"/>
      <sheetName val="Spread "/>
      <sheetName val="Energy&amp;Base Feed"/>
      <sheetName val="Olefins"/>
      <sheetName val="Polyolefins"/>
      <sheetName val="Others"/>
      <sheetName val="ChlorAlkaliVinyls"/>
      <sheetName val="Aromatics"/>
      <sheetName val="hist-projeções CMAI 2005"/>
      <sheetName val="AEN - 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4">
          <cell r="T14" t="str">
            <v xml:space="preserve"> - Ethylene, West Europe, Contract-Market   Pipeline,Delivered / W. Europe</v>
          </cell>
        </row>
        <row r="15">
          <cell r="T15" t="str">
            <v xml:space="preserve"> - Naphtha, West Europe, Spot, Avg.,CIF / NW Europe / Basis ARA</v>
          </cell>
        </row>
        <row r="16">
          <cell r="T16" t="str">
            <v xml:space="preserve"> - Propylene , Contained Value, West Europe, Contract-Market,Delivered / W. Europe</v>
          </cell>
        </row>
        <row r="17">
          <cell r="T17" t="str">
            <v xml:space="preserve"> - Polyethylene, High Density -Média Blow Molding/ HMW Film</v>
          </cell>
        </row>
        <row r="18">
          <cell r="T18" t="str">
            <v xml:space="preserve"> - Polyethylene , Low Density, Northeast Asia, Spot   GP- Film,CFR / China</v>
          </cell>
        </row>
        <row r="19">
          <cell r="T19" t="str">
            <v xml:space="preserve"> - Polyethylene , Linear Low Density, Northeast Asia, Spot   Butene, Film,CFR / China</v>
          </cell>
        </row>
        <row r="20">
          <cell r="T20" t="str">
            <v xml:space="preserve"> - Polypropylene, Northeast Asia, Spot   GP- Homopolymer,CFR / China</v>
          </cell>
        </row>
        <row r="21">
          <cell r="T21" t="str">
            <v xml:space="preserve"> - Polyvinyl Chloride - Cesta Asia, Colômbia, Venezuela e Europa</v>
          </cell>
        </row>
        <row r="22">
          <cell r="T22" t="str">
            <v xml:space="preserve"> - Crude Oil , Brent, West Europe, Spot, Avg.   1st Month,FOB / North Sea</v>
          </cell>
        </row>
      </sheetData>
      <sheetData sheetId="12" refreshError="1">
        <row r="2">
          <cell r="V2" t="str">
            <v>Ethylene - West Europe, Contract-Market, Delivered  W. Europe</v>
          </cell>
        </row>
        <row r="3">
          <cell r="V3" t="str">
            <v>Naphtha - West Europe, Spot, Avg., CIF  NW Europe</v>
          </cell>
        </row>
        <row r="4">
          <cell r="V4" t="str">
            <v xml:space="preserve">Propylene, Contained Value - West Europe, Contract, </v>
          </cell>
        </row>
        <row r="5">
          <cell r="V5" t="str">
            <v>Polyethylene, High Density -Média Blow Molding/ HMW Film</v>
          </cell>
        </row>
        <row r="6">
          <cell r="V6" t="str">
            <v>Polyethylene, Low Density - Northeast Asia, Spot,  - GP- Film</v>
          </cell>
        </row>
        <row r="7">
          <cell r="V7" t="str">
            <v>Polyethylene, Linear Low Density - Northeast Asia, Spot,  - Butene, Film</v>
          </cell>
        </row>
        <row r="8">
          <cell r="V8" t="str">
            <v>Polypropylene - Northeast Asia, Spot,  - GP- Homopolymer</v>
          </cell>
        </row>
        <row r="9">
          <cell r="V9" t="str">
            <v>Polyvinyl Chloride - Cesta Asia, Colômbia, Venezuela e Europa</v>
          </cell>
        </row>
        <row r="10">
          <cell r="V10" t="str">
            <v>Crude Oil, Brent - West Europe, Spot, Avg., FOB  North Sea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SPE"/>
      <sheetName val="Quadro de Aportes"/>
      <sheetName val="Conciliação"/>
      <sheetName val="OEA - Tabelas"/>
      <sheetName val="Resumo"/>
      <sheetName val="Consolidado Mes"/>
      <sheetName val="Consolidado Mes (Saneamento)"/>
      <sheetName val="Consolidado Mes (Res.Industr.)"/>
      <sheetName val="Investida 1"/>
      <sheetName val="Investida 2"/>
      <sheetName val="Investida 3"/>
      <sheetName val="Investida 4"/>
      <sheetName val="Investida 5"/>
      <sheetName val="Investida 6"/>
      <sheetName val="Investida 7"/>
      <sheetName val="Despesas"/>
      <sheetName val="Investida 9"/>
      <sheetName val="Investida 10"/>
      <sheetName val="Investida 11"/>
      <sheetName val="Investida 12"/>
      <sheetName val="Investida 13"/>
      <sheetName val="Investida 14"/>
      <sheetName val="AEN - Auxiliar"/>
    </sheetNames>
    <sheetDataSet>
      <sheetData sheetId="0" refreshError="1">
        <row r="9">
          <cell r="AO9" t="str">
            <v>Janeiro / 08</v>
          </cell>
        </row>
        <row r="10">
          <cell r="AO10" t="str">
            <v>Fevereiro / 08</v>
          </cell>
        </row>
        <row r="11">
          <cell r="AO11" t="str">
            <v>Março / 08</v>
          </cell>
        </row>
        <row r="12">
          <cell r="AO12" t="str">
            <v>Abril / 08</v>
          </cell>
        </row>
        <row r="13">
          <cell r="AO13" t="str">
            <v>Maio / 08</v>
          </cell>
        </row>
        <row r="14">
          <cell r="AO14" t="str">
            <v>Junho / 08</v>
          </cell>
        </row>
        <row r="15">
          <cell r="AO15" t="str">
            <v>Julho / 08</v>
          </cell>
        </row>
        <row r="16">
          <cell r="AO16" t="str">
            <v>Agosto / 08</v>
          </cell>
        </row>
        <row r="17">
          <cell r="AO17" t="str">
            <v>Setembro / 08</v>
          </cell>
        </row>
        <row r="18">
          <cell r="AO18" t="str">
            <v>Outubro / 08</v>
          </cell>
        </row>
        <row r="19">
          <cell r="AO19" t="str">
            <v>Novembro / 08</v>
          </cell>
        </row>
        <row r="20">
          <cell r="AO20" t="str">
            <v>Dezembro / 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de Aportes"/>
      <sheetName val="Macro Indic"/>
      <sheetName val="OEA - Arvores"/>
      <sheetName val="Macroequação"/>
      <sheetName val="Exposição"/>
      <sheetName val="Lucro Economico"/>
      <sheetName val="base grafica"/>
      <sheetName val="Investidas-resumo (2)"/>
      <sheetName val="Investidas-resumo"/>
      <sheetName val="OEA - Macroind"/>
      <sheetName val="Exposição - old"/>
      <sheetName val="LucroEcon_OLD"/>
      <sheetName val="Consolidado SPE"/>
      <sheetName val="AEN - Auxiliar"/>
    </sheetNames>
    <sheetDataSet>
      <sheetData sheetId="0">
        <row r="70">
          <cell r="B70" t="str">
            <v>Jan/08</v>
          </cell>
        </row>
        <row r="71">
          <cell r="B71" t="str">
            <v>Fev/08</v>
          </cell>
        </row>
        <row r="72">
          <cell r="B72" t="str">
            <v>Mar/08</v>
          </cell>
        </row>
        <row r="73">
          <cell r="B73" t="str">
            <v>Abr/08</v>
          </cell>
        </row>
        <row r="74">
          <cell r="B74" t="str">
            <v>Mai/08</v>
          </cell>
        </row>
        <row r="75">
          <cell r="B75" t="str">
            <v>Jun/08</v>
          </cell>
        </row>
        <row r="76">
          <cell r="B76" t="str">
            <v>Jul/08</v>
          </cell>
        </row>
        <row r="77">
          <cell r="B77" t="str">
            <v>Ago/08</v>
          </cell>
        </row>
        <row r="78">
          <cell r="B78" t="str">
            <v>Set/08</v>
          </cell>
        </row>
        <row r="79">
          <cell r="B79" t="str">
            <v>Out/08</v>
          </cell>
        </row>
        <row r="80">
          <cell r="B80" t="str">
            <v>Nov/08</v>
          </cell>
        </row>
        <row r="81">
          <cell r="B81" t="str">
            <v>Dez/08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CONTROLE"/>
      <sheetName val="DRE_USD"/>
      <sheetName val="DRE_OUTPUT"/>
      <sheetName val="DRE_BRL_INPUT"/>
      <sheetName val="REL_EBITDA"/>
      <sheetName val="RESULT"/>
      <sheetName val="RESULT2"/>
      <sheetName val="MSCen"/>
      <sheetName val="MSBase"/>
      <sheetName val="BUFFER"/>
      <sheetName val="B2"/>
      <sheetName val="B3"/>
      <sheetName val="DECAY"/>
      <sheetName val="GOC_OUTPUT"/>
      <sheetName val="DIV_NOVA"/>
      <sheetName val="DIV"/>
      <sheetName val="HEDGE"/>
      <sheetName val="CAIXA"/>
      <sheetName val="FLUXO"/>
      <sheetName val="REL_CAIXA"/>
      <sheetName val="SENSIB"/>
      <sheetName val="AUX"/>
      <sheetName val="Quadro de Aportes"/>
      <sheetName val="AEN - Auxiliar"/>
      <sheetName val="Consolidado SPE"/>
      <sheetName val="Parametros"/>
      <sheetName val="CMAI spreads 2005"/>
      <sheetName val="comparativo hist-projeções"/>
      <sheetName val="PLATTS 2005"/>
    </sheetNames>
    <sheetDataSet>
      <sheetData sheetId="0" refreshError="1"/>
      <sheetData sheetId="1" refreshError="1">
        <row r="2">
          <cell r="D2">
            <v>12</v>
          </cell>
        </row>
        <row r="4">
          <cell r="D4">
            <v>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de Aportes_OEA"/>
      <sheetName val="Fechamento_Totalizador_2007"/>
      <sheetName val="OEA-Saneamento"/>
      <sheetName val="OEA-Res.Industriais"/>
      <sheetName val="Fechamento_AdL_2007"/>
      <sheetName val="Fechamento_RC_2007"/>
      <sheetName val="Fechamento_Jaguaribe_ 2007"/>
      <sheetName val="Fechamento_Rio das Ostras_2007"/>
      <sheetName val="Fechamento_Capivari_2007"/>
      <sheetName val="Fechamento_Lumina_2007"/>
      <sheetName val="Fechamento_Cetrel Lumina_2007"/>
      <sheetName val="CONTROLE"/>
      <sheetName val="endividamento perfil"/>
      <sheetName val="Margens"/>
      <sheetName val="Backlog"/>
      <sheetName val="Ctas a receber"/>
      <sheetName val="Adtos"/>
      <sheetName val="Quadro de Apor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LUXO_CX "/>
      <sheetName val="COMP_CX"/>
      <sheetName val="COMP_ENDIVIDAMENTO"/>
      <sheetName val="FLUXO_ENDIVIDAMENTO"/>
      <sheetName val="GRÁFICOS"/>
      <sheetName val="CONSOL DRE GERAL"/>
      <sheetName val="REPORT_2"/>
      <sheetName val="DIFERENCIAL"/>
      <sheetName val="FLUXO_CX_"/>
      <sheetName val="CONSOL_DRE_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CONTROLE"/>
      <sheetName val="DRE_USD"/>
      <sheetName val="DRE_OUTPUT"/>
      <sheetName val="DRE_BRL_INPUT"/>
      <sheetName val="REL_EBITDA"/>
      <sheetName val="RESULT"/>
      <sheetName val="RESULT2"/>
      <sheetName val="MSCen"/>
      <sheetName val="MSBase"/>
      <sheetName val="BUFFER"/>
      <sheetName val="B2"/>
      <sheetName val="B3"/>
      <sheetName val="DECAY"/>
      <sheetName val="GOC_OUTPUT"/>
      <sheetName val="DIV_NOVA"/>
      <sheetName val="DIV"/>
      <sheetName val="HEDGE"/>
      <sheetName val="CAIXA"/>
      <sheetName val="FLUXO"/>
      <sheetName val="REL_CAIXA"/>
      <sheetName val="SENSIB"/>
      <sheetName val="AUX"/>
      <sheetName val="Parametros"/>
      <sheetName val="Fechamento_AdL_2007"/>
    </sheetNames>
    <sheetDataSet>
      <sheetData sheetId="0" refreshError="1"/>
      <sheetData sheetId="1" refreshError="1">
        <row r="2">
          <cell r="D2">
            <v>12</v>
          </cell>
        </row>
        <row r="3">
          <cell r="D3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11. Fig2. Evol. Ebitda"/>
      <sheetName val="Pg12. Fig3_Bridge Ebitda"/>
      <sheetName val="Pg12. Fig4_GOC BOOK (2)"/>
      <sheetName val="Pg12. Fig4_GOC BOOK"/>
      <sheetName val="Pg12. Fig4_GOC BOOK2"/>
      <sheetName val="Pg13. Fig5_LE UNs_BRK"/>
      <sheetName val="Pg13. Fig6_LE BRK"/>
      <sheetName val="Pg40. Tab8_Higidez Fin."/>
      <sheetName val="Pg15. Fig9_Efetivo"/>
      <sheetName val="Pg16. Tab4_GFD"/>
      <sheetName val="Pg21. TabA1_Prem. Macro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B4">
            <v>6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@RISK Correlations"/>
      <sheetName val="Sheet4"/>
      <sheetName val="Sheet6"/>
      <sheetName val="Sheet8"/>
      <sheetName val="Sheet9"/>
      <sheetName val="Sheet1"/>
      <sheetName val="Sheet2"/>
      <sheetName val="Sheet3"/>
      <sheetName val="Sheet5"/>
      <sheetName val="Sheet7"/>
      <sheetName val="Sheet10"/>
      <sheetName val="Sheet11"/>
      <sheetName val="Sheet12"/>
      <sheetName val="Sheet13"/>
      <sheetName val="Stochastic"/>
      <sheetName val="Scenarios"/>
      <sheetName val="Results"/>
      <sheetName val="Copesul"/>
      <sheetName val="Fechamento_AdL_2007"/>
      <sheetName val="CONTROLE"/>
      <sheetName val="AEN - Auxiliar"/>
      <sheetName val="Quadro de Aportes"/>
    </sheetNames>
    <sheetDataSet>
      <sheetData sheetId="0" refreshError="1">
        <row r="5">
          <cell r="C5">
            <v>1</v>
          </cell>
        </row>
        <row r="6">
          <cell r="C6">
            <v>-0.69007932617608592</v>
          </cell>
          <cell r="D6">
            <v>1</v>
          </cell>
        </row>
        <row r="7">
          <cell r="C7">
            <v>0</v>
          </cell>
          <cell r="D7">
            <v>0</v>
          </cell>
          <cell r="E7">
            <v>1</v>
          </cell>
        </row>
        <row r="8">
          <cell r="C8">
            <v>0</v>
          </cell>
          <cell r="D8">
            <v>0</v>
          </cell>
          <cell r="E8">
            <v>0.85</v>
          </cell>
          <cell r="F8">
            <v>1</v>
          </cell>
        </row>
        <row r="9">
          <cell r="C9">
            <v>0</v>
          </cell>
          <cell r="D9">
            <v>0</v>
          </cell>
          <cell r="E9">
            <v>0.85</v>
          </cell>
          <cell r="F9">
            <v>0.85</v>
          </cell>
          <cell r="G9">
            <v>1</v>
          </cell>
        </row>
        <row r="10">
          <cell r="C10">
            <v>0</v>
          </cell>
          <cell r="D10">
            <v>0</v>
          </cell>
          <cell r="E10">
            <v>0.75</v>
          </cell>
          <cell r="F10">
            <v>0.75</v>
          </cell>
          <cell r="G10">
            <v>0.75</v>
          </cell>
          <cell r="H10">
            <v>1</v>
          </cell>
        </row>
        <row r="11">
          <cell r="C11">
            <v>0</v>
          </cell>
          <cell r="D11">
            <v>0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TUR_LC "/>
      <sheetName val="ARTUR_MO"/>
      <sheetName val="ARTUR_CH"/>
      <sheetName val="CANT_LC"/>
      <sheetName val="CANT_MO"/>
      <sheetName val="CANT_CH"/>
      <sheetName val="ALTO_LC "/>
      <sheetName val="ALTO_MO  "/>
      <sheetName val="ALTO_CH"/>
      <sheetName val="COLINA_LC "/>
      <sheetName val="COLINA_MO "/>
      <sheetName val="COLINA_CH "/>
      <sheetName val="PANAMBY_LC "/>
      <sheetName val="PANAMBY_MO "/>
      <sheetName val="PANAMBY_CH"/>
      <sheetName val="PASSO_LC"/>
      <sheetName val="PASSO_MO "/>
      <sheetName val="PASSO_CH"/>
      <sheetName val="NOVA PIN_LC "/>
      <sheetName val="NOVA PIN_MO "/>
      <sheetName val="NOVA PIN_CH"/>
      <sheetName val="SALES_LC "/>
      <sheetName val="SALES_MO"/>
      <sheetName val="SALES_CH"/>
      <sheetName val="PANAMERICANA_LC"/>
      <sheetName val="PANAMERICANA_MO "/>
      <sheetName val="PANAMERICANA_CH "/>
      <sheetName val="SPE3_LC  "/>
      <sheetName val="SPE3_MO"/>
      <sheetName val="SPE3_CH"/>
      <sheetName val="PORTO(COM)_LC"/>
      <sheetName val="PORTO(COM)_MO "/>
      <sheetName val="PORTO(COM)_CH"/>
      <sheetName val="PORTO(RES)_LC"/>
      <sheetName val="PORTO(RES)_MO"/>
      <sheetName val="PORTO(RES)_CH "/>
      <sheetName val="FUNDO"/>
      <sheetName val="@RISK Correlations"/>
      <sheetName val="Fechamento_AdL_2007"/>
      <sheetName val="1 BAL RE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ES"/>
      <sheetName val="ACUM"/>
      <sheetName val="Variáveis de Suporte"/>
      <sheetName val="CANT_LC"/>
      <sheetName val="FLUXO_ENDIVIDAMENTO"/>
      <sheetName val="@RISK Correlations"/>
      <sheetName val="DADOS GERAIS"/>
      <sheetName val="MAPA_CNO9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DRE por ue"/>
      <sheetName val="CONSOL DRE GERAL"/>
      <sheetName val="consol le mensal R$"/>
      <sheetName val="Consolidado Brasil"/>
      <sheetName val="Consol Exterior R$"/>
      <sheetName val="LT_011011"/>
      <sheetName val="LT_12131415"/>
      <sheetName val="MES"/>
    </sheetNames>
    <sheetDataSet>
      <sheetData sheetId="0"/>
      <sheetData sheetId="1" refreshError="1">
        <row r="2">
          <cell r="B2" t="str">
            <v>8 - ORÇAMENTO</v>
          </cell>
        </row>
        <row r="4">
          <cell r="B4" t="str">
            <v>8.1 - RESULTADO</v>
          </cell>
        </row>
        <row r="7">
          <cell r="D7" t="str">
            <v>DEMONSTRATIVO  DE  RESULTADOS - 2005</v>
          </cell>
          <cell r="K7" t="str">
            <v xml:space="preserve">CONSOLIDADO GERAL LE E DS´S </v>
          </cell>
        </row>
        <row r="10">
          <cell r="B10" t="str">
            <v>MENSAL</v>
          </cell>
          <cell r="D10" t="str">
            <v>JANEIRO</v>
          </cell>
          <cell r="E10" t="str">
            <v>FEVEREIRO</v>
          </cell>
          <cell r="F10" t="str">
            <v>MARÇO</v>
          </cell>
          <cell r="G10" t="str">
            <v>ABRIL</v>
          </cell>
          <cell r="H10" t="str">
            <v>MAIO</v>
          </cell>
          <cell r="I10" t="str">
            <v>JUNHO</v>
          </cell>
          <cell r="J10" t="str">
            <v>JULHO</v>
          </cell>
          <cell r="K10" t="str">
            <v>AGOSTO</v>
          </cell>
          <cell r="L10" t="str">
            <v>SETEMBRO</v>
          </cell>
        </row>
        <row r="12">
          <cell r="B12" t="str">
            <v>RECEITA BRUTA DE OPERAÇÕES</v>
          </cell>
          <cell r="C12">
            <v>0</v>
          </cell>
          <cell r="D12">
            <v>406977.44339999999</v>
          </cell>
          <cell r="E12">
            <v>441345.39500000008</v>
          </cell>
          <cell r="F12">
            <v>487510.40890999994</v>
          </cell>
          <cell r="G12">
            <v>484999.72693999996</v>
          </cell>
          <cell r="H12">
            <v>524225.48418999999</v>
          </cell>
          <cell r="I12">
            <v>563323.6219599999</v>
          </cell>
          <cell r="J12">
            <v>576414.21812000033</v>
          </cell>
          <cell r="K12">
            <v>622388.39853999997</v>
          </cell>
          <cell r="L12">
            <v>609790.42719000019</v>
          </cell>
        </row>
        <row r="13">
          <cell r="B13" t="str">
            <v xml:space="preserve">          -  Brasil</v>
          </cell>
          <cell r="D13">
            <v>171732</v>
          </cell>
          <cell r="E13">
            <v>180807</v>
          </cell>
          <cell r="F13">
            <v>201394</v>
          </cell>
          <cell r="G13">
            <v>193301</v>
          </cell>
          <cell r="H13">
            <v>210163</v>
          </cell>
          <cell r="I13">
            <v>213107</v>
          </cell>
          <cell r="J13">
            <v>220887</v>
          </cell>
          <cell r="K13">
            <v>233144</v>
          </cell>
          <cell r="L13">
            <v>225462</v>
          </cell>
        </row>
        <row r="14">
          <cell r="B14" t="str">
            <v xml:space="preserve">          -  Outros Países</v>
          </cell>
          <cell r="D14">
            <v>235245.44339999999</v>
          </cell>
          <cell r="E14">
            <v>260538.39500000008</v>
          </cell>
          <cell r="F14">
            <v>286116.40890999994</v>
          </cell>
          <cell r="G14">
            <v>291698.72693999996</v>
          </cell>
          <cell r="H14">
            <v>314062.48418999999</v>
          </cell>
          <cell r="I14">
            <v>350216.6219599999</v>
          </cell>
          <cell r="J14">
            <v>355527.21812000033</v>
          </cell>
          <cell r="K14">
            <v>389244.39853999997</v>
          </cell>
          <cell r="L14">
            <v>384328.42719000019</v>
          </cell>
        </row>
        <row r="16">
          <cell r="B16" t="str">
            <v xml:space="preserve"> . Impostos e Taxas</v>
          </cell>
          <cell r="D16">
            <v>-7759</v>
          </cell>
          <cell r="E16">
            <v>-7949</v>
          </cell>
          <cell r="F16">
            <v>-9222</v>
          </cell>
          <cell r="G16">
            <v>-9015</v>
          </cell>
          <cell r="H16">
            <v>-8970</v>
          </cell>
          <cell r="I16">
            <v>-9582</v>
          </cell>
          <cell r="J16">
            <v>-10042</v>
          </cell>
          <cell r="K16">
            <v>-10282</v>
          </cell>
          <cell r="L16">
            <v>-10253</v>
          </cell>
        </row>
        <row r="17">
          <cell r="B17" t="str">
            <v xml:space="preserve"> . Outras Deduções sobre a Receita</v>
          </cell>
        </row>
        <row r="19">
          <cell r="B19" t="str">
            <v>RECEITA LÍQUIDA DE OPERAÇÕES</v>
          </cell>
          <cell r="D19">
            <v>399218.44339999999</v>
          </cell>
          <cell r="E19">
            <v>433396.39500000008</v>
          </cell>
          <cell r="F19">
            <v>478288.40890999994</v>
          </cell>
          <cell r="G19">
            <v>475984.72693999996</v>
          </cell>
          <cell r="H19">
            <v>515255.48418999999</v>
          </cell>
          <cell r="I19">
            <v>553741.6219599999</v>
          </cell>
          <cell r="J19">
            <v>566372.21812000033</v>
          </cell>
          <cell r="K19">
            <v>612106.39853999997</v>
          </cell>
          <cell r="L19">
            <v>599537.42719000019</v>
          </cell>
        </row>
        <row r="20">
          <cell r="B20" t="str">
            <v xml:space="preserve">          -  Brasil</v>
          </cell>
          <cell r="D20">
            <v>163973</v>
          </cell>
          <cell r="E20">
            <v>172858</v>
          </cell>
          <cell r="F20">
            <v>192172</v>
          </cell>
          <cell r="G20">
            <v>184286</v>
          </cell>
          <cell r="H20">
            <v>201193</v>
          </cell>
          <cell r="I20">
            <v>203525</v>
          </cell>
          <cell r="J20">
            <v>210845</v>
          </cell>
          <cell r="K20">
            <v>222862</v>
          </cell>
          <cell r="L20">
            <v>215209</v>
          </cell>
        </row>
        <row r="21">
          <cell r="B21" t="str">
            <v xml:space="preserve">          -  Outros Países</v>
          </cell>
          <cell r="D21">
            <v>235245.44339999999</v>
          </cell>
          <cell r="E21">
            <v>260538.39500000008</v>
          </cell>
          <cell r="F21">
            <v>286116.40890999994</v>
          </cell>
          <cell r="G21">
            <v>291698.72693999996</v>
          </cell>
          <cell r="H21">
            <v>314062.48418999999</v>
          </cell>
          <cell r="I21">
            <v>350216.6219599999</v>
          </cell>
          <cell r="J21">
            <v>355527.21812000033</v>
          </cell>
          <cell r="K21">
            <v>389244.39853999997</v>
          </cell>
          <cell r="L21">
            <v>384328.42719000019</v>
          </cell>
        </row>
        <row r="23">
          <cell r="B23" t="str">
            <v xml:space="preserve"> . Custo de Produção</v>
          </cell>
          <cell r="D23">
            <v>-367702.42497499997</v>
          </cell>
          <cell r="E23">
            <v>-388511.23426499998</v>
          </cell>
          <cell r="F23">
            <v>-434446.30562249996</v>
          </cell>
          <cell r="G23">
            <v>-428011.77690833347</v>
          </cell>
          <cell r="H23">
            <v>-460580.96028416662</v>
          </cell>
          <cell r="I23">
            <v>-480297.63117833325</v>
          </cell>
          <cell r="J23">
            <v>-489564.4661224999</v>
          </cell>
          <cell r="K23">
            <v>-538979.98276916635</v>
          </cell>
          <cell r="L23">
            <v>-524867.07054583402</v>
          </cell>
        </row>
        <row r="25">
          <cell r="B25" t="str">
            <v>LUCRO BRUTO</v>
          </cell>
          <cell r="D25">
            <v>31516.018425000017</v>
          </cell>
          <cell r="E25">
            <v>44885.1607350001</v>
          </cell>
          <cell r="F25">
            <v>43842.10328749998</v>
          </cell>
          <cell r="G25">
            <v>47972.950031666493</v>
          </cell>
          <cell r="H25">
            <v>54674.523905833368</v>
          </cell>
          <cell r="I25">
            <v>73443.990781666653</v>
          </cell>
          <cell r="J25">
            <v>76807.751997500425</v>
          </cell>
          <cell r="K25">
            <v>73126.415770833613</v>
          </cell>
          <cell r="L25">
            <v>74670.356644166168</v>
          </cell>
        </row>
        <row r="26">
          <cell r="B26" t="str">
            <v>Margem Bruta - %</v>
          </cell>
          <cell r="D26">
            <v>7.8944294648787799E-2</v>
          </cell>
          <cell r="E26">
            <v>0.10356606850640761</v>
          </cell>
          <cell r="F26">
            <v>9.1664574074488595E-2</v>
          </cell>
          <cell r="G26">
            <v>0.10078674233955767</v>
          </cell>
          <cell r="H26">
            <v>0.10611148368810411</v>
          </cell>
          <cell r="I26">
            <v>0.13263223833835622</v>
          </cell>
          <cell r="J26">
            <v>0.13561355861072047</v>
          </cell>
          <cell r="K26">
            <v>0.11946683770216289</v>
          </cell>
          <cell r="L26">
            <v>0.12454661420245626</v>
          </cell>
        </row>
        <row r="28">
          <cell r="B28" t="str">
            <v xml:space="preserve"> . Despesas Gerais e Administrativas</v>
          </cell>
          <cell r="D28">
            <v>-27799.848333333335</v>
          </cell>
          <cell r="E28">
            <v>-26967.909319999999</v>
          </cell>
          <cell r="F28">
            <v>-27386.158556666662</v>
          </cell>
          <cell r="G28">
            <v>-27243.261456666674</v>
          </cell>
          <cell r="H28">
            <v>-64781.166786666654</v>
          </cell>
          <cell r="I28">
            <v>-28795.811146666667</v>
          </cell>
          <cell r="J28">
            <v>-26818.426006666676</v>
          </cell>
          <cell r="K28">
            <v>-26803.692479999991</v>
          </cell>
          <cell r="L28">
            <v>-26625.198863333342</v>
          </cell>
        </row>
        <row r="29">
          <cell r="B29" t="str">
            <v xml:space="preserve"> . Supervisão </v>
          </cell>
          <cell r="D29">
            <v>-22776.642433333334</v>
          </cell>
          <cell r="E29">
            <v>-21557.614739999997</v>
          </cell>
          <cell r="F29">
            <v>-21249.515536666662</v>
          </cell>
          <cell r="G29">
            <v>-22135.423456666671</v>
          </cell>
          <cell r="H29">
            <v>-59525.567546666658</v>
          </cell>
          <cell r="I29">
            <v>-24409.671886666663</v>
          </cell>
          <cell r="J29">
            <v>-23777.009046666677</v>
          </cell>
          <cell r="K29">
            <v>-21496.979199999991</v>
          </cell>
          <cell r="L29">
            <v>-21557.151433333336</v>
          </cell>
        </row>
        <row r="30">
          <cell r="B30" t="str">
            <v xml:space="preserve"> . Mercado</v>
          </cell>
          <cell r="D30">
            <v>-5023.2058999999999</v>
          </cell>
          <cell r="E30">
            <v>-5410.2945799999998</v>
          </cell>
          <cell r="F30">
            <v>-6136.6430199999986</v>
          </cell>
          <cell r="G30">
            <v>-5107.8380000000016</v>
          </cell>
          <cell r="H30">
            <v>-5255.5992399999996</v>
          </cell>
          <cell r="I30">
            <v>-4386.1392600000017</v>
          </cell>
          <cell r="J30">
            <v>-3041.4169599999987</v>
          </cell>
          <cell r="K30">
            <v>-5306.7132799999999</v>
          </cell>
          <cell r="L30">
            <v>-5068.047430000006</v>
          </cell>
        </row>
        <row r="32">
          <cell r="B32" t="str">
            <v xml:space="preserve"> . Outras Receitas (Desp.) Operacionais</v>
          </cell>
          <cell r="D32">
            <v>682.26289999999995</v>
          </cell>
          <cell r="E32">
            <v>105.43421999999998</v>
          </cell>
          <cell r="F32">
            <v>-463.49036000000012</v>
          </cell>
          <cell r="G32">
            <v>-823.63050999999973</v>
          </cell>
          <cell r="H32">
            <v>-1305.7012500000001</v>
          </cell>
          <cell r="I32">
            <v>-1270.8577999999998</v>
          </cell>
          <cell r="J32">
            <v>-1007.8158100000001</v>
          </cell>
          <cell r="K32">
            <v>-1175.2890100000004</v>
          </cell>
          <cell r="L32">
            <v>-1037.3985899999989</v>
          </cell>
        </row>
        <row r="33">
          <cell r="B33" t="str">
            <v xml:space="preserve"> . TAC DO LE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5">
          <cell r="B35" t="str">
            <v>LUCRO OPERACIONAL</v>
          </cell>
          <cell r="D35">
            <v>4398.4329916666811</v>
          </cell>
          <cell r="E35">
            <v>18022.6856350001</v>
          </cell>
          <cell r="F35">
            <v>15992.454370833319</v>
          </cell>
          <cell r="G35">
            <v>19906.058064999819</v>
          </cell>
          <cell r="H35">
            <v>-11412.344130833286</v>
          </cell>
          <cell r="I35">
            <v>43377.321834999988</v>
          </cell>
          <cell r="J35">
            <v>48981.510180833749</v>
          </cell>
          <cell r="K35">
            <v>45147.434280833622</v>
          </cell>
          <cell r="L35">
            <v>47007.759190832832</v>
          </cell>
        </row>
        <row r="36">
          <cell r="B36" t="str">
            <v>Margem Operacional - %</v>
          </cell>
          <cell r="D36">
            <v>1.1017609693096361E-2</v>
          </cell>
          <cell r="E36">
            <v>4.1584761301487284E-2</v>
          </cell>
          <cell r="F36">
            <v>3.3436842860732251E-2</v>
          </cell>
          <cell r="G36">
            <v>4.1820791589199602E-2</v>
          </cell>
          <cell r="H36">
            <v>-2.2148903759411503E-2</v>
          </cell>
          <cell r="I36">
            <v>7.833494921596014E-2</v>
          </cell>
          <cell r="J36">
            <v>8.6482896960273878E-2</v>
          </cell>
          <cell r="K36">
            <v>7.3757494429921938E-2</v>
          </cell>
          <cell r="L36">
            <v>7.8406713340909651E-2</v>
          </cell>
        </row>
        <row r="38">
          <cell r="B38" t="str">
            <v>Efeito Financeiro Líquido</v>
          </cell>
          <cell r="D38">
            <v>-21980.599175000207</v>
          </cell>
          <cell r="E38">
            <v>-13927.63974129003</v>
          </cell>
          <cell r="F38">
            <v>-12425.5159704405</v>
          </cell>
          <cell r="G38">
            <v>-8994.4348284809766</v>
          </cell>
          <cell r="H38">
            <v>-9614.6830634312282</v>
          </cell>
          <cell r="I38">
            <v>-8960.1651856450044</v>
          </cell>
          <cell r="J38">
            <v>-7232.5680726825412</v>
          </cell>
          <cell r="K38">
            <v>-6920.0455179398095</v>
          </cell>
          <cell r="L38">
            <v>-6953.9634823536426</v>
          </cell>
        </row>
        <row r="39">
          <cell r="B39" t="str">
            <v xml:space="preserve"> . Receitas Financeiras </v>
          </cell>
          <cell r="D39">
            <v>17317</v>
          </cell>
          <cell r="E39">
            <v>9501</v>
          </cell>
          <cell r="F39">
            <v>7279</v>
          </cell>
          <cell r="G39">
            <v>10065</v>
          </cell>
          <cell r="H39">
            <v>13894</v>
          </cell>
          <cell r="I39">
            <v>10588</v>
          </cell>
          <cell r="J39">
            <v>6966</v>
          </cell>
          <cell r="K39">
            <v>7062</v>
          </cell>
          <cell r="L39">
            <v>7090</v>
          </cell>
        </row>
        <row r="40">
          <cell r="B40" t="str">
            <v xml:space="preserve"> . Despesas Financeiras</v>
          </cell>
          <cell r="D40">
            <v>-39297.599175000207</v>
          </cell>
          <cell r="E40">
            <v>-23428.63974129003</v>
          </cell>
          <cell r="F40">
            <v>-19696.325970440499</v>
          </cell>
          <cell r="G40">
            <v>-19048.374828480977</v>
          </cell>
          <cell r="H40">
            <v>-23494.573063431228</v>
          </cell>
          <cell r="I40">
            <v>-19525.525185645005</v>
          </cell>
          <cell r="J40">
            <v>-14161.838072682542</v>
          </cell>
          <cell r="K40">
            <v>-13942.235517939809</v>
          </cell>
          <cell r="L40">
            <v>-13964.253482353643</v>
          </cell>
        </row>
        <row r="41">
          <cell r="B41" t="str">
            <v xml:space="preserve"> . Juros Internos</v>
          </cell>
          <cell r="D41">
            <v>0</v>
          </cell>
          <cell r="E41">
            <v>0</v>
          </cell>
          <cell r="F41">
            <v>-8.19</v>
          </cell>
          <cell r="G41">
            <v>-11.06</v>
          </cell>
          <cell r="H41">
            <v>-14.11</v>
          </cell>
          <cell r="I41">
            <v>-22.64</v>
          </cell>
          <cell r="J41">
            <v>-36.730000000000004</v>
          </cell>
          <cell r="K41">
            <v>-39.809999999999988</v>
          </cell>
          <cell r="L41">
            <v>-79.710000000000008</v>
          </cell>
        </row>
        <row r="43">
          <cell r="B43" t="str">
            <v>LUCRO OPERACIONAL após efeitos financeiros</v>
          </cell>
          <cell r="D43">
            <v>-17582.166183333524</v>
          </cell>
          <cell r="E43">
            <v>4095.0458937100702</v>
          </cell>
          <cell r="F43">
            <v>3566.9384003928189</v>
          </cell>
          <cell r="G43">
            <v>10911.623236518843</v>
          </cell>
          <cell r="H43">
            <v>-21027.027194264512</v>
          </cell>
          <cell r="I43">
            <v>34417.156649354984</v>
          </cell>
          <cell r="J43">
            <v>41748.942108151212</v>
          </cell>
          <cell r="K43">
            <v>38227.38876289381</v>
          </cell>
          <cell r="L43">
            <v>40053.795708479192</v>
          </cell>
        </row>
        <row r="45">
          <cell r="B45" t="str">
            <v xml:space="preserve"> . Participações Societárias </v>
          </cell>
          <cell r="D45">
            <v>2596.8290000000002</v>
          </cell>
          <cell r="E45">
            <v>3462.165</v>
          </cell>
          <cell r="F45">
            <v>3587.4409999999998</v>
          </cell>
          <cell r="G45">
            <v>6136.9369999999999</v>
          </cell>
          <cell r="H45">
            <v>4965.1659999999965</v>
          </cell>
          <cell r="I45">
            <v>3962.7180000000003</v>
          </cell>
          <cell r="J45">
            <v>4113.3280000000013</v>
          </cell>
          <cell r="K45">
            <v>4196.7409999999991</v>
          </cell>
          <cell r="L45">
            <v>4506.859000000004</v>
          </cell>
        </row>
        <row r="46">
          <cell r="B46" t="str">
            <v xml:space="preserve"> . Receitas (Despesas) não Operacionais</v>
          </cell>
          <cell r="D46">
            <v>996.5</v>
          </cell>
          <cell r="E46">
            <v>149.26</v>
          </cell>
          <cell r="F46">
            <v>136.08999999999997</v>
          </cell>
          <cell r="G46">
            <v>50.400000000000006</v>
          </cell>
          <cell r="H46">
            <v>35.249999999999972</v>
          </cell>
          <cell r="I46">
            <v>62.299999999999983</v>
          </cell>
          <cell r="J46">
            <v>68.400000000000034</v>
          </cell>
          <cell r="K46">
            <v>43.5</v>
          </cell>
          <cell r="L46">
            <v>57.29000000000002</v>
          </cell>
        </row>
        <row r="48">
          <cell r="B48" t="str">
            <v>RESULTADO ANTES DO I.R. E CS</v>
          </cell>
          <cell r="D48">
            <v>-13988.837183333524</v>
          </cell>
          <cell r="E48">
            <v>7706.4708937100704</v>
          </cell>
          <cell r="F48">
            <v>7290.4694003928189</v>
          </cell>
          <cell r="G48">
            <v>17098.960236518844</v>
          </cell>
          <cell r="H48">
            <v>-16026.611194264515</v>
          </cell>
          <cell r="I48">
            <v>38442.174649354987</v>
          </cell>
          <cell r="J48">
            <v>45930.670108151215</v>
          </cell>
          <cell r="K48">
            <v>42467.629762893812</v>
          </cell>
          <cell r="L48">
            <v>44617.944708479197</v>
          </cell>
        </row>
        <row r="50">
          <cell r="B50" t="str">
            <v xml:space="preserve"> . Provisão I.Renda e Cont. Social</v>
          </cell>
          <cell r="D50">
            <v>-1074.6000000000001</v>
          </cell>
          <cell r="E50">
            <v>-1253.72</v>
          </cell>
          <cell r="F50">
            <v>-1411.7799999999997</v>
          </cell>
          <cell r="G50">
            <v>-1154.9000000000001</v>
          </cell>
          <cell r="H50">
            <v>-1182.08</v>
          </cell>
          <cell r="I50">
            <v>-1102.1199999999999</v>
          </cell>
          <cell r="J50">
            <v>-1017.5700000000006</v>
          </cell>
          <cell r="K50">
            <v>-1196.6499999999996</v>
          </cell>
          <cell r="L50">
            <v>-2025.6299999999992</v>
          </cell>
        </row>
        <row r="51">
          <cell r="B51" t="str">
            <v xml:space="preserve"> . Participação dos Administradores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3">
          <cell r="B53" t="str">
            <v>RESULTADO LÍQUIDO APÓS I.R.</v>
          </cell>
          <cell r="D53">
            <v>-15063.437183333524</v>
          </cell>
          <cell r="E53">
            <v>6452.7508937100702</v>
          </cell>
          <cell r="F53">
            <v>5878.6894003928192</v>
          </cell>
          <cell r="G53">
            <v>15944.060236518844</v>
          </cell>
          <cell r="H53">
            <v>-17208.691194264517</v>
          </cell>
          <cell r="I53">
            <v>37340.054649354985</v>
          </cell>
          <cell r="J53">
            <v>44913.100108151215</v>
          </cell>
          <cell r="K53">
            <v>41270.97976289381</v>
          </cell>
          <cell r="L53">
            <v>42592.3147084792</v>
          </cell>
        </row>
        <row r="55">
          <cell r="B55" t="str">
            <v xml:space="preserve"> . Participação de Minoritários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7">
          <cell r="B57" t="str">
            <v>RESULTADO LÍQUIDO DO EXERCÍCIO</v>
          </cell>
          <cell r="C57">
            <v>0</v>
          </cell>
          <cell r="D57">
            <v>-15063.437183333524</v>
          </cell>
          <cell r="E57">
            <v>6452.7508937100702</v>
          </cell>
          <cell r="F57">
            <v>5878.6894003928192</v>
          </cell>
          <cell r="G57">
            <v>15944.060236518844</v>
          </cell>
          <cell r="H57">
            <v>-17208.691194264517</v>
          </cell>
          <cell r="I57">
            <v>37340.054649354985</v>
          </cell>
          <cell r="J57">
            <v>44913.100108151215</v>
          </cell>
          <cell r="K57">
            <v>41270.97976289381</v>
          </cell>
          <cell r="L57">
            <v>42592.3147084792</v>
          </cell>
        </row>
        <row r="58">
          <cell r="B58" t="str">
            <v>Margem  Líquida - %</v>
          </cell>
          <cell r="C58" t="e">
            <v>#DIV/0!</v>
          </cell>
          <cell r="D58">
            <v>-3.773231781338468E-2</v>
          </cell>
          <cell r="E58">
            <v>1.4888796880071116E-2</v>
          </cell>
          <cell r="F58">
            <v>1.2291097360670137E-2</v>
          </cell>
          <cell r="G58">
            <v>3.3496999660093431E-2</v>
          </cell>
          <cell r="H58">
            <v>-3.3398365902533173E-2</v>
          </cell>
          <cell r="I58">
            <v>6.7432270157312249E-2</v>
          </cell>
          <cell r="J58">
            <v>7.9299617232699848E-2</v>
          </cell>
          <cell r="K58">
            <v>6.7424519432134039E-2</v>
          </cell>
          <cell r="L58">
            <v>7.1041961313586532E-2</v>
          </cell>
        </row>
        <row r="61">
          <cell r="B61" t="str">
            <v>Teste</v>
          </cell>
        </row>
        <row r="62">
          <cell r="B62" t="str">
            <v>LE</v>
          </cell>
          <cell r="D62">
            <v>-36935.499750000206</v>
          </cell>
          <cell r="E62">
            <v>-31133.994272956694</v>
          </cell>
          <cell r="F62">
            <v>-23727.188236273829</v>
          </cell>
          <cell r="G62">
            <v>-24068.037310147643</v>
          </cell>
          <cell r="H62">
            <v>-63522.373450931234</v>
          </cell>
          <cell r="I62">
            <v>-21597.405577311671</v>
          </cell>
          <cell r="J62">
            <v>-20879.895088515877</v>
          </cell>
          <cell r="K62">
            <v>-22175.474853773143</v>
          </cell>
          <cell r="L62">
            <v>-19186.550038186975</v>
          </cell>
        </row>
        <row r="63">
          <cell r="B63" t="str">
            <v>Brasil</v>
          </cell>
          <cell r="D63">
            <v>10303.48866666667</v>
          </cell>
          <cell r="E63">
            <v>16014.308666666664</v>
          </cell>
          <cell r="F63">
            <v>17625.123166666657</v>
          </cell>
          <cell r="G63">
            <v>20416.454166666648</v>
          </cell>
          <cell r="H63">
            <v>25062.570666666674</v>
          </cell>
          <cell r="I63">
            <v>29665.643666666649</v>
          </cell>
          <cell r="J63">
            <v>33840.184166666659</v>
          </cell>
          <cell r="K63">
            <v>31969.311666666668</v>
          </cell>
          <cell r="L63">
            <v>31549.699666666649</v>
          </cell>
        </row>
        <row r="64">
          <cell r="B64" t="str">
            <v>Exterior</v>
          </cell>
          <cell r="D64">
            <v>11568.573900000001</v>
          </cell>
          <cell r="E64">
            <v>21572.436500000065</v>
          </cell>
          <cell r="F64">
            <v>11980.754469999985</v>
          </cell>
          <cell r="G64">
            <v>19595.643379999856</v>
          </cell>
          <cell r="H64">
            <v>21251.111590000059</v>
          </cell>
          <cell r="I64">
            <v>29271.816559999988</v>
          </cell>
          <cell r="J64">
            <v>31952.81103000039</v>
          </cell>
          <cell r="K64">
            <v>31477.142950000256</v>
          </cell>
          <cell r="L64">
            <v>30229.165079999497</v>
          </cell>
        </row>
        <row r="65">
          <cell r="D65">
            <v>-15063.437183333534</v>
          </cell>
          <cell r="E65">
            <v>6452.7508937100356</v>
          </cell>
          <cell r="F65">
            <v>5878.6894003928137</v>
          </cell>
          <cell r="G65">
            <v>15944.060236518861</v>
          </cell>
          <cell r="H65">
            <v>-17208.691194264502</v>
          </cell>
          <cell r="I65">
            <v>37340.054649354963</v>
          </cell>
          <cell r="J65">
            <v>44913.100108151171</v>
          </cell>
          <cell r="K65">
            <v>41270.979762893781</v>
          </cell>
          <cell r="L65">
            <v>42592.314708479171</v>
          </cell>
        </row>
        <row r="66">
          <cell r="B66" t="str">
            <v>Diferença</v>
          </cell>
          <cell r="D66">
            <v>0</v>
          </cell>
          <cell r="E66">
            <v>3.4560798667371273E-11</v>
          </cell>
          <cell r="F66">
            <v>0</v>
          </cell>
          <cell r="G66">
            <v>-1.6370904631912708E-11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 t="str">
            <v>DEMONSTRATIVO  DE  RESULTADOS - 2005</v>
          </cell>
          <cell r="K68" t="str">
            <v xml:space="preserve">CONSOLIDADO GERAL LE E DS´S </v>
          </cell>
        </row>
        <row r="71">
          <cell r="B71" t="str">
            <v>Em R$ acumulados</v>
          </cell>
          <cell r="D71" t="str">
            <v>JANEIRO</v>
          </cell>
          <cell r="E71" t="str">
            <v>FEVEREIRO</v>
          </cell>
          <cell r="F71" t="str">
            <v>MARÇO</v>
          </cell>
          <cell r="G71" t="str">
            <v>ABRIL</v>
          </cell>
          <cell r="H71" t="str">
            <v>MAIO</v>
          </cell>
          <cell r="I71" t="str">
            <v>JUNHO</v>
          </cell>
          <cell r="J71" t="str">
            <v>JULHO</v>
          </cell>
          <cell r="K71" t="str">
            <v>AGOSTO</v>
          </cell>
          <cell r="L71" t="str">
            <v>SETEMBRO</v>
          </cell>
        </row>
        <row r="73">
          <cell r="B73" t="str">
            <v>RECEITA BRUTA DE OPERAÇÕES</v>
          </cell>
          <cell r="C73">
            <v>0</v>
          </cell>
          <cell r="D73">
            <v>406977.44339999999</v>
          </cell>
          <cell r="E73">
            <v>848322.83840000001</v>
          </cell>
          <cell r="F73">
            <v>1335833.24731</v>
          </cell>
          <cell r="G73">
            <v>1820832.97425</v>
          </cell>
          <cell r="H73">
            <v>2345058.4584400002</v>
          </cell>
          <cell r="I73">
            <v>2908382.0803999999</v>
          </cell>
          <cell r="J73">
            <v>3484796.2985200002</v>
          </cell>
          <cell r="K73">
            <v>4107184.6970600002</v>
          </cell>
          <cell r="L73">
            <v>4716975.1242500003</v>
          </cell>
        </row>
        <row r="74">
          <cell r="B74" t="str">
            <v xml:space="preserve">          -  Brasil</v>
          </cell>
          <cell r="D74">
            <v>171732</v>
          </cell>
          <cell r="E74">
            <v>352539</v>
          </cell>
          <cell r="F74">
            <v>553933</v>
          </cell>
          <cell r="G74">
            <v>747234</v>
          </cell>
          <cell r="H74">
            <v>957397</v>
          </cell>
          <cell r="I74">
            <v>1170504</v>
          </cell>
          <cell r="J74">
            <v>1391391</v>
          </cell>
          <cell r="K74">
            <v>1624535</v>
          </cell>
          <cell r="L74">
            <v>1849997</v>
          </cell>
        </row>
        <row r="75">
          <cell r="B75" t="str">
            <v xml:space="preserve">          -  Outros Países</v>
          </cell>
          <cell r="D75">
            <v>235245.44339999999</v>
          </cell>
          <cell r="E75">
            <v>495783.83840000007</v>
          </cell>
          <cell r="F75">
            <v>781900.24731000001</v>
          </cell>
          <cell r="G75">
            <v>1073598.97425</v>
          </cell>
          <cell r="H75">
            <v>1387661.45844</v>
          </cell>
          <cell r="I75">
            <v>1737878.0803999999</v>
          </cell>
          <cell r="J75">
            <v>2093405.2985200002</v>
          </cell>
          <cell r="K75">
            <v>2482649.6970600002</v>
          </cell>
          <cell r="L75">
            <v>2866978.1242500003</v>
          </cell>
        </row>
        <row r="77">
          <cell r="B77" t="str">
            <v xml:space="preserve"> . Impostos e Taxas</v>
          </cell>
          <cell r="D77">
            <v>-7759</v>
          </cell>
          <cell r="E77">
            <v>-15708</v>
          </cell>
          <cell r="F77">
            <v>-24930</v>
          </cell>
          <cell r="G77">
            <v>-33945</v>
          </cell>
          <cell r="H77">
            <v>-42915</v>
          </cell>
          <cell r="I77">
            <v>-52497</v>
          </cell>
          <cell r="J77">
            <v>-62539</v>
          </cell>
          <cell r="K77">
            <v>-72821</v>
          </cell>
          <cell r="L77">
            <v>-83074</v>
          </cell>
        </row>
        <row r="78">
          <cell r="B78" t="str">
            <v xml:space="preserve"> . Outras Deduções sobre a Receita</v>
          </cell>
        </row>
        <row r="80">
          <cell r="B80" t="str">
            <v>RECEITA LÍQUIDA DE OPERAÇÕES</v>
          </cell>
          <cell r="D80">
            <v>399218.44339999999</v>
          </cell>
          <cell r="E80">
            <v>832614.83840000001</v>
          </cell>
          <cell r="F80">
            <v>1310903.24731</v>
          </cell>
          <cell r="G80">
            <v>1786887.97425</v>
          </cell>
          <cell r="H80">
            <v>2302143.4584400002</v>
          </cell>
          <cell r="I80">
            <v>2855885.0803999999</v>
          </cell>
          <cell r="J80">
            <v>3422257.2985200002</v>
          </cell>
          <cell r="K80">
            <v>4034363.6970600002</v>
          </cell>
          <cell r="L80">
            <v>4633901.1242500003</v>
          </cell>
        </row>
        <row r="81">
          <cell r="B81" t="str">
            <v xml:space="preserve">          -  Brasil</v>
          </cell>
          <cell r="D81">
            <v>163973</v>
          </cell>
          <cell r="E81">
            <v>336831</v>
          </cell>
          <cell r="F81">
            <v>529003</v>
          </cell>
          <cell r="G81">
            <v>713289</v>
          </cell>
          <cell r="H81">
            <v>914482</v>
          </cell>
          <cell r="I81">
            <v>1118007</v>
          </cell>
          <cell r="J81">
            <v>1328852</v>
          </cell>
          <cell r="K81">
            <v>1551714</v>
          </cell>
          <cell r="L81">
            <v>1766923</v>
          </cell>
        </row>
        <row r="82">
          <cell r="B82" t="str">
            <v xml:space="preserve">          -  Outros Países</v>
          </cell>
          <cell r="D82">
            <v>235245.44339999999</v>
          </cell>
          <cell r="E82">
            <v>495783.83840000007</v>
          </cell>
          <cell r="F82">
            <v>781900.24731000001</v>
          </cell>
          <cell r="G82">
            <v>1073598.97425</v>
          </cell>
          <cell r="H82">
            <v>1387661.45844</v>
          </cell>
          <cell r="I82">
            <v>1737878.0803999999</v>
          </cell>
          <cell r="J82">
            <v>2093405.2985200002</v>
          </cell>
          <cell r="K82">
            <v>2482649.6970600002</v>
          </cell>
          <cell r="L82">
            <v>2866978.1242500003</v>
          </cell>
        </row>
        <row r="84">
          <cell r="B84" t="str">
            <v xml:space="preserve"> . Custo de Produção</v>
          </cell>
          <cell r="D84">
            <v>-367702.42497499997</v>
          </cell>
          <cell r="E84">
            <v>-756213.65923999995</v>
          </cell>
          <cell r="F84">
            <v>-1190659.9648624999</v>
          </cell>
          <cell r="G84">
            <v>-1618671.7417708333</v>
          </cell>
          <cell r="H84">
            <v>-2079252.7020549998</v>
          </cell>
          <cell r="I84">
            <v>-2559550.3332333332</v>
          </cell>
          <cell r="J84">
            <v>-3049114.7993558329</v>
          </cell>
          <cell r="K84">
            <v>-3588094.782124999</v>
          </cell>
          <cell r="L84">
            <v>-4112961.852670833</v>
          </cell>
        </row>
        <row r="86">
          <cell r="B86" t="str">
            <v>LUCRO BRUTO</v>
          </cell>
          <cell r="D86">
            <v>31516.018425000017</v>
          </cell>
          <cell r="E86">
            <v>76401.179160000058</v>
          </cell>
          <cell r="F86">
            <v>120243.28244750015</v>
          </cell>
          <cell r="G86">
            <v>168216.23247916671</v>
          </cell>
          <cell r="H86">
            <v>222890.75638500042</v>
          </cell>
          <cell r="I86">
            <v>296334.74716666667</v>
          </cell>
          <cell r="J86">
            <v>373142.49916416733</v>
          </cell>
          <cell r="K86">
            <v>446268.91493500117</v>
          </cell>
          <cell r="L86">
            <v>520939.27157916734</v>
          </cell>
        </row>
        <row r="87">
          <cell r="B87" t="str">
            <v>Margem Bruta - %</v>
          </cell>
          <cell r="D87">
            <v>7.8944294648787799E-2</v>
          </cell>
          <cell r="E87">
            <v>9.1760530363375351E-2</v>
          </cell>
          <cell r="F87">
            <v>9.1725520319094339E-2</v>
          </cell>
          <cell r="G87">
            <v>9.4139215722111022E-2</v>
          </cell>
          <cell r="H87">
            <v>9.6818795356931289E-2</v>
          </cell>
          <cell r="I87">
            <v>0.10376284017883575</v>
          </cell>
          <cell r="J87">
            <v>0.10903402830802279</v>
          </cell>
          <cell r="K87">
            <v>0.11061692709068717</v>
          </cell>
          <cell r="L87">
            <v>0.11241915992833829</v>
          </cell>
        </row>
        <row r="89">
          <cell r="B89" t="str">
            <v xml:space="preserve"> . Despesas Gerais e Administrativas</v>
          </cell>
          <cell r="D89">
            <v>-27799.848333333335</v>
          </cell>
          <cell r="E89">
            <v>-54767.757653333334</v>
          </cell>
          <cell r="F89">
            <v>-82153.916209999996</v>
          </cell>
          <cell r="G89">
            <v>-109397.17766666666</v>
          </cell>
          <cell r="H89">
            <v>-174178.34445333332</v>
          </cell>
          <cell r="I89">
            <v>-202974.15559999997</v>
          </cell>
          <cell r="J89">
            <v>-229792.58160666664</v>
          </cell>
          <cell r="K89">
            <v>-256596.27408666664</v>
          </cell>
          <cell r="L89">
            <v>-283221.47294999997</v>
          </cell>
        </row>
        <row r="90">
          <cell r="B90" t="str">
            <v xml:space="preserve"> . Supervisão </v>
          </cell>
          <cell r="D90">
            <v>-22776.642433333334</v>
          </cell>
          <cell r="E90">
            <v>-44334.257173333332</v>
          </cell>
          <cell r="F90">
            <v>-65583.77270999999</v>
          </cell>
          <cell r="G90">
            <v>-87719.196166666661</v>
          </cell>
          <cell r="H90">
            <v>-147244.76371333332</v>
          </cell>
          <cell r="I90">
            <v>-171654.43559999997</v>
          </cell>
          <cell r="J90">
            <v>-195431.44464666664</v>
          </cell>
          <cell r="K90">
            <v>-216928.42384666664</v>
          </cell>
          <cell r="L90">
            <v>-238485.57527999999</v>
          </cell>
        </row>
        <row r="91">
          <cell r="B91" t="str">
            <v xml:space="preserve"> . Mercado</v>
          </cell>
          <cell r="D91">
            <v>-5023.2058999999999</v>
          </cell>
          <cell r="E91">
            <v>-10433.500479999999</v>
          </cell>
          <cell r="F91">
            <v>-16570.143499999998</v>
          </cell>
          <cell r="G91">
            <v>-21677.981500000002</v>
          </cell>
          <cell r="H91">
            <v>-26933.580740000001</v>
          </cell>
          <cell r="I91">
            <v>-31319.72</v>
          </cell>
          <cell r="J91">
            <v>-34361.136960000003</v>
          </cell>
          <cell r="K91">
            <v>-39667.85024</v>
          </cell>
          <cell r="L91">
            <v>-44735.897670000006</v>
          </cell>
        </row>
        <row r="93">
          <cell r="B93" t="str">
            <v xml:space="preserve"> . Outras Receitas (Desp.) Operacionais</v>
          </cell>
          <cell r="D93">
            <v>682.26289999999995</v>
          </cell>
          <cell r="E93">
            <v>787.69711999999993</v>
          </cell>
          <cell r="F93">
            <v>324.2067599999998</v>
          </cell>
          <cell r="G93">
            <v>-499.42374999999993</v>
          </cell>
          <cell r="H93">
            <v>-1805.125</v>
          </cell>
          <cell r="I93">
            <v>-3075.9827999999998</v>
          </cell>
          <cell r="J93">
            <v>-4083.7986099999998</v>
          </cell>
          <cell r="K93">
            <v>-5259.0876200000002</v>
          </cell>
          <cell r="L93">
            <v>-6296.4862099999991</v>
          </cell>
        </row>
        <row r="94">
          <cell r="B94" t="str">
            <v xml:space="preserve"> . TAC DO LE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6">
          <cell r="B96" t="str">
            <v>LUCRO OPERACIONAL</v>
          </cell>
          <cell r="D96">
            <v>4398.4329916666811</v>
          </cell>
          <cell r="E96">
            <v>22421.118626666725</v>
          </cell>
          <cell r="F96">
            <v>38413.57299750016</v>
          </cell>
          <cell r="G96">
            <v>58319.631062500048</v>
          </cell>
          <cell r="H96">
            <v>46907.286931667099</v>
          </cell>
          <cell r="I96">
            <v>90284.608766666701</v>
          </cell>
          <cell r="J96">
            <v>139266.11894750068</v>
          </cell>
          <cell r="K96">
            <v>184413.55322833452</v>
          </cell>
          <cell r="L96">
            <v>231421.31241916737</v>
          </cell>
        </row>
        <row r="97">
          <cell r="B97" t="str">
            <v>Margem Operacional - %</v>
          </cell>
          <cell r="D97">
            <v>1.1017609693096361E-2</v>
          </cell>
          <cell r="E97">
            <v>2.6928559992700132E-2</v>
          </cell>
          <cell r="F97">
            <v>2.9303133603738939E-2</v>
          </cell>
          <cell r="G97">
            <v>3.2637541862118251E-2</v>
          </cell>
          <cell r="H97">
            <v>2.0375483882074337E-2</v>
          </cell>
          <cell r="I97">
            <v>3.1613530035326666E-2</v>
          </cell>
          <cell r="J97">
            <v>4.0694228048758385E-2</v>
          </cell>
          <cell r="K97">
            <v>4.5710691220705743E-2</v>
          </cell>
          <cell r="L97">
            <v>4.9940925844986182E-2</v>
          </cell>
        </row>
        <row r="99">
          <cell r="B99" t="str">
            <v>Efeito Financeiro Líquido</v>
          </cell>
          <cell r="D99">
            <v>-21980.599175000207</v>
          </cell>
          <cell r="E99">
            <v>-35908.23891629024</v>
          </cell>
          <cell r="F99">
            <v>-48333.754886730749</v>
          </cell>
          <cell r="G99">
            <v>-57328.189715211716</v>
          </cell>
          <cell r="H99">
            <v>-66942.872778642937</v>
          </cell>
          <cell r="I99">
            <v>-75903.037964287942</v>
          </cell>
          <cell r="J99">
            <v>-83135.606036970465</v>
          </cell>
          <cell r="K99">
            <v>-90055.651554910277</v>
          </cell>
          <cell r="L99">
            <v>-97009.615037263924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de Controle"/>
      <sheetName val="Receita"/>
      <sheetName val="CV"/>
      <sheetName val="DVV"/>
      <sheetName val="CF e DO"/>
      <sheetName val="CG"/>
      <sheetName val="Cash Cost"/>
      <sheetName val="Configurações Gerais"/>
      <sheetName val="Histórico real"/>
      <sheetName val="Constantes"/>
      <sheetName val="Auxiliar - para check de contas"/>
      <sheetName val="Concentrado"/>
      <sheetName val="Macro Indicadores Consolidados"/>
      <sheetName val="Monitor - Análise Sensibilidade"/>
      <sheetName val="CONSOL DRE 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5">
          <cell r="D15" t="str">
            <v>970,2</v>
          </cell>
          <cell r="L15" t="str">
            <v>+26%</v>
          </cell>
          <cell r="M15" t="str">
            <v>0,0</v>
          </cell>
          <cell r="N15" t="str">
            <v>N/D</v>
          </cell>
          <cell r="O15" t="str">
            <v>N/D</v>
          </cell>
        </row>
        <row r="16">
          <cell r="D16" t="str">
            <v>493,5</v>
          </cell>
          <cell r="L16" t="str">
            <v>+18%</v>
          </cell>
          <cell r="N16" t="str">
            <v>N/D</v>
          </cell>
          <cell r="O16" t="str">
            <v>N/D</v>
          </cell>
        </row>
        <row r="17">
          <cell r="D17" t="str">
            <v>59,7</v>
          </cell>
          <cell r="L17" t="str">
            <v>+10%</v>
          </cell>
          <cell r="N17" t="str">
            <v>N/D</v>
          </cell>
          <cell r="O17" t="str">
            <v>N/D</v>
          </cell>
        </row>
        <row r="18">
          <cell r="D18" t="str">
            <v>129,3</v>
          </cell>
          <cell r="L18" t="str">
            <v>+0%</v>
          </cell>
          <cell r="N18" t="str">
            <v>N/D</v>
          </cell>
          <cell r="O18" t="str">
            <v>N/D</v>
          </cell>
        </row>
        <row r="19">
          <cell r="D19" t="str">
            <v>283,7</v>
          </cell>
          <cell r="L19" t="str">
            <v>+74%</v>
          </cell>
          <cell r="N19" t="str">
            <v>N/D</v>
          </cell>
          <cell r="O19" t="str">
            <v>N/D</v>
          </cell>
        </row>
        <row r="20">
          <cell r="D20" t="str">
            <v>29,2%</v>
          </cell>
          <cell r="L20" t="str">
            <v>+37%</v>
          </cell>
          <cell r="M20" t="e">
            <v>#VALUE!</v>
          </cell>
          <cell r="N20" t="str">
            <v>N/D</v>
          </cell>
          <cell r="O20" t="str">
            <v>N/D</v>
          </cell>
        </row>
      </sheetData>
      <sheetData sheetId="13" refreshError="1"/>
      <sheetData sheetId="1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QD3A"/>
      <sheetName val="QD4A"/>
      <sheetName val="QD1B"/>
      <sheetName val="QD2B"/>
      <sheetName val="QD3B"/>
      <sheetName val="Oferta"/>
      <sheetName val="QD5B"/>
      <sheetName val="QD6B"/>
      <sheetName val="QD7B"/>
      <sheetName val="QD8B"/>
      <sheetName val="QD9B"/>
      <sheetName val="Depreciação"/>
      <sheetName val="Macro Indicadores Consolidados"/>
      <sheetName val="#REF"/>
      <sheetName val="Preços"/>
    </sheetNames>
    <sheetDataSet>
      <sheetData sheetId="0" refreshError="1">
        <row r="2">
          <cell r="A2" t="str">
            <v>QUADROS FINANCEIROS</v>
          </cell>
        </row>
        <row r="3">
          <cell r="A3" t="str">
            <v>(3A, 4A, 1B a 9B)</v>
          </cell>
        </row>
        <row r="5">
          <cell r="A5" t="str">
            <v>LOTE 12 - CONSTRUCAP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Macro C&amp;S"/>
      <sheetName val="Conquistas C&amp;S"/>
      <sheetName val="CONSOL DRE GERAL"/>
      <sheetName val="Quadro de Aportes"/>
      <sheetName val="MES"/>
      <sheetName val="C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 MERCADO-01"/>
      <sheetName val="Balanço Financeiro"/>
      <sheetName val="EVOL_R$"/>
      <sheetName val="Dados_Indic_econ_REAL"/>
      <sheetName val="Dados_Indic_econ_ORÇA"/>
      <sheetName val="Dados_Bal_fin_ORÇA"/>
      <sheetName val="Dados_perf_REAL"/>
      <sheetName val="Dados_Bal_fin_REAL"/>
      <sheetName val="Dados_Bal_fin_REAL II"/>
      <sheetName val="BACKUPS"/>
      <sheetName val="WACC"/>
      <sheetName val="BAL FINANC CONSOL-03"/>
      <sheetName val="BAL FINANC-09"/>
      <sheetName val="Alavancagem Financeira-15"/>
      <sheetName val="POS FINANC MÊS-13"/>
      <sheetName val="POS FINANC ACUM-14"/>
      <sheetName val="EVOL_US$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PRINCIPAIS INDICADORES POR ÁREA</v>
          </cell>
        </row>
        <row r="2">
          <cell r="A2">
            <v>37438</v>
          </cell>
        </row>
        <row r="3">
          <cell r="K3" t="str">
            <v>(Valores em Reais milhões)</v>
          </cell>
        </row>
        <row r="4">
          <cell r="A4" t="str">
            <v xml:space="preserve">ÁREA DE NEGÓCIO : </v>
          </cell>
          <cell r="B4" t="str">
            <v>CIMENTO</v>
          </cell>
          <cell r="D4" t="str">
            <v>PAPEL</v>
          </cell>
          <cell r="F4" t="str">
            <v>FILMES</v>
          </cell>
          <cell r="H4" t="str">
            <v>METAIS</v>
          </cell>
          <cell r="J4" t="str">
            <v>ALUMÍNIO</v>
          </cell>
        </row>
        <row r="5">
          <cell r="B5" t="str">
            <v>ORÇADO</v>
          </cell>
          <cell r="C5" t="str">
            <v>REAL</v>
          </cell>
          <cell r="D5" t="str">
            <v>ORÇADO</v>
          </cell>
          <cell r="E5" t="str">
            <v>REAL</v>
          </cell>
          <cell r="F5" t="str">
            <v>ORÇADO</v>
          </cell>
          <cell r="G5" t="str">
            <v>REAL</v>
          </cell>
          <cell r="H5" t="str">
            <v>ORÇADO</v>
          </cell>
          <cell r="I5" t="str">
            <v>REAL</v>
          </cell>
          <cell r="J5" t="str">
            <v>ORÇADO</v>
          </cell>
          <cell r="K5" t="str">
            <v>REAL</v>
          </cell>
        </row>
        <row r="6">
          <cell r="A6" t="str">
            <v>EBITDA</v>
          </cell>
          <cell r="B6">
            <v>190.53181280280293</v>
          </cell>
          <cell r="C6">
            <v>190.15076660611089</v>
          </cell>
          <cell r="D6">
            <v>66.10697244259309</v>
          </cell>
          <cell r="E6">
            <v>72.001555885024743</v>
          </cell>
          <cell r="F6">
            <v>4.4204685974430138</v>
          </cell>
          <cell r="G6">
            <v>4.5131377008118641</v>
          </cell>
          <cell r="H6">
            <v>31.250566999999997</v>
          </cell>
          <cell r="I6">
            <v>47.914675746082473</v>
          </cell>
          <cell r="J6">
            <v>36.800944337326996</v>
          </cell>
          <cell r="K6">
            <v>25.019233219999997</v>
          </cell>
        </row>
        <row r="7">
          <cell r="A7" t="str">
            <v xml:space="preserve">    (+/-) Investimentos C. Giro</v>
          </cell>
          <cell r="B7">
            <v>-0.30392913028468271</v>
          </cell>
          <cell r="C7">
            <v>2.7866119967924341</v>
          </cell>
          <cell r="D7">
            <v>-0.84501521702211835</v>
          </cell>
          <cell r="E7">
            <v>-8.2030482238312761</v>
          </cell>
          <cell r="F7">
            <v>0.51553140255698815</v>
          </cell>
          <cell r="G7">
            <v>4.7918622991881339</v>
          </cell>
          <cell r="H7">
            <v>-1.2481430670899916</v>
          </cell>
          <cell r="I7">
            <v>-31.293642746082476</v>
          </cell>
          <cell r="J7">
            <v>-4.7921110948238868</v>
          </cell>
          <cell r="K7">
            <v>30.72837138000002</v>
          </cell>
        </row>
        <row r="8">
          <cell r="A8" t="str">
            <v xml:space="preserve">    (-) Impostos</v>
          </cell>
          <cell r="B8">
            <v>-17.261748360884276</v>
          </cell>
          <cell r="C8">
            <v>-30.253838485483875</v>
          </cell>
          <cell r="D8">
            <v>-14.6</v>
          </cell>
          <cell r="E8">
            <v>-17.3</v>
          </cell>
          <cell r="F8">
            <v>0</v>
          </cell>
          <cell r="G8">
            <v>0</v>
          </cell>
          <cell r="H8">
            <v>-4.6994638594300007</v>
          </cell>
          <cell r="I8">
            <v>-3.2863090000000001</v>
          </cell>
          <cell r="J8">
            <v>0</v>
          </cell>
          <cell r="K8">
            <v>0</v>
          </cell>
        </row>
        <row r="9">
          <cell r="A9" t="str">
            <v xml:space="preserve">    (-) Investimentos (CAPEX)</v>
          </cell>
          <cell r="B9">
            <v>-23.211122176859991</v>
          </cell>
          <cell r="C9">
            <v>-13.278931610967742</v>
          </cell>
          <cell r="D9">
            <v>-89.1</v>
          </cell>
          <cell r="E9">
            <v>-67.72</v>
          </cell>
          <cell r="F9">
            <v>-1.244</v>
          </cell>
          <cell r="G9">
            <v>-0.6</v>
          </cell>
          <cell r="H9">
            <v>-20.997343853269999</v>
          </cell>
          <cell r="I9">
            <v>-14.091093000000001</v>
          </cell>
          <cell r="J9">
            <v>-24.970377516530618</v>
          </cell>
          <cell r="K9">
            <v>-29.795099419999996</v>
          </cell>
        </row>
        <row r="10">
          <cell r="A10" t="str">
            <v xml:space="preserve">    (+/-) Dividendos/Juros Capital</v>
          </cell>
          <cell r="B10">
            <v>0</v>
          </cell>
          <cell r="C10">
            <v>-133.29240163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-7.48</v>
          </cell>
          <cell r="K10">
            <v>-14.880802840000005</v>
          </cell>
        </row>
        <row r="11">
          <cell r="A11" t="str">
            <v>FCL GERADO</v>
          </cell>
          <cell r="B11">
            <v>149.755013134774</v>
          </cell>
          <cell r="C11">
            <v>16.112206876451722</v>
          </cell>
          <cell r="D11">
            <v>-38.438042774429029</v>
          </cell>
          <cell r="E11">
            <v>-21.221492338806527</v>
          </cell>
          <cell r="F11">
            <v>3.6920000000000019</v>
          </cell>
          <cell r="G11">
            <v>8.7049999999999983</v>
          </cell>
          <cell r="H11">
            <v>4.3056162202100055</v>
          </cell>
          <cell r="I11">
            <v>-0.75636900000000296</v>
          </cell>
          <cell r="J11">
            <v>-0.4415442740275104</v>
          </cell>
          <cell r="K11">
            <v>11.071702340000016</v>
          </cell>
        </row>
        <row r="12">
          <cell r="A12" t="str">
            <v xml:space="preserve">    Rec/(Desp.) Financeiras</v>
          </cell>
          <cell r="B12">
            <v>-0.61168320695280132</v>
          </cell>
          <cell r="C12">
            <v>15.436067619548378</v>
          </cell>
          <cell r="D12">
            <v>19.899999999999999</v>
          </cell>
          <cell r="E12">
            <v>189.95000000000002</v>
          </cell>
          <cell r="F12">
            <v>0.73665800000000004</v>
          </cell>
          <cell r="G12">
            <v>3.0999999999999996</v>
          </cell>
          <cell r="H12">
            <v>-7.7685760070425793</v>
          </cell>
          <cell r="I12">
            <v>-3.8889340000000003</v>
          </cell>
          <cell r="J12">
            <v>-3.9315676633276886</v>
          </cell>
          <cell r="K12">
            <v>-3.1054154500000104</v>
          </cell>
        </row>
        <row r="13">
          <cell r="A13" t="str">
            <v xml:space="preserve">    Outros</v>
          </cell>
          <cell r="B13">
            <v>-206.4308356809637</v>
          </cell>
          <cell r="C13">
            <v>-15.504617136193534</v>
          </cell>
          <cell r="D13">
            <v>-2</v>
          </cell>
          <cell r="E13">
            <v>-1.45</v>
          </cell>
          <cell r="F13">
            <v>0</v>
          </cell>
          <cell r="G13">
            <v>-0.1</v>
          </cell>
          <cell r="H13">
            <v>-1.26128640668</v>
          </cell>
          <cell r="I13">
            <v>-1.4678930000000001</v>
          </cell>
          <cell r="J13">
            <v>-3.6324582776997953</v>
          </cell>
          <cell r="K13">
            <v>11.402941419999888</v>
          </cell>
        </row>
        <row r="14">
          <cell r="A14" t="str">
            <v>Caixa Gerado no período</v>
          </cell>
          <cell r="B14">
            <v>-57.287505753142483</v>
          </cell>
          <cell r="C14">
            <v>16.043657359806566</v>
          </cell>
          <cell r="D14">
            <v>-20.53804277442903</v>
          </cell>
          <cell r="E14">
            <v>167.27850766119349</v>
          </cell>
          <cell r="F14">
            <v>4.4286580000000022</v>
          </cell>
          <cell r="G14">
            <v>11.704999999999998</v>
          </cell>
          <cell r="H14">
            <v>-4.7242461935125739</v>
          </cell>
          <cell r="I14">
            <v>-6.1131960000000038</v>
          </cell>
          <cell r="J14">
            <v>-8.0055702150549948</v>
          </cell>
          <cell r="K14">
            <v>19.369228309999894</v>
          </cell>
        </row>
        <row r="15">
          <cell r="A15" t="str">
            <v>Captações/ Amortizações</v>
          </cell>
          <cell r="B15">
            <v>-6.9653968470821841</v>
          </cell>
          <cell r="C15">
            <v>-1.0825171400000002</v>
          </cell>
          <cell r="D15">
            <v>-0.10000000000000284</v>
          </cell>
          <cell r="E15">
            <v>-66.97</v>
          </cell>
          <cell r="F15">
            <v>-5.736148</v>
          </cell>
          <cell r="G15">
            <v>-9.1</v>
          </cell>
          <cell r="H15">
            <v>5.0329943154380032</v>
          </cell>
          <cell r="I15">
            <v>-2.4460809999999986</v>
          </cell>
          <cell r="J15">
            <v>5.2159084174999997</v>
          </cell>
          <cell r="K15">
            <v>-14.385777990000031</v>
          </cell>
        </row>
        <row r="18">
          <cell r="A18" t="str">
            <v xml:space="preserve">ÁREA DE NEGÓCIO : </v>
          </cell>
          <cell r="B18" t="str">
            <v>QUÍMICA</v>
          </cell>
          <cell r="D18" t="str">
            <v>AGRO</v>
          </cell>
          <cell r="F18" t="str">
            <v>OUTROS (*)</v>
          </cell>
          <cell r="H18" t="str">
            <v/>
          </cell>
          <cell r="J18" t="str">
            <v>CONSOLIDADO</v>
          </cell>
        </row>
        <row r="19">
          <cell r="B19" t="str">
            <v>ORÇADO</v>
          </cell>
          <cell r="C19" t="str">
            <v>REAL</v>
          </cell>
          <cell r="D19" t="str">
            <v>ORÇADO</v>
          </cell>
          <cell r="E19" t="str">
            <v>REAL</v>
          </cell>
          <cell r="F19" t="str">
            <v>ORÇADO</v>
          </cell>
          <cell r="G19" t="str">
            <v>REAL</v>
          </cell>
          <cell r="J19" t="str">
            <v>ORÇADO</v>
          </cell>
          <cell r="K19" t="str">
            <v>REAL</v>
          </cell>
        </row>
        <row r="20">
          <cell r="A20" t="str">
            <v>EBITDA</v>
          </cell>
          <cell r="B20">
            <v>7.2033226604894525</v>
          </cell>
          <cell r="C20">
            <v>6.5940761900000009</v>
          </cell>
          <cell r="D20">
            <v>3.6413988113727136</v>
          </cell>
          <cell r="E20">
            <v>8.8634688159999993</v>
          </cell>
          <cell r="F20">
            <v>2.2463070077776801</v>
          </cell>
          <cell r="G20">
            <v>1.9950000000000001</v>
          </cell>
          <cell r="J20">
            <v>342.20179365980584</v>
          </cell>
          <cell r="K20">
            <v>357.05191416402999</v>
          </cell>
        </row>
        <row r="21">
          <cell r="A21" t="str">
            <v xml:space="preserve">    (+/-) Investimentos C. Giro</v>
          </cell>
          <cell r="B21">
            <v>-3.5799999999999996</v>
          </cell>
          <cell r="C21">
            <v>1.7</v>
          </cell>
          <cell r="D21">
            <v>5.2142011886272854</v>
          </cell>
          <cell r="E21">
            <v>19.370087708904784</v>
          </cell>
          <cell r="F21">
            <v>6.7482314186728079E-2</v>
          </cell>
          <cell r="G21">
            <v>2.8835682339999997</v>
          </cell>
          <cell r="J21">
            <v>-4.9719836038496776</v>
          </cell>
          <cell r="K21">
            <v>22.763810648971617</v>
          </cell>
        </row>
        <row r="22">
          <cell r="A22" t="str">
            <v xml:space="preserve">    (-) Impostos</v>
          </cell>
          <cell r="B22">
            <v>-0.64100000000000001</v>
          </cell>
          <cell r="C22">
            <v>-0.17800000000000002</v>
          </cell>
          <cell r="D22">
            <v>0</v>
          </cell>
          <cell r="E22">
            <v>0</v>
          </cell>
          <cell r="F22">
            <v>-0.71869895181301802</v>
          </cell>
          <cell r="G22">
            <v>-0.98799999999999999</v>
          </cell>
          <cell r="J22">
            <v>-37.92091117212729</v>
          </cell>
          <cell r="K22">
            <v>-52.006147485483879</v>
          </cell>
        </row>
        <row r="23">
          <cell r="A23" t="str">
            <v xml:space="preserve">    (-) Investimentos (CAPEX)</v>
          </cell>
          <cell r="B23">
            <v>-2.3762445400000001</v>
          </cell>
          <cell r="C23">
            <v>-3.5999999999999996</v>
          </cell>
          <cell r="D23">
            <v>-2.8452299999999999</v>
          </cell>
          <cell r="E23">
            <v>-1.083</v>
          </cell>
          <cell r="F23">
            <v>-2.5649000000000002</v>
          </cell>
          <cell r="G23">
            <v>-1.3579999999999999</v>
          </cell>
          <cell r="J23">
            <v>-167.30921808666059</v>
          </cell>
          <cell r="K23">
            <v>-131.52612403096774</v>
          </cell>
        </row>
        <row r="24">
          <cell r="A24" t="str">
            <v xml:space="preserve">    (+/-) Dividendos/Juros Capital</v>
          </cell>
          <cell r="B24">
            <v>0</v>
          </cell>
          <cell r="C24">
            <v>-2.7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>
            <v>-7.48</v>
          </cell>
          <cell r="K24">
            <v>-150.87320447000002</v>
          </cell>
        </row>
        <row r="25">
          <cell r="A25" t="str">
            <v>FCL GERADO</v>
          </cell>
          <cell r="B25">
            <v>0.60607812048945275</v>
          </cell>
          <cell r="C25">
            <v>1.8160761899999995</v>
          </cell>
          <cell r="D25">
            <v>6.0103699999999991</v>
          </cell>
          <cell r="E25">
            <v>27.150556524904786</v>
          </cell>
          <cell r="F25">
            <v>-0.96980962984860986</v>
          </cell>
          <cell r="G25">
            <v>2.5325682339999993</v>
          </cell>
          <cell r="J25">
            <v>124.51968079716828</v>
          </cell>
          <cell r="K25">
            <v>45.410248826549974</v>
          </cell>
        </row>
        <row r="26">
          <cell r="A26" t="str">
            <v xml:space="preserve">    Rec/(Desp.) Financeiras</v>
          </cell>
          <cell r="B26">
            <v>0.89999999999999991</v>
          </cell>
          <cell r="C26">
            <v>0.5</v>
          </cell>
          <cell r="D26">
            <v>0.52685000000000048</v>
          </cell>
          <cell r="E26">
            <v>-49.305350689999997</v>
          </cell>
          <cell r="F26">
            <v>0.64665093156933418</v>
          </cell>
          <cell r="G26">
            <v>0.56709299999999996</v>
          </cell>
          <cell r="J26">
            <v>10.398332054246264</v>
          </cell>
          <cell r="K26">
            <v>153.25346047954838</v>
          </cell>
        </row>
        <row r="27">
          <cell r="A27" t="str">
            <v xml:space="preserve">    Outros</v>
          </cell>
          <cell r="B27">
            <v>-1.5</v>
          </cell>
          <cell r="C27">
            <v>0.39999999999999436</v>
          </cell>
          <cell r="D27">
            <v>-0.46259999999999996</v>
          </cell>
          <cell r="E27">
            <v>-1.26</v>
          </cell>
          <cell r="F27">
            <v>0.47299999999999992</v>
          </cell>
          <cell r="G27">
            <v>-13.899999999999999</v>
          </cell>
          <cell r="J27">
            <v>-214.8141803653435</v>
          </cell>
          <cell r="K27">
            <v>-21.879568716193649</v>
          </cell>
        </row>
        <row r="28">
          <cell r="A28" t="str">
            <v>Caixa Gerado no período</v>
          </cell>
          <cell r="B28">
            <v>6.0781204894526653E-3</v>
          </cell>
          <cell r="C28">
            <v>2.7160761899999937</v>
          </cell>
          <cell r="D28">
            <v>6.0746199999999995</v>
          </cell>
          <cell r="E28">
            <v>-23.414794165095213</v>
          </cell>
          <cell r="F28">
            <v>0.14984130172072424</v>
          </cell>
          <cell r="G28">
            <v>-10.800338765999999</v>
          </cell>
          <cell r="J28">
            <v>-79.896167513928958</v>
          </cell>
          <cell r="K28">
            <v>176.78414058990469</v>
          </cell>
        </row>
        <row r="29">
          <cell r="A29" t="str">
            <v>Captações/ Amortizações</v>
          </cell>
          <cell r="B29">
            <v>20.373000000000001</v>
          </cell>
          <cell r="C29">
            <v>-27.038999999999998</v>
          </cell>
          <cell r="D29">
            <v>-26.253706500000042</v>
          </cell>
          <cell r="E29">
            <v>-31.865200524904807</v>
          </cell>
          <cell r="F29">
            <v>-1.7</v>
          </cell>
          <cell r="G29">
            <v>-4.5490000000000004</v>
          </cell>
          <cell r="J29">
            <v>-10.133348614144225</v>
          </cell>
          <cell r="K29">
            <v>-157.43757665490483</v>
          </cell>
        </row>
        <row r="30">
          <cell r="A30" t="str">
            <v>(*) OUTROS NEGÓCIOS INCLUI VPAR, VII e VI.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"/>
      <sheetName val="Quadro"/>
      <sheetName val="Resumo Sc"/>
      <sheetName val="Fluxo Sc"/>
      <sheetName val="Fluxo_UFG"/>
      <sheetName val="Resumo"/>
      <sheetName val="Fluxo_Reais"/>
      <sheetName val="tabelas"/>
      <sheetName val="Orçamento"/>
      <sheetName val="PlanoContas"/>
      <sheetName val="Sensibilidade"/>
      <sheetName val="Gastos Passados"/>
      <sheetName val="Giro"/>
      <sheetName val="Fiscal"/>
      <sheetName val="Societario"/>
      <sheetName val="Societario Anual"/>
      <sheetName val="Impostos (Fiscal)"/>
      <sheetName val="Impostos (CVM)"/>
      <sheetName val="Saída GPS"/>
      <sheetName val="Mód.1"/>
      <sheetName val="FLUXO_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7">
          <cell r="E97">
            <v>8.2000000000000007E-3</v>
          </cell>
        </row>
        <row r="98">
          <cell r="E98">
            <v>3.78E-2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"/>
      <sheetName val="listas"/>
      <sheetName val="Impostos (Fiscal)"/>
      <sheetName val="Plan2"/>
      <sheetName val="AEN - Auxiliar"/>
      <sheetName val="POS FINANC MÊS-13"/>
      <sheetName val="Old Lead"/>
    </sheetNames>
    <sheetDataSet>
      <sheetData sheetId="0" refreshError="1">
        <row r="28">
          <cell r="CQ28">
            <v>0</v>
          </cell>
        </row>
        <row r="29">
          <cell r="CQ29">
            <v>0</v>
          </cell>
        </row>
        <row r="30">
          <cell r="CQ30">
            <v>0</v>
          </cell>
        </row>
        <row r="31">
          <cell r="CQ31">
            <v>0</v>
          </cell>
        </row>
        <row r="32">
          <cell r="CQ32">
            <v>0</v>
          </cell>
        </row>
        <row r="33">
          <cell r="CQ33">
            <v>10659.924010000001</v>
          </cell>
        </row>
        <row r="34">
          <cell r="CQ34">
            <v>41550.454474670812</v>
          </cell>
        </row>
        <row r="35">
          <cell r="CQ35">
            <v>14271.821730005304</v>
          </cell>
        </row>
        <row r="36">
          <cell r="CQ36">
            <v>11991.846101791274</v>
          </cell>
        </row>
        <row r="37">
          <cell r="CQ37">
            <v>16535.530409209536</v>
          </cell>
        </row>
        <row r="38">
          <cell r="CQ38">
            <v>15434.742689999999</v>
          </cell>
        </row>
        <row r="39">
          <cell r="CQ39">
            <v>4306.8901599999999</v>
          </cell>
        </row>
        <row r="40">
          <cell r="CQ40">
            <v>15073.298140000001</v>
          </cell>
        </row>
        <row r="41">
          <cell r="CQ41">
            <v>29838.421458275861</v>
          </cell>
        </row>
        <row r="42">
          <cell r="CQ42">
            <v>19233.932560000001</v>
          </cell>
        </row>
        <row r="43">
          <cell r="CQ43">
            <v>13844.77774</v>
          </cell>
        </row>
        <row r="44">
          <cell r="CQ44">
            <v>7594.7661699999999</v>
          </cell>
        </row>
        <row r="45">
          <cell r="CQ45">
            <v>10244.042869999999</v>
          </cell>
        </row>
        <row r="46">
          <cell r="CQ46">
            <v>7445.0564299999996</v>
          </cell>
        </row>
        <row r="47">
          <cell r="CQ47">
            <v>8993.5850399999999</v>
          </cell>
        </row>
        <row r="48">
          <cell r="CQ48">
            <v>16195.772650000001</v>
          </cell>
        </row>
        <row r="49">
          <cell r="CQ49">
            <v>8889.4568500000005</v>
          </cell>
        </row>
        <row r="50">
          <cell r="CQ50">
            <v>13531.153609999999</v>
          </cell>
        </row>
        <row r="51">
          <cell r="CQ51">
            <v>8677.7359300000007</v>
          </cell>
        </row>
        <row r="52">
          <cell r="CQ52">
            <v>7794.6308099999997</v>
          </cell>
        </row>
        <row r="53">
          <cell r="CQ53">
            <v>20780.13</v>
          </cell>
        </row>
        <row r="54">
          <cell r="CQ54">
            <v>30281.08</v>
          </cell>
        </row>
        <row r="55">
          <cell r="CQ55">
            <v>25909.99</v>
          </cell>
        </row>
        <row r="56">
          <cell r="CQ56">
            <v>9684.08</v>
          </cell>
        </row>
        <row r="57">
          <cell r="CQ57">
            <v>10001.629999999999</v>
          </cell>
        </row>
        <row r="58">
          <cell r="CQ58">
            <v>11957.96</v>
          </cell>
        </row>
        <row r="59">
          <cell r="CQ59">
            <v>18107.52</v>
          </cell>
        </row>
        <row r="60">
          <cell r="CQ60">
            <v>18019.580000000002</v>
          </cell>
        </row>
        <row r="61">
          <cell r="CQ61">
            <v>23157.57</v>
          </cell>
        </row>
        <row r="62">
          <cell r="CQ62">
            <v>10162.26</v>
          </cell>
        </row>
        <row r="63">
          <cell r="CQ63">
            <v>4866.0200000000004</v>
          </cell>
        </row>
        <row r="64">
          <cell r="CQ64">
            <v>13879.45</v>
          </cell>
        </row>
        <row r="65">
          <cell r="CQ65">
            <v>10472.790000000001</v>
          </cell>
        </row>
        <row r="66">
          <cell r="CQ66">
            <v>8506.1299999999992</v>
          </cell>
        </row>
        <row r="67">
          <cell r="CQ67">
            <v>21514.97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DS "/>
      <sheetName val="GLCDSxLE "/>
      <sheetName val="Contratos100%"/>
      <sheetName val="Contratos_Exercicio"/>
      <sheetName val="Conquistas"/>
      <sheetName val="Recebíveis "/>
      <sheetName val="R&amp;D_e _I$D"/>
      <sheetName val="ESC_LL"/>
      <sheetName val="ESC_CX"/>
      <sheetName val="Composições Memórias"/>
      <sheetName val="Acomp"/>
      <sheetName val="listas"/>
      <sheetName val="MES"/>
      <sheetName val="Variáveis de Suporte"/>
      <sheetName val="Deduccion Reajuste"/>
      <sheetName val="Fechamento_Mensal_DSJP_0305"/>
      <sheetName val="Ativo"/>
      <sheetName val="CMAI 04_08_04"/>
      <sheetName val="Chemsystem"/>
      <sheetName val="LLDS_"/>
      <sheetName val="GLCDSxLE_"/>
      <sheetName val="Recebíveis_"/>
      <sheetName val="R&amp;D_e__I$D"/>
      <sheetName val="Composições_Memórias"/>
      <sheetName val="Variáveis_de_Suporte"/>
      <sheetName val="Deduccion_Reajuste"/>
      <sheetName val="CMAI_04_08_04"/>
      <sheetName val="CONSOL DRE 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R"/>
      <sheetName val="IPCA"/>
      <sheetName val="Resumo_Cron"/>
      <sheetName val="Resumo_Cron_corrigido"/>
      <sheetName val="1. Ampliação Principal"/>
      <sheetName val="1. Ampliação Principal (2)"/>
      <sheetName val="2.Equipamentos e Sistemas"/>
      <sheetName val="2.Equipamentos e Sistemas (2)"/>
      <sheetName val="3. Desapropriações"/>
      <sheetName val="3. Desapropriações (2)"/>
      <sheetName val="4. Conserv Especial"/>
      <sheetName val="4. Conserv Especial (2)"/>
      <sheetName val="5. Conserv Rotina"/>
      <sheetName val="5. Conserv Rotina (2)"/>
      <sheetName val="6. Custos de implantação"/>
      <sheetName val="6. Custos de implantação (2)"/>
      <sheetName val="7. Veiculos"/>
      <sheetName val="7. Veiculos (2)"/>
      <sheetName val="8. DespOperac"/>
      <sheetName val="8. DespOperac (2)"/>
      <sheetName val="9. Licenciamento Amb."/>
      <sheetName val="9. Licenciamento Amb. (2)"/>
      <sheetName val="10.Seguros"/>
      <sheetName val="10.Seguros (2)"/>
      <sheetName val="12. Estudos PPP DEZ 06"/>
      <sheetName val="13. Mão de Obra_Numerico"/>
      <sheetName val="13. Mão de Obra"/>
      <sheetName val="13. Mão de Obra (2)"/>
      <sheetName val="Cron. financeiro"/>
      <sheetName val="Contratos_Exercicio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OBD"/>
      <sheetName val="Teia Receita Bruta"/>
      <sheetName val="Teia Resultado Líquido"/>
      <sheetName val=" Teia Fluxo de Investimentos"/>
      <sheetName val="Teia Lucro Econômico"/>
      <sheetName val="Fluxo Operacional (2)"/>
      <sheetName val="Dívida"/>
      <sheetName val="INPUTS"/>
      <sheetName val="Dólar"/>
      <sheetName val="Despesas - MENSAL"/>
      <sheetName val="Macroindicadores Negocios"/>
      <sheetName val="Bridges"/>
      <sheetName val="Investimentos OOG"/>
      <sheetName val="Investimentos FOZ"/>
      <sheetName val="Investimentos OPI"/>
      <sheetName val="Investimentos CNO"/>
      <sheetName val="TEO e Pessoas"/>
      <sheetName val="Fluxo Operacional_graficos"/>
      <sheetName val="Plan2"/>
      <sheetName val="Resumo_Cron_corrigido"/>
      <sheetName val="Contratos_Exercic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D5">
            <v>1.8015000000000001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"/>
      <sheetName val="CONSTRUCAO"/>
      <sheetName val="DEBÊNTURES"/>
      <sheetName val="DESPESAS OPERACIONAIS"/>
      <sheetName val="Estrutura Auxiliar"/>
      <sheetName val="Estrutura Aux. GERAL - 991.13"/>
      <sheetName val="Macros"/>
      <sheetName val="Módulo1"/>
      <sheetName val="Módulo2"/>
      <sheetName val="Módulo3"/>
      <sheetName val="Contratos_Exercicio"/>
      <sheetName val="01"/>
      <sheetName val="02"/>
      <sheetName val="03"/>
      <sheetName val="04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 PP"/>
      <sheetName val="Comercial PEAD"/>
      <sheetName val="Comercial PEBD"/>
      <sheetName val="Comercial PEBDL"/>
      <sheetName val="Comercial PE consolidado"/>
      <sheetName val="Gráficos"/>
      <sheetName val="Comercial PE cons. c PAD"/>
      <sheetName val="PE Consolidade MI"/>
      <sheetName val="Pilot"/>
      <sheetName val="CFD"/>
      <sheetName val="Acomp"/>
      <sheetName val="listas"/>
      <sheetName val="@RISK Correlations"/>
      <sheetName val="DIFERENCIAL"/>
      <sheetName val="P y G 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TOTAL AGREGADO,TOTAL REGIAO,TOTAL SEGMENTO,EMPRESAS OPP/TRIKEM</v>
          </cell>
        </row>
        <row r="2">
          <cell r="B2" t="str">
            <v>Jul 02</v>
          </cell>
          <cell r="C2" t="str">
            <v>Aug 02</v>
          </cell>
          <cell r="D2" t="str">
            <v>Sep 02</v>
          </cell>
          <cell r="E2" t="str">
            <v>Oct 02</v>
          </cell>
          <cell r="F2" t="str">
            <v>Nov 02</v>
          </cell>
          <cell r="G2" t="str">
            <v>Dec 02</v>
          </cell>
        </row>
        <row r="3">
          <cell r="B3" t="str">
            <v>MI</v>
          </cell>
          <cell r="C3" t="str">
            <v>MI</v>
          </cell>
          <cell r="D3" t="str">
            <v>MI</v>
          </cell>
          <cell r="E3" t="str">
            <v>MI</v>
          </cell>
          <cell r="F3" t="str">
            <v>MI</v>
          </cell>
          <cell r="G3" t="str">
            <v>MI</v>
          </cell>
        </row>
        <row r="4">
          <cell r="A4" t="str">
            <v>Receita Líquida PA (R$)</v>
          </cell>
        </row>
        <row r="5">
          <cell r="A5" t="str">
            <v xml:space="preserve">    POLIPROPILENO</v>
          </cell>
          <cell r="B5">
            <v>66980791.969999999</v>
          </cell>
          <cell r="C5">
            <v>62682373.25</v>
          </cell>
          <cell r="D5">
            <v>64890897.960000001</v>
          </cell>
          <cell r="E5">
            <v>67053616.75</v>
          </cell>
          <cell r="F5">
            <v>66254053.340000004</v>
          </cell>
          <cell r="G5">
            <v>62527837.009999998</v>
          </cell>
        </row>
        <row r="6">
          <cell r="A6" t="str">
            <v xml:space="preserve">    PEAD</v>
          </cell>
          <cell r="B6">
            <v>27334045.550000001</v>
          </cell>
          <cell r="C6">
            <v>25148090.829999998</v>
          </cell>
          <cell r="D6">
            <v>28133212.98</v>
          </cell>
          <cell r="E6">
            <v>28175798.539999999</v>
          </cell>
          <cell r="F6">
            <v>27602727.620000001</v>
          </cell>
          <cell r="G6">
            <v>24681342.760000002</v>
          </cell>
        </row>
        <row r="7">
          <cell r="A7" t="str">
            <v xml:space="preserve">    PEBD</v>
          </cell>
          <cell r="B7">
            <v>26528607.850000001</v>
          </cell>
          <cell r="C7">
            <v>26120050.34</v>
          </cell>
          <cell r="D7">
            <v>22495415.629999999</v>
          </cell>
          <cell r="E7">
            <v>23203129.640000001</v>
          </cell>
          <cell r="F7">
            <v>23031686.379999999</v>
          </cell>
          <cell r="G7">
            <v>20835105.899999999</v>
          </cell>
        </row>
        <row r="8">
          <cell r="A8" t="str">
            <v xml:space="preserve">    PEBDL</v>
          </cell>
          <cell r="B8">
            <v>23775968.09</v>
          </cell>
          <cell r="C8">
            <v>24424704.859999999</v>
          </cell>
          <cell r="D8">
            <v>25821292.280000001</v>
          </cell>
          <cell r="E8">
            <v>26399524.690000001</v>
          </cell>
          <cell r="F8">
            <v>25469057.93</v>
          </cell>
          <cell r="G8">
            <v>23326807.359999999</v>
          </cell>
        </row>
        <row r="9">
          <cell r="A9" t="str">
            <v>Receita Líquida (R$)</v>
          </cell>
        </row>
        <row r="10">
          <cell r="A10" t="str">
            <v xml:space="preserve">    POLIPROPILENO</v>
          </cell>
          <cell r="B10">
            <v>74849908.299999997</v>
          </cell>
          <cell r="C10">
            <v>70762505.730000004</v>
          </cell>
          <cell r="D10">
            <v>2795442.36</v>
          </cell>
          <cell r="E10" t="str">
            <v>-</v>
          </cell>
          <cell r="F10" t="str">
            <v>-</v>
          </cell>
          <cell r="G10" t="str">
            <v>-</v>
          </cell>
        </row>
        <row r="11">
          <cell r="A11" t="str">
            <v xml:space="preserve">    PEAD</v>
          </cell>
          <cell r="B11">
            <v>32137480.890000001</v>
          </cell>
          <cell r="C11">
            <v>33656435.380000003</v>
          </cell>
          <cell r="D11">
            <v>176873.33</v>
          </cell>
          <cell r="E11" t="str">
            <v>-</v>
          </cell>
          <cell r="F11" t="str">
            <v>-</v>
          </cell>
          <cell r="G11" t="str">
            <v>-</v>
          </cell>
        </row>
        <row r="12">
          <cell r="A12" t="str">
            <v xml:space="preserve">    PEBD</v>
          </cell>
          <cell r="B12">
            <v>32274405.390000001</v>
          </cell>
          <cell r="C12">
            <v>25032342.84</v>
          </cell>
          <cell r="D12">
            <v>803155.14</v>
          </cell>
          <cell r="E12" t="str">
            <v>-</v>
          </cell>
          <cell r="F12" t="str">
            <v>-</v>
          </cell>
          <cell r="G12" t="str">
            <v>-</v>
          </cell>
        </row>
        <row r="13">
          <cell r="A13" t="str">
            <v xml:space="preserve">    PEBDL</v>
          </cell>
          <cell r="B13">
            <v>28844662.75</v>
          </cell>
          <cell r="C13">
            <v>23494478.890000001</v>
          </cell>
          <cell r="D13">
            <v>390033.98</v>
          </cell>
          <cell r="E13" t="str">
            <v>-</v>
          </cell>
          <cell r="F13" t="str">
            <v>-</v>
          </cell>
          <cell r="G13" t="str">
            <v>-</v>
          </cell>
        </row>
        <row r="14">
          <cell r="A14" t="str">
            <v>Quantidade PA (Ton)</v>
          </cell>
        </row>
        <row r="15">
          <cell r="A15" t="str">
            <v xml:space="preserve">    POLIPROPILENO</v>
          </cell>
          <cell r="B15">
            <v>35107.64</v>
          </cell>
          <cell r="C15">
            <v>31005.67</v>
          </cell>
          <cell r="D15">
            <v>31836.75</v>
          </cell>
          <cell r="E15">
            <v>32915.379999999997</v>
          </cell>
          <cell r="F15">
            <v>32520.87</v>
          </cell>
          <cell r="G15">
            <v>30693.33</v>
          </cell>
        </row>
        <row r="16">
          <cell r="A16" t="str">
            <v xml:space="preserve">    PEAD</v>
          </cell>
          <cell r="B16">
            <v>13755.21</v>
          </cell>
          <cell r="C16">
            <v>11471.23</v>
          </cell>
          <cell r="D16">
            <v>12931.76</v>
          </cell>
          <cell r="E16">
            <v>12933.51</v>
          </cell>
          <cell r="F16">
            <v>13024.47</v>
          </cell>
          <cell r="G16">
            <v>11659.92</v>
          </cell>
        </row>
        <row r="17">
          <cell r="A17" t="str">
            <v xml:space="preserve">    PEBD</v>
          </cell>
          <cell r="B17">
            <v>13230.14</v>
          </cell>
          <cell r="C17">
            <v>11986.65</v>
          </cell>
          <cell r="D17">
            <v>10134.65</v>
          </cell>
          <cell r="E17">
            <v>10470.4</v>
          </cell>
          <cell r="F17">
            <v>10397.77</v>
          </cell>
          <cell r="G17">
            <v>9395.25</v>
          </cell>
        </row>
        <row r="18">
          <cell r="A18" t="str">
            <v xml:space="preserve">    PEBDL</v>
          </cell>
          <cell r="B18">
            <v>11729.19</v>
          </cell>
          <cell r="C18">
            <v>10968.67</v>
          </cell>
          <cell r="D18">
            <v>11618.69</v>
          </cell>
          <cell r="E18">
            <v>11884.26</v>
          </cell>
          <cell r="F18">
            <v>11899.94</v>
          </cell>
          <cell r="G18">
            <v>10901.87</v>
          </cell>
        </row>
        <row r="19">
          <cell r="A19" t="str">
            <v>Quantidade  Fat. Líquida (Ton)</v>
          </cell>
        </row>
        <row r="20">
          <cell r="A20" t="str">
            <v xml:space="preserve">    POLIPROPILENO</v>
          </cell>
          <cell r="B20">
            <v>38486.44</v>
          </cell>
          <cell r="C20">
            <v>35195.08</v>
          </cell>
          <cell r="D20">
            <v>1362.3</v>
          </cell>
          <cell r="E20" t="str">
            <v>-</v>
          </cell>
          <cell r="F20" t="str">
            <v>-</v>
          </cell>
          <cell r="G20" t="str">
            <v>-</v>
          </cell>
        </row>
        <row r="21">
          <cell r="A21" t="str">
            <v xml:space="preserve">    PEAD</v>
          </cell>
          <cell r="B21">
            <v>16105.8</v>
          </cell>
          <cell r="C21">
            <v>16299.45</v>
          </cell>
          <cell r="D21">
            <v>78.87</v>
          </cell>
          <cell r="E21" t="str">
            <v>-</v>
          </cell>
          <cell r="F21" t="str">
            <v>-</v>
          </cell>
          <cell r="G21" t="str">
            <v>-</v>
          </cell>
        </row>
        <row r="22">
          <cell r="A22" t="str">
            <v xml:space="preserve">    PEBD</v>
          </cell>
          <cell r="B22">
            <v>16236.52</v>
          </cell>
          <cell r="C22">
            <v>12069.08</v>
          </cell>
          <cell r="D22">
            <v>369.08</v>
          </cell>
          <cell r="E22" t="str">
            <v>-</v>
          </cell>
          <cell r="F22" t="str">
            <v>-</v>
          </cell>
          <cell r="G22" t="str">
            <v>-</v>
          </cell>
        </row>
        <row r="23">
          <cell r="A23" t="str">
            <v xml:space="preserve">    PEBDL</v>
          </cell>
          <cell r="B23">
            <v>14272.21</v>
          </cell>
          <cell r="C23">
            <v>11033.09</v>
          </cell>
          <cell r="D23">
            <v>179.85</v>
          </cell>
          <cell r="E23" t="str">
            <v>-</v>
          </cell>
          <cell r="F23" t="str">
            <v>-</v>
          </cell>
          <cell r="G23" t="str">
            <v>-</v>
          </cell>
        </row>
        <row r="24">
          <cell r="A24" t="str">
            <v>Preço Médio Líq. PA (R$/Ton)</v>
          </cell>
        </row>
        <row r="25">
          <cell r="A25" t="str">
            <v xml:space="preserve">    POLIPROPILENO</v>
          </cell>
          <cell r="B25">
            <v>1907.87</v>
          </cell>
          <cell r="C25">
            <v>2021.64</v>
          </cell>
          <cell r="D25">
            <v>2038.24</v>
          </cell>
          <cell r="E25">
            <v>2037.15</v>
          </cell>
          <cell r="F25">
            <v>2037.28</v>
          </cell>
          <cell r="G25">
            <v>2037.18</v>
          </cell>
        </row>
        <row r="26">
          <cell r="A26" t="str">
            <v xml:space="preserve">    PEAD</v>
          </cell>
          <cell r="B26">
            <v>1987.18</v>
          </cell>
          <cell r="C26">
            <v>2192.27</v>
          </cell>
          <cell r="D26">
            <v>2175.5100000000002</v>
          </cell>
          <cell r="E26">
            <v>2178.5100000000002</v>
          </cell>
          <cell r="F26">
            <v>2119.3000000000002</v>
          </cell>
          <cell r="G26">
            <v>2116.77</v>
          </cell>
        </row>
        <row r="27">
          <cell r="A27" t="str">
            <v xml:space="preserve">    PEBD</v>
          </cell>
          <cell r="B27">
            <v>2005.16</v>
          </cell>
          <cell r="C27">
            <v>2179.1</v>
          </cell>
          <cell r="D27">
            <v>2219.65</v>
          </cell>
          <cell r="E27">
            <v>2216.0700000000002</v>
          </cell>
          <cell r="F27">
            <v>2215.06</v>
          </cell>
          <cell r="G27">
            <v>2217.62</v>
          </cell>
        </row>
        <row r="28">
          <cell r="A28" t="str">
            <v xml:space="preserve">    PEBDL</v>
          </cell>
          <cell r="B28">
            <v>2027.08</v>
          </cell>
          <cell r="C28">
            <v>2226.77</v>
          </cell>
          <cell r="D28">
            <v>2222.39</v>
          </cell>
          <cell r="E28">
            <v>2221.39</v>
          </cell>
          <cell r="F28">
            <v>2140.27</v>
          </cell>
          <cell r="G28">
            <v>2139.71</v>
          </cell>
        </row>
        <row r="29">
          <cell r="A29" t="str">
            <v>Preço Médio Líquido (R$/Ton)</v>
          </cell>
        </row>
        <row r="30">
          <cell r="A30" t="str">
            <v xml:space="preserve">    POLIPROPILENO</v>
          </cell>
          <cell r="B30">
            <v>1944.84</v>
          </cell>
          <cell r="C30">
            <v>2010.58</v>
          </cell>
          <cell r="D30">
            <v>2052</v>
          </cell>
          <cell r="E30" t="str">
            <v>-</v>
          </cell>
          <cell r="F30" t="str">
            <v>-</v>
          </cell>
          <cell r="G30" t="str">
            <v>-</v>
          </cell>
        </row>
        <row r="31">
          <cell r="A31" t="str">
            <v xml:space="preserve">    PEAD</v>
          </cell>
          <cell r="B31">
            <v>1995.4</v>
          </cell>
          <cell r="C31">
            <v>2064.88</v>
          </cell>
          <cell r="D31">
            <v>2242.4499999999998</v>
          </cell>
          <cell r="E31" t="str">
            <v>-</v>
          </cell>
          <cell r="F31" t="str">
            <v>-</v>
          </cell>
          <cell r="G31" t="str">
            <v>-</v>
          </cell>
        </row>
        <row r="32">
          <cell r="A32" t="str">
            <v xml:space="preserve">    PEBD</v>
          </cell>
          <cell r="B32">
            <v>1987.77</v>
          </cell>
          <cell r="C32">
            <v>2074.09</v>
          </cell>
          <cell r="D32">
            <v>2176.1</v>
          </cell>
          <cell r="E32" t="str">
            <v>-</v>
          </cell>
          <cell r="F32" t="str">
            <v>-</v>
          </cell>
          <cell r="G32" t="str">
            <v>-</v>
          </cell>
        </row>
        <row r="33">
          <cell r="A33" t="str">
            <v xml:space="preserve">    PEBDL</v>
          </cell>
          <cell r="B33">
            <v>2021.04</v>
          </cell>
          <cell r="C33">
            <v>2129.46</v>
          </cell>
          <cell r="D33">
            <v>2168.6</v>
          </cell>
          <cell r="E33" t="str">
            <v>-</v>
          </cell>
          <cell r="F33" t="str">
            <v>-</v>
          </cell>
          <cell r="G33" t="str">
            <v>-</v>
          </cell>
        </row>
        <row r="34">
          <cell r="A34" t="str">
            <v>Custo Variável PA (R$/Ton)</v>
          </cell>
        </row>
        <row r="35">
          <cell r="A35" t="str">
            <v xml:space="preserve">    POLIPROPILENO</v>
          </cell>
          <cell r="B35">
            <v>1210.68</v>
          </cell>
          <cell r="C35">
            <v>1371.82</v>
          </cell>
          <cell r="D35">
            <v>1465.22</v>
          </cell>
          <cell r="E35">
            <v>1501.42</v>
          </cell>
          <cell r="F35">
            <v>1462.1</v>
          </cell>
          <cell r="G35">
            <v>1424.93</v>
          </cell>
        </row>
        <row r="36">
          <cell r="A36" t="str">
            <v xml:space="preserve">    PEAD</v>
          </cell>
          <cell r="B36">
            <v>1597.66</v>
          </cell>
          <cell r="C36">
            <v>1611.04</v>
          </cell>
          <cell r="D36">
            <v>1652.65</v>
          </cell>
          <cell r="E36">
            <v>1680.15</v>
          </cell>
          <cell r="F36">
            <v>1687.73</v>
          </cell>
          <cell r="G36">
            <v>1664.64</v>
          </cell>
        </row>
        <row r="37">
          <cell r="A37" t="str">
            <v xml:space="preserve">    PEBD</v>
          </cell>
          <cell r="B37">
            <v>1390.79</v>
          </cell>
          <cell r="C37">
            <v>1480.35</v>
          </cell>
          <cell r="D37">
            <v>1557.53</v>
          </cell>
          <cell r="E37">
            <v>1580.18</v>
          </cell>
          <cell r="F37">
            <v>1585.4</v>
          </cell>
          <cell r="G37">
            <v>1553.26</v>
          </cell>
        </row>
        <row r="38">
          <cell r="A38" t="str">
            <v xml:space="preserve">    PEBDL</v>
          </cell>
          <cell r="B38">
            <v>1520.14</v>
          </cell>
          <cell r="C38">
            <v>1604.56</v>
          </cell>
          <cell r="D38">
            <v>1678.44</v>
          </cell>
          <cell r="E38">
            <v>1714.97</v>
          </cell>
          <cell r="F38">
            <v>1728.73</v>
          </cell>
          <cell r="G38">
            <v>1707.69</v>
          </cell>
        </row>
        <row r="39">
          <cell r="A39" t="str">
            <v>Custo Variável (R$/Ton)</v>
          </cell>
        </row>
        <row r="40">
          <cell r="A40" t="str">
            <v xml:space="preserve">    POLIPROPILENO</v>
          </cell>
          <cell r="B40">
            <v>1237.43</v>
          </cell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</row>
        <row r="41">
          <cell r="A41" t="str">
            <v xml:space="preserve">    PEAD</v>
          </cell>
          <cell r="B41">
            <v>1547.22</v>
          </cell>
          <cell r="C41" t="str">
            <v>-</v>
          </cell>
          <cell r="D41" t="str">
            <v>-</v>
          </cell>
          <cell r="E41" t="str">
            <v>-</v>
          </cell>
          <cell r="F41" t="str">
            <v>-</v>
          </cell>
          <cell r="G41" t="str">
            <v>-</v>
          </cell>
        </row>
        <row r="42">
          <cell r="A42" t="str">
            <v xml:space="preserve">    PEBD</v>
          </cell>
          <cell r="B42">
            <v>1432.44</v>
          </cell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</row>
        <row r="43">
          <cell r="A43" t="str">
            <v xml:space="preserve">    PEBDL</v>
          </cell>
          <cell r="B43">
            <v>1532.32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</row>
        <row r="59">
          <cell r="A59" t="str">
            <v>TOTAL AGREGADO,TOTAL REGIAO,TOTAL SEGMENTO,EMPRESAS OPP/TRIKEM</v>
          </cell>
        </row>
        <row r="60">
          <cell r="B60" t="str">
            <v>Jul 02</v>
          </cell>
          <cell r="C60" t="str">
            <v>Aug 02</v>
          </cell>
          <cell r="D60" t="str">
            <v>Sep 02</v>
          </cell>
          <cell r="E60" t="str">
            <v>Oct 02</v>
          </cell>
          <cell r="F60" t="str">
            <v>Nov 02</v>
          </cell>
          <cell r="G60" t="str">
            <v>Dec 02</v>
          </cell>
        </row>
        <row r="61">
          <cell r="B61" t="str">
            <v>CS</v>
          </cell>
          <cell r="C61" t="str">
            <v>CS</v>
          </cell>
          <cell r="D61" t="str">
            <v>CS</v>
          </cell>
          <cell r="E61" t="str">
            <v>CS</v>
          </cell>
          <cell r="F61" t="str">
            <v>CS</v>
          </cell>
          <cell r="G61" t="str">
            <v>CS</v>
          </cell>
        </row>
        <row r="62">
          <cell r="A62" t="str">
            <v>Receita Líquida PA (R$)</v>
          </cell>
        </row>
        <row r="63">
          <cell r="A63" t="str">
            <v xml:space="preserve">    POLIPROPILENO</v>
          </cell>
          <cell r="B63">
            <v>824505</v>
          </cell>
          <cell r="C63">
            <v>864590</v>
          </cell>
          <cell r="D63">
            <v>897160</v>
          </cell>
          <cell r="E63">
            <v>1784290</v>
          </cell>
          <cell r="F63">
            <v>1676500</v>
          </cell>
          <cell r="G63">
            <v>1583270</v>
          </cell>
        </row>
        <row r="64">
          <cell r="A64" t="str">
            <v xml:space="preserve">    PEAD</v>
          </cell>
          <cell r="B64">
            <v>614100</v>
          </cell>
          <cell r="C64">
            <v>2847325</v>
          </cell>
          <cell r="D64">
            <v>3704400</v>
          </cell>
          <cell r="E64">
            <v>3643500</v>
          </cell>
          <cell r="F64">
            <v>3421600</v>
          </cell>
          <cell r="G64">
            <v>3230000</v>
          </cell>
        </row>
        <row r="65">
          <cell r="A65" t="str">
            <v xml:space="preserve">    PEBD</v>
          </cell>
          <cell r="B65">
            <v>4763900</v>
          </cell>
          <cell r="C65">
            <v>5121350</v>
          </cell>
          <cell r="D65">
            <v>5323800</v>
          </cell>
          <cell r="E65">
            <v>5665850</v>
          </cell>
          <cell r="F65">
            <v>5321400</v>
          </cell>
          <cell r="G65">
            <v>5020250</v>
          </cell>
        </row>
        <row r="66">
          <cell r="A66" t="str">
            <v xml:space="preserve">    PEBDL</v>
          </cell>
          <cell r="B66">
            <v>2760350</v>
          </cell>
          <cell r="C66">
            <v>3122900</v>
          </cell>
          <cell r="D66">
            <v>3292650</v>
          </cell>
          <cell r="E66">
            <v>3194925</v>
          </cell>
          <cell r="F66">
            <v>3040800</v>
          </cell>
          <cell r="G66">
            <v>2826525</v>
          </cell>
        </row>
        <row r="67">
          <cell r="A67" t="str">
            <v>Receita Líquida (R$)</v>
          </cell>
        </row>
        <row r="68">
          <cell r="A68" t="str">
            <v xml:space="preserve">    POLIPROPILENO</v>
          </cell>
          <cell r="B68">
            <v>1136204.6499999999</v>
          </cell>
          <cell r="C68">
            <v>981612.78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</row>
        <row r="69">
          <cell r="A69" t="str">
            <v xml:space="preserve">    PEAD</v>
          </cell>
          <cell r="B69">
            <v>1498212.1</v>
          </cell>
          <cell r="C69">
            <v>2272511.85</v>
          </cell>
          <cell r="D69" t="str">
            <v>-</v>
          </cell>
          <cell r="E69" t="str">
            <v>-</v>
          </cell>
          <cell r="F69" t="str">
            <v>-</v>
          </cell>
          <cell r="G69" t="str">
            <v>-</v>
          </cell>
        </row>
        <row r="70">
          <cell r="A70" t="str">
            <v xml:space="preserve">    PEBD</v>
          </cell>
          <cell r="B70">
            <v>2000963.34</v>
          </cell>
          <cell r="C70">
            <v>3363920.4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</row>
        <row r="71">
          <cell r="A71" t="str">
            <v xml:space="preserve">    PEBDL</v>
          </cell>
          <cell r="B71">
            <v>2170211.2599999998</v>
          </cell>
          <cell r="C71">
            <v>3465975.7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</row>
        <row r="72">
          <cell r="A72" t="str">
            <v>Quantidade PA (Ton)</v>
          </cell>
        </row>
        <row r="73">
          <cell r="A73" t="str">
            <v xml:space="preserve">    POLIPROPILENO</v>
          </cell>
          <cell r="B73">
            <v>490</v>
          </cell>
          <cell r="C73">
            <v>490</v>
          </cell>
          <cell r="D73">
            <v>490</v>
          </cell>
          <cell r="E73">
            <v>1010</v>
          </cell>
          <cell r="F73">
            <v>1010</v>
          </cell>
          <cell r="G73">
            <v>1010</v>
          </cell>
        </row>
        <row r="74">
          <cell r="A74" t="str">
            <v xml:space="preserve">    PEAD</v>
          </cell>
          <cell r="B74">
            <v>375</v>
          </cell>
          <cell r="C74">
            <v>1675</v>
          </cell>
          <cell r="D74">
            <v>2100</v>
          </cell>
          <cell r="E74">
            <v>2100</v>
          </cell>
          <cell r="F74">
            <v>2100</v>
          </cell>
          <cell r="G74">
            <v>2100</v>
          </cell>
        </row>
        <row r="75">
          <cell r="A75" t="str">
            <v xml:space="preserve">    PEBD</v>
          </cell>
          <cell r="B75">
            <v>2850</v>
          </cell>
          <cell r="C75">
            <v>2950</v>
          </cell>
          <cell r="D75">
            <v>2950</v>
          </cell>
          <cell r="E75">
            <v>3150</v>
          </cell>
          <cell r="F75">
            <v>3150</v>
          </cell>
          <cell r="G75">
            <v>3150</v>
          </cell>
        </row>
        <row r="76">
          <cell r="A76" t="str">
            <v xml:space="preserve">    PEBDL</v>
          </cell>
          <cell r="B76">
            <v>1675</v>
          </cell>
          <cell r="C76">
            <v>1825</v>
          </cell>
          <cell r="D76">
            <v>1850</v>
          </cell>
          <cell r="E76">
            <v>1825</v>
          </cell>
          <cell r="F76">
            <v>1850</v>
          </cell>
          <cell r="G76">
            <v>1825</v>
          </cell>
        </row>
        <row r="77">
          <cell r="A77" t="str">
            <v>Quantidade  Fat. Líquida (Ton)</v>
          </cell>
        </row>
        <row r="78">
          <cell r="A78" t="str">
            <v xml:space="preserve">    POLIPROPILENO</v>
          </cell>
          <cell r="B78">
            <v>572.5</v>
          </cell>
          <cell r="C78">
            <v>479.75</v>
          </cell>
          <cell r="D78" t="str">
            <v>-</v>
          </cell>
          <cell r="E78" t="str">
            <v>-</v>
          </cell>
          <cell r="F78" t="str">
            <v>-</v>
          </cell>
          <cell r="G78" t="str">
            <v>-</v>
          </cell>
        </row>
        <row r="79">
          <cell r="A79" t="str">
            <v xml:space="preserve">    PEAD</v>
          </cell>
          <cell r="B79">
            <v>875</v>
          </cell>
          <cell r="C79">
            <v>1207</v>
          </cell>
          <cell r="D79" t="str">
            <v>-</v>
          </cell>
          <cell r="E79" t="str">
            <v>-</v>
          </cell>
          <cell r="F79" t="str">
            <v>-</v>
          </cell>
          <cell r="G79" t="str">
            <v>-</v>
          </cell>
        </row>
        <row r="80">
          <cell r="A80" t="str">
            <v xml:space="preserve">    PEBD</v>
          </cell>
          <cell r="B80">
            <v>1039.5</v>
          </cell>
          <cell r="C80">
            <v>1656.25</v>
          </cell>
          <cell r="D80" t="str">
            <v>-</v>
          </cell>
          <cell r="E80" t="str">
            <v>-</v>
          </cell>
          <cell r="F80" t="str">
            <v>-</v>
          </cell>
          <cell r="G80" t="str">
            <v>-</v>
          </cell>
        </row>
        <row r="81">
          <cell r="A81" t="str">
            <v xml:space="preserve">    PEBDL</v>
          </cell>
          <cell r="B81">
            <v>1113.75</v>
          </cell>
          <cell r="C81">
            <v>1802.5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</row>
        <row r="82">
          <cell r="A82" t="str">
            <v>Preço Médio Líq. PA (R$/Ton)</v>
          </cell>
        </row>
        <row r="83">
          <cell r="A83" t="str">
            <v xml:space="preserve">    POLIPROPILENO</v>
          </cell>
          <cell r="B83">
            <v>1682.66</v>
          </cell>
          <cell r="C83">
            <v>1764.47</v>
          </cell>
          <cell r="D83">
            <v>1830.94</v>
          </cell>
          <cell r="E83">
            <v>1766.62</v>
          </cell>
          <cell r="F83">
            <v>1659.9</v>
          </cell>
          <cell r="G83">
            <v>1567.59</v>
          </cell>
        </row>
        <row r="84">
          <cell r="A84" t="str">
            <v xml:space="preserve">    PEAD</v>
          </cell>
          <cell r="B84">
            <v>1637.6</v>
          </cell>
          <cell r="C84">
            <v>1699.9</v>
          </cell>
          <cell r="D84">
            <v>1764</v>
          </cell>
          <cell r="E84">
            <v>1735</v>
          </cell>
          <cell r="F84">
            <v>1629.33</v>
          </cell>
          <cell r="G84">
            <v>1538.1</v>
          </cell>
        </row>
        <row r="85">
          <cell r="A85" t="str">
            <v xml:space="preserve">    PEBD</v>
          </cell>
          <cell r="B85">
            <v>1671.54</v>
          </cell>
          <cell r="C85">
            <v>1736.05</v>
          </cell>
          <cell r="D85">
            <v>1804.68</v>
          </cell>
          <cell r="E85">
            <v>1798.68</v>
          </cell>
          <cell r="F85">
            <v>1689.33</v>
          </cell>
          <cell r="G85">
            <v>1593.73</v>
          </cell>
        </row>
        <row r="86">
          <cell r="A86" t="str">
            <v xml:space="preserve">    PEBDL</v>
          </cell>
          <cell r="B86">
            <v>1647.97</v>
          </cell>
          <cell r="C86">
            <v>1711.18</v>
          </cell>
          <cell r="D86">
            <v>1779.81</v>
          </cell>
          <cell r="E86">
            <v>1750.64</v>
          </cell>
          <cell r="F86">
            <v>1643.68</v>
          </cell>
          <cell r="G86">
            <v>1548.78</v>
          </cell>
        </row>
        <row r="87">
          <cell r="A87" t="str">
            <v>Preço Médio Líquido (R$/Ton)</v>
          </cell>
        </row>
        <row r="88">
          <cell r="A88" t="str">
            <v xml:space="preserve">    POLIPROPILENO</v>
          </cell>
          <cell r="B88">
            <v>1984.64</v>
          </cell>
          <cell r="C88">
            <v>2046.09</v>
          </cell>
          <cell r="D88" t="str">
            <v>-</v>
          </cell>
          <cell r="E88" t="str">
            <v>-</v>
          </cell>
          <cell r="F88" t="str">
            <v>-</v>
          </cell>
          <cell r="G88" t="str">
            <v>-</v>
          </cell>
        </row>
        <row r="89">
          <cell r="A89" t="str">
            <v xml:space="preserve">    PEAD</v>
          </cell>
          <cell r="B89">
            <v>1712.24</v>
          </cell>
          <cell r="C89">
            <v>1882.78</v>
          </cell>
          <cell r="D89" t="str">
            <v>-</v>
          </cell>
          <cell r="E89" t="str">
            <v>-</v>
          </cell>
          <cell r="F89" t="str">
            <v>-</v>
          </cell>
          <cell r="G89" t="str">
            <v>-</v>
          </cell>
        </row>
        <row r="90">
          <cell r="A90" t="str">
            <v xml:space="preserve">    PEBD</v>
          </cell>
          <cell r="B90">
            <v>1924.93</v>
          </cell>
          <cell r="C90">
            <v>2031.05</v>
          </cell>
          <cell r="D90" t="str">
            <v>-</v>
          </cell>
          <cell r="E90" t="str">
            <v>-</v>
          </cell>
          <cell r="F90" t="str">
            <v>-</v>
          </cell>
          <cell r="G90" t="str">
            <v>-</v>
          </cell>
        </row>
        <row r="91">
          <cell r="A91" t="str">
            <v xml:space="preserve">    PEBDL</v>
          </cell>
          <cell r="B91">
            <v>1948.56</v>
          </cell>
          <cell r="C91">
            <v>1922.87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</row>
        <row r="92">
          <cell r="A92" t="str">
            <v>Custo Variável PA (R$/Ton)</v>
          </cell>
        </row>
        <row r="93">
          <cell r="A93" t="str">
            <v xml:space="preserve">    POLIPROPILENO</v>
          </cell>
          <cell r="B93">
            <v>1214.99</v>
          </cell>
          <cell r="C93">
            <v>1371.3</v>
          </cell>
          <cell r="D93">
            <v>1465.63</v>
          </cell>
          <cell r="E93">
            <v>1498.74</v>
          </cell>
          <cell r="F93">
            <v>1463.13</v>
          </cell>
          <cell r="G93">
            <v>1424.8</v>
          </cell>
        </row>
        <row r="94">
          <cell r="A94" t="str">
            <v xml:space="preserve">    PEAD</v>
          </cell>
          <cell r="B94">
            <v>1577.12</v>
          </cell>
          <cell r="C94">
            <v>1586.28</v>
          </cell>
          <cell r="D94">
            <v>1624.97</v>
          </cell>
          <cell r="E94">
            <v>1651.2</v>
          </cell>
          <cell r="F94">
            <v>1662.48</v>
          </cell>
          <cell r="G94">
            <v>1640.76</v>
          </cell>
        </row>
        <row r="95">
          <cell r="A95" t="str">
            <v xml:space="preserve">    PEBD</v>
          </cell>
          <cell r="B95">
            <v>1382.87</v>
          </cell>
          <cell r="C95">
            <v>1471.23</v>
          </cell>
          <cell r="D95">
            <v>1546.24</v>
          </cell>
          <cell r="E95">
            <v>1569.51</v>
          </cell>
          <cell r="F95">
            <v>1574.28</v>
          </cell>
          <cell r="G95">
            <v>1541.89</v>
          </cell>
        </row>
        <row r="96">
          <cell r="A96" t="str">
            <v xml:space="preserve">    PEBDL</v>
          </cell>
          <cell r="B96">
            <v>1514.31</v>
          </cell>
          <cell r="C96">
            <v>1600.27</v>
          </cell>
          <cell r="D96">
            <v>1674.79</v>
          </cell>
          <cell r="E96">
            <v>1711.57</v>
          </cell>
          <cell r="F96">
            <v>1725.19</v>
          </cell>
          <cell r="G96">
            <v>1703.84</v>
          </cell>
        </row>
        <row r="97">
          <cell r="A97" t="str">
            <v>Custo Variável (R$/Ton)</v>
          </cell>
        </row>
        <row r="98">
          <cell r="A98" t="str">
            <v xml:space="preserve">    POLIPROPILENO</v>
          </cell>
          <cell r="B98">
            <v>1239.07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</row>
        <row r="99">
          <cell r="A99" t="str">
            <v xml:space="preserve">    PEAD</v>
          </cell>
          <cell r="B99">
            <v>1524.44</v>
          </cell>
          <cell r="C99" t="str">
            <v>-</v>
          </cell>
          <cell r="D99" t="str">
            <v>-</v>
          </cell>
          <cell r="E99" t="str">
            <v>-</v>
          </cell>
          <cell r="F99" t="str">
            <v>-</v>
          </cell>
          <cell r="G99" t="str">
            <v>-</v>
          </cell>
        </row>
        <row r="100">
          <cell r="A100" t="str">
            <v xml:space="preserve">    PEBD</v>
          </cell>
          <cell r="B100">
            <v>1417.23</v>
          </cell>
          <cell r="C100" t="str">
            <v>-</v>
          </cell>
          <cell r="D100" t="str">
            <v>-</v>
          </cell>
          <cell r="E100" t="str">
            <v>-</v>
          </cell>
          <cell r="F100" t="str">
            <v>-</v>
          </cell>
          <cell r="G100" t="str">
            <v>-</v>
          </cell>
        </row>
        <row r="101">
          <cell r="A101" t="str">
            <v xml:space="preserve">    PEBDL</v>
          </cell>
          <cell r="B101">
            <v>1478.32</v>
          </cell>
          <cell r="C101" t="str">
            <v>-</v>
          </cell>
          <cell r="D101" t="str">
            <v>-</v>
          </cell>
          <cell r="E101" t="str">
            <v>-</v>
          </cell>
          <cell r="F101" t="str">
            <v>-</v>
          </cell>
          <cell r="G101" t="str">
            <v>-</v>
          </cell>
        </row>
        <row r="122">
          <cell r="A122" t="str">
            <v>TOTAL AGREGADO,TOTAL REGIAO,TOTAL SEGMENTO,EMPRESAS OPP/TRIKEM</v>
          </cell>
        </row>
        <row r="123">
          <cell r="B123" t="str">
            <v>Jul 02</v>
          </cell>
          <cell r="C123" t="str">
            <v>Aug 02</v>
          </cell>
          <cell r="D123" t="str">
            <v>Sep 02</v>
          </cell>
          <cell r="E123" t="str">
            <v>Oct 02</v>
          </cell>
          <cell r="F123" t="str">
            <v>Nov 02</v>
          </cell>
          <cell r="G123" t="str">
            <v>Dec 02</v>
          </cell>
        </row>
        <row r="124">
          <cell r="B124" t="str">
            <v>ME</v>
          </cell>
          <cell r="C124" t="str">
            <v>ME</v>
          </cell>
          <cell r="D124" t="str">
            <v>ME</v>
          </cell>
          <cell r="E124" t="str">
            <v>ME</v>
          </cell>
          <cell r="F124" t="str">
            <v>ME</v>
          </cell>
          <cell r="G124" t="str">
            <v>ME</v>
          </cell>
        </row>
        <row r="125">
          <cell r="A125" t="str">
            <v>Receita Líquida PA (R$)</v>
          </cell>
        </row>
        <row r="126">
          <cell r="A126" t="str">
            <v xml:space="preserve">    POLIPROPILENO</v>
          </cell>
          <cell r="B126">
            <v>148700</v>
          </cell>
          <cell r="C126">
            <v>572250</v>
          </cell>
          <cell r="D126">
            <v>596525</v>
          </cell>
          <cell r="E126">
            <v>1675700</v>
          </cell>
          <cell r="F126">
            <v>4751600</v>
          </cell>
          <cell r="G126">
            <v>4384600</v>
          </cell>
        </row>
        <row r="127">
          <cell r="A127" t="str">
            <v xml:space="preserve">    PEAD</v>
          </cell>
          <cell r="B127">
            <v>74350</v>
          </cell>
          <cell r="C127">
            <v>2752000</v>
          </cell>
          <cell r="D127">
            <v>5028500</v>
          </cell>
          <cell r="E127">
            <v>4944650</v>
          </cell>
          <cell r="F127">
            <v>4708200</v>
          </cell>
          <cell r="G127">
            <v>4422600</v>
          </cell>
        </row>
        <row r="128">
          <cell r="A128" t="str">
            <v xml:space="preserve">    PEBD</v>
          </cell>
          <cell r="B128">
            <v>3366400</v>
          </cell>
          <cell r="C128">
            <v>2467550</v>
          </cell>
          <cell r="D128">
            <v>1781900</v>
          </cell>
          <cell r="E128">
            <v>3130000</v>
          </cell>
          <cell r="F128">
            <v>2980600</v>
          </cell>
          <cell r="G128">
            <v>2806300</v>
          </cell>
        </row>
        <row r="129">
          <cell r="A129" t="str">
            <v xml:space="preserve">    PEBDL</v>
          </cell>
          <cell r="B129">
            <v>5156100</v>
          </cell>
          <cell r="C129">
            <v>7016675</v>
          </cell>
          <cell r="D129">
            <v>8195350</v>
          </cell>
          <cell r="E129">
            <v>8073325</v>
          </cell>
          <cell r="F129">
            <v>7687400</v>
          </cell>
          <cell r="G129">
            <v>7223625</v>
          </cell>
        </row>
        <row r="130">
          <cell r="A130" t="str">
            <v>Receita Líquida (R$)</v>
          </cell>
        </row>
        <row r="131">
          <cell r="A131" t="str">
            <v xml:space="preserve">    POLIPROPILENO</v>
          </cell>
          <cell r="B131">
            <v>993707.4</v>
          </cell>
          <cell r="C131">
            <v>588671.18000000005</v>
          </cell>
          <cell r="D131" t="str">
            <v>-</v>
          </cell>
          <cell r="E131" t="str">
            <v>-</v>
          </cell>
          <cell r="F131" t="str">
            <v>-</v>
          </cell>
          <cell r="G131" t="str">
            <v>-</v>
          </cell>
        </row>
        <row r="132">
          <cell r="A132" t="str">
            <v xml:space="preserve">    PEAD</v>
          </cell>
          <cell r="B132">
            <v>73091.7</v>
          </cell>
          <cell r="C132">
            <v>2983635.36</v>
          </cell>
          <cell r="D132">
            <v>80260</v>
          </cell>
          <cell r="E132" t="str">
            <v>-</v>
          </cell>
          <cell r="F132" t="str">
            <v>-</v>
          </cell>
          <cell r="G132" t="str">
            <v>-</v>
          </cell>
        </row>
        <row r="133">
          <cell r="A133" t="str">
            <v xml:space="preserve">    PEBD</v>
          </cell>
          <cell r="B133">
            <v>6076462.4800000004</v>
          </cell>
          <cell r="C133">
            <v>3667980.26</v>
          </cell>
          <cell r="D133" t="str">
            <v>-</v>
          </cell>
          <cell r="E133" t="str">
            <v>-</v>
          </cell>
          <cell r="F133" t="str">
            <v>-</v>
          </cell>
          <cell r="G133" t="str">
            <v>-</v>
          </cell>
        </row>
        <row r="134">
          <cell r="A134" t="str">
            <v xml:space="preserve">    PEBDL</v>
          </cell>
          <cell r="B134">
            <v>4303494.8</v>
          </cell>
          <cell r="C134">
            <v>7131737.7300000004</v>
          </cell>
          <cell r="D134" t="str">
            <v>-</v>
          </cell>
          <cell r="E134" t="str">
            <v>-</v>
          </cell>
          <cell r="F134" t="str">
            <v>-</v>
          </cell>
          <cell r="G134" t="str">
            <v>-</v>
          </cell>
        </row>
        <row r="135">
          <cell r="A135" t="str">
            <v>Quantidade PA (Ton)</v>
          </cell>
        </row>
        <row r="136">
          <cell r="A136" t="str">
            <v xml:space="preserve">    POLIPROPILENO</v>
          </cell>
          <cell r="B136">
            <v>100</v>
          </cell>
          <cell r="C136">
            <v>350</v>
          </cell>
          <cell r="D136">
            <v>350</v>
          </cell>
          <cell r="E136">
            <v>1000</v>
          </cell>
          <cell r="F136">
            <v>3050</v>
          </cell>
          <cell r="G136">
            <v>3050</v>
          </cell>
        </row>
        <row r="137">
          <cell r="A137" t="str">
            <v xml:space="preserve">    PEAD</v>
          </cell>
          <cell r="B137">
            <v>50</v>
          </cell>
          <cell r="C137">
            <v>1775</v>
          </cell>
          <cell r="D137">
            <v>3100</v>
          </cell>
          <cell r="E137">
            <v>3100</v>
          </cell>
          <cell r="F137">
            <v>3100</v>
          </cell>
          <cell r="G137">
            <v>3100</v>
          </cell>
        </row>
        <row r="138">
          <cell r="A138" t="str">
            <v xml:space="preserve">    PEBD</v>
          </cell>
          <cell r="B138">
            <v>2200</v>
          </cell>
          <cell r="C138">
            <v>1550</v>
          </cell>
          <cell r="D138">
            <v>1050</v>
          </cell>
          <cell r="E138">
            <v>1850</v>
          </cell>
          <cell r="F138">
            <v>1850</v>
          </cell>
          <cell r="G138">
            <v>1850</v>
          </cell>
        </row>
        <row r="139">
          <cell r="A139" t="str">
            <v xml:space="preserve">    PEBDL</v>
          </cell>
          <cell r="B139">
            <v>3450</v>
          </cell>
          <cell r="C139">
            <v>4475</v>
          </cell>
          <cell r="D139">
            <v>4975</v>
          </cell>
          <cell r="E139">
            <v>4975</v>
          </cell>
          <cell r="F139">
            <v>4975</v>
          </cell>
          <cell r="G139">
            <v>4975</v>
          </cell>
        </row>
        <row r="140">
          <cell r="A140" t="str">
            <v>Quantidade  Fat. Líquida (Ton)</v>
          </cell>
        </row>
        <row r="141">
          <cell r="A141" t="str">
            <v xml:space="preserve">    POLIPROPILENO</v>
          </cell>
          <cell r="B141">
            <v>595.75</v>
          </cell>
          <cell r="C141">
            <v>302</v>
          </cell>
          <cell r="D141" t="str">
            <v>-</v>
          </cell>
          <cell r="E141" t="str">
            <v>-</v>
          </cell>
          <cell r="F141" t="str">
            <v>-</v>
          </cell>
          <cell r="G141" t="str">
            <v>-</v>
          </cell>
        </row>
        <row r="142">
          <cell r="A142" t="str">
            <v xml:space="preserve">    PEAD</v>
          </cell>
          <cell r="B142">
            <v>49.5</v>
          </cell>
          <cell r="C142">
            <v>1850</v>
          </cell>
          <cell r="D142">
            <v>50</v>
          </cell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 t="str">
            <v xml:space="preserve">    PEBD</v>
          </cell>
          <cell r="B143">
            <v>3558.75</v>
          </cell>
          <cell r="C143">
            <v>2107.5</v>
          </cell>
          <cell r="D143" t="str">
            <v>-</v>
          </cell>
          <cell r="E143" t="str">
            <v>-</v>
          </cell>
          <cell r="F143" t="str">
            <v>-</v>
          </cell>
          <cell r="G143" t="str">
            <v>-</v>
          </cell>
        </row>
        <row r="144">
          <cell r="A144" t="str">
            <v xml:space="preserve">    PEBDL</v>
          </cell>
          <cell r="B144">
            <v>2761.25</v>
          </cell>
          <cell r="C144">
            <v>4289</v>
          </cell>
          <cell r="D144" t="str">
            <v>-</v>
          </cell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 t="str">
            <v>Preço Médio Líq. PA (R$/Ton)</v>
          </cell>
        </row>
        <row r="146">
          <cell r="A146" t="str">
            <v xml:space="preserve">    POLIPROPILENO</v>
          </cell>
          <cell r="B146">
            <v>1487</v>
          </cell>
          <cell r="C146">
            <v>1635</v>
          </cell>
          <cell r="D146">
            <v>1704.36</v>
          </cell>
          <cell r="E146">
            <v>1675.7</v>
          </cell>
          <cell r="F146">
            <v>1557.9</v>
          </cell>
          <cell r="G146">
            <v>1437.57</v>
          </cell>
        </row>
        <row r="147">
          <cell r="A147" t="str">
            <v xml:space="preserve">    PEAD</v>
          </cell>
          <cell r="B147">
            <v>1487</v>
          </cell>
          <cell r="C147">
            <v>1550.42</v>
          </cell>
          <cell r="D147">
            <v>1622.1</v>
          </cell>
          <cell r="E147">
            <v>1595.05</v>
          </cell>
          <cell r="F147">
            <v>1518.77</v>
          </cell>
          <cell r="G147">
            <v>1426.65</v>
          </cell>
        </row>
        <row r="148">
          <cell r="A148" t="str">
            <v xml:space="preserve">    PEBD</v>
          </cell>
          <cell r="B148">
            <v>1530.18</v>
          </cell>
          <cell r="C148">
            <v>1591.97</v>
          </cell>
          <cell r="D148">
            <v>1697.05</v>
          </cell>
          <cell r="E148">
            <v>1691.89</v>
          </cell>
          <cell r="F148">
            <v>1611.14</v>
          </cell>
          <cell r="G148">
            <v>1516.92</v>
          </cell>
        </row>
        <row r="149">
          <cell r="A149" t="str">
            <v xml:space="preserve">    PEBDL</v>
          </cell>
          <cell r="B149">
            <v>1494.52</v>
          </cell>
          <cell r="C149">
            <v>1567.97</v>
          </cell>
          <cell r="D149">
            <v>1647.31</v>
          </cell>
          <cell r="E149">
            <v>1622.78</v>
          </cell>
          <cell r="F149">
            <v>1545.21</v>
          </cell>
          <cell r="G149">
            <v>1451.98</v>
          </cell>
        </row>
        <row r="150">
          <cell r="A150" t="str">
            <v>Preço Médio Líquido (R$/Ton)</v>
          </cell>
        </row>
        <row r="151">
          <cell r="A151" t="str">
            <v xml:space="preserve">    POLIPROPILENO</v>
          </cell>
          <cell r="B151">
            <v>1667.99</v>
          </cell>
          <cell r="C151">
            <v>1949.24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</row>
        <row r="152">
          <cell r="A152" t="str">
            <v xml:space="preserve">    PEAD</v>
          </cell>
          <cell r="B152">
            <v>1476.6</v>
          </cell>
          <cell r="C152">
            <v>1612.78</v>
          </cell>
          <cell r="D152">
            <v>1605.2</v>
          </cell>
          <cell r="E152" t="str">
            <v>-</v>
          </cell>
          <cell r="F152" t="str">
            <v>-</v>
          </cell>
          <cell r="G152" t="str">
            <v>-</v>
          </cell>
        </row>
        <row r="153">
          <cell r="A153" t="str">
            <v xml:space="preserve">    PEBD</v>
          </cell>
          <cell r="B153">
            <v>1707.47</v>
          </cell>
          <cell r="C153">
            <v>1740.44</v>
          </cell>
          <cell r="D153" t="str">
            <v>-</v>
          </cell>
          <cell r="E153" t="str">
            <v>-</v>
          </cell>
          <cell r="F153" t="str">
            <v>-</v>
          </cell>
          <cell r="G153" t="str">
            <v>-</v>
          </cell>
        </row>
        <row r="154">
          <cell r="A154" t="str">
            <v xml:space="preserve">    PEBDL</v>
          </cell>
          <cell r="B154">
            <v>1558.53</v>
          </cell>
          <cell r="C154">
            <v>1662.8</v>
          </cell>
          <cell r="D154" t="str">
            <v>-</v>
          </cell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 t="str">
            <v>Custo Variável PA (R$/Ton)</v>
          </cell>
        </row>
        <row r="156">
          <cell r="A156" t="str">
            <v xml:space="preserve">    POLIPROPILENO</v>
          </cell>
          <cell r="B156">
            <v>1264.23</v>
          </cell>
          <cell r="C156">
            <v>1440.28</v>
          </cell>
          <cell r="D156">
            <v>1536.78</v>
          </cell>
          <cell r="E156">
            <v>1571.74</v>
          </cell>
          <cell r="F156">
            <v>1537.22</v>
          </cell>
          <cell r="G156">
            <v>1498.58</v>
          </cell>
        </row>
        <row r="157">
          <cell r="A157" t="str">
            <v xml:space="preserve">    PEAD</v>
          </cell>
          <cell r="B157">
            <v>1577.12</v>
          </cell>
          <cell r="C157">
            <v>1606.2</v>
          </cell>
          <cell r="D157">
            <v>1655.1</v>
          </cell>
          <cell r="E157">
            <v>1681.39</v>
          </cell>
          <cell r="F157">
            <v>1693.42</v>
          </cell>
          <cell r="G157">
            <v>1672.21</v>
          </cell>
        </row>
        <row r="158">
          <cell r="A158" t="str">
            <v xml:space="preserve">    PEBD</v>
          </cell>
          <cell r="B158">
            <v>1443.65</v>
          </cell>
          <cell r="C158">
            <v>1532.52</v>
          </cell>
          <cell r="D158">
            <v>1605.04</v>
          </cell>
          <cell r="E158">
            <v>1634.28</v>
          </cell>
          <cell r="F158">
            <v>1639.05</v>
          </cell>
          <cell r="G158">
            <v>1602.75</v>
          </cell>
        </row>
        <row r="159">
          <cell r="A159" t="str">
            <v xml:space="preserve">    PEBDL</v>
          </cell>
          <cell r="B159">
            <v>1579.58</v>
          </cell>
          <cell r="C159">
            <v>1663.56</v>
          </cell>
          <cell r="D159">
            <v>1740.85</v>
          </cell>
          <cell r="E159">
            <v>1777.63</v>
          </cell>
          <cell r="F159">
            <v>1791.25</v>
          </cell>
          <cell r="G159">
            <v>1769.9</v>
          </cell>
        </row>
        <row r="160">
          <cell r="A160" t="str">
            <v>Custo Variável (R$/Ton)</v>
          </cell>
        </row>
        <row r="161">
          <cell r="A161" t="str">
            <v xml:space="preserve">    POLIPROPILENO</v>
          </cell>
          <cell r="B161">
            <v>1286.93</v>
          </cell>
          <cell r="C161" t="str">
            <v>-</v>
          </cell>
          <cell r="D161" t="str">
            <v>-</v>
          </cell>
          <cell r="E161" t="str">
            <v>-</v>
          </cell>
          <cell r="F161" t="str">
            <v>-</v>
          </cell>
          <cell r="G161" t="str">
            <v>-</v>
          </cell>
        </row>
        <row r="162">
          <cell r="A162" t="str">
            <v xml:space="preserve">    PEAD</v>
          </cell>
          <cell r="B162">
            <v>1461.81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</row>
        <row r="163">
          <cell r="A163" t="str">
            <v xml:space="preserve">    PEBD</v>
          </cell>
          <cell r="B163">
            <v>1427.29</v>
          </cell>
          <cell r="C163" t="str">
            <v>-</v>
          </cell>
          <cell r="D163" t="str">
            <v>-</v>
          </cell>
          <cell r="E163" t="str">
            <v>-</v>
          </cell>
          <cell r="F163" t="str">
            <v>-</v>
          </cell>
          <cell r="G163" t="str">
            <v>-</v>
          </cell>
        </row>
        <row r="164">
          <cell r="A164" t="str">
            <v xml:space="preserve">    PEBDL</v>
          </cell>
          <cell r="B164">
            <v>1526.86</v>
          </cell>
          <cell r="C164" t="str">
            <v>-</v>
          </cell>
          <cell r="D164" t="str">
            <v>-</v>
          </cell>
          <cell r="E164" t="str">
            <v>-</v>
          </cell>
          <cell r="F164" t="str">
            <v>-</v>
          </cell>
          <cell r="G164" t="str">
            <v>-</v>
          </cell>
        </row>
        <row r="192">
          <cell r="A192" t="str">
            <v>TOTAL AGREGADO,TOTAL REGIAO,TOTAL SEGMENTO,EMPRESAS OPP/TRIKEM</v>
          </cell>
        </row>
        <row r="193">
          <cell r="B193" t="str">
            <v>Jul 02</v>
          </cell>
          <cell r="C193" t="str">
            <v>Aug 02</v>
          </cell>
          <cell r="D193" t="str">
            <v>Sep 02</v>
          </cell>
          <cell r="E193" t="str">
            <v>Oct 02</v>
          </cell>
          <cell r="F193" t="str">
            <v>Nov 02</v>
          </cell>
          <cell r="G193" t="str">
            <v>Dec 02</v>
          </cell>
        </row>
        <row r="194">
          <cell r="B194" t="str">
            <v>TOTAL MERCADO</v>
          </cell>
          <cell r="C194" t="str">
            <v>TOTAL MERCADO</v>
          </cell>
          <cell r="D194" t="str">
            <v>TOTAL MERCADO</v>
          </cell>
          <cell r="E194" t="str">
            <v>TOTAL MERCADO</v>
          </cell>
          <cell r="F194" t="str">
            <v>TOTAL MERCADO</v>
          </cell>
          <cell r="G194" t="str">
            <v>TOTAL MERCADO</v>
          </cell>
        </row>
        <row r="195">
          <cell r="A195" t="str">
            <v>Receita Líquida PA (R$)</v>
          </cell>
        </row>
        <row r="196">
          <cell r="A196" t="str">
            <v xml:space="preserve">    POLIPROPILENO</v>
          </cell>
          <cell r="B196">
            <v>67953996.969999999</v>
          </cell>
          <cell r="C196">
            <v>64119213.25</v>
          </cell>
          <cell r="D196">
            <v>66384582.960000001</v>
          </cell>
          <cell r="E196">
            <v>70513606.75</v>
          </cell>
          <cell r="F196">
            <v>72682153.340000004</v>
          </cell>
          <cell r="G196">
            <v>68495707.010000005</v>
          </cell>
        </row>
        <row r="197">
          <cell r="A197" t="str">
            <v xml:space="preserve">    PEAD</v>
          </cell>
          <cell r="B197">
            <v>28022495.550000001</v>
          </cell>
          <cell r="C197">
            <v>30747415.829999998</v>
          </cell>
          <cell r="D197">
            <v>36866112.979999997</v>
          </cell>
          <cell r="E197">
            <v>36763948.539999999</v>
          </cell>
          <cell r="F197">
            <v>35732527.619999997</v>
          </cell>
          <cell r="G197">
            <v>32333942.760000002</v>
          </cell>
        </row>
        <row r="198">
          <cell r="A198" t="str">
            <v xml:space="preserve">    PEBD</v>
          </cell>
          <cell r="B198">
            <v>34658907.850000001</v>
          </cell>
          <cell r="C198">
            <v>33708950.340000004</v>
          </cell>
          <cell r="D198">
            <v>29601115.629999999</v>
          </cell>
          <cell r="E198">
            <v>31998979.640000001</v>
          </cell>
          <cell r="F198">
            <v>31333686.379999999</v>
          </cell>
          <cell r="G198">
            <v>28661655.899999999</v>
          </cell>
        </row>
        <row r="199">
          <cell r="A199" t="str">
            <v xml:space="preserve">    PEBDL</v>
          </cell>
          <cell r="B199">
            <v>31692418.09</v>
          </cell>
          <cell r="C199">
            <v>34564279.859999999</v>
          </cell>
          <cell r="D199">
            <v>37309292.280000001</v>
          </cell>
          <cell r="E199">
            <v>37667774.689999998</v>
          </cell>
          <cell r="F199">
            <v>36197257.93</v>
          </cell>
          <cell r="G199">
            <v>33376957.359999999</v>
          </cell>
        </row>
        <row r="200">
          <cell r="A200" t="str">
            <v>Receita Líquida (R$)</v>
          </cell>
        </row>
        <row r="201">
          <cell r="A201" t="str">
            <v xml:space="preserve">    POLIPROPILENO</v>
          </cell>
          <cell r="B201">
            <v>76979820.349999994</v>
          </cell>
          <cell r="C201">
            <v>72332789.689999998</v>
          </cell>
          <cell r="D201">
            <v>2795442.36</v>
          </cell>
          <cell r="E201" t="str">
            <v>-</v>
          </cell>
          <cell r="F201" t="str">
            <v>-</v>
          </cell>
          <cell r="G201" t="str">
            <v>-</v>
          </cell>
        </row>
        <row r="202">
          <cell r="A202" t="str">
            <v xml:space="preserve">    PEAD</v>
          </cell>
          <cell r="B202">
            <v>33708784.689999998</v>
          </cell>
          <cell r="C202">
            <v>38912582.590000004</v>
          </cell>
          <cell r="D202">
            <v>257133.33</v>
          </cell>
          <cell r="E202" t="str">
            <v>-</v>
          </cell>
          <cell r="F202" t="str">
            <v>-</v>
          </cell>
          <cell r="G202" t="str">
            <v>-</v>
          </cell>
        </row>
        <row r="203">
          <cell r="A203" t="str">
            <v xml:space="preserve">    PEBD</v>
          </cell>
          <cell r="B203">
            <v>40351831.210000001</v>
          </cell>
          <cell r="C203">
            <v>32064243.5</v>
          </cell>
          <cell r="D203">
            <v>803155.14</v>
          </cell>
          <cell r="E203" t="str">
            <v>-</v>
          </cell>
          <cell r="F203" t="str">
            <v>-</v>
          </cell>
          <cell r="G203" t="str">
            <v>-</v>
          </cell>
        </row>
        <row r="204">
          <cell r="A204" t="str">
            <v xml:space="preserve">    PEBDL</v>
          </cell>
          <cell r="B204">
            <v>35318368.810000002</v>
          </cell>
          <cell r="C204">
            <v>34092192.329999998</v>
          </cell>
          <cell r="D204">
            <v>390033.98</v>
          </cell>
          <cell r="E204" t="str">
            <v>-</v>
          </cell>
          <cell r="F204" t="str">
            <v>-</v>
          </cell>
          <cell r="G204" t="str">
            <v>-</v>
          </cell>
        </row>
        <row r="205">
          <cell r="A205" t="str">
            <v>Quantidade PA (Ton)</v>
          </cell>
        </row>
        <row r="206">
          <cell r="A206" t="str">
            <v xml:space="preserve">    POLIPROPILENO</v>
          </cell>
          <cell r="B206">
            <v>35697.64</v>
          </cell>
          <cell r="C206">
            <v>31845.67</v>
          </cell>
          <cell r="D206">
            <v>32676.75</v>
          </cell>
          <cell r="E206">
            <v>34925.379999999997</v>
          </cell>
          <cell r="F206">
            <v>36580.870000000003</v>
          </cell>
          <cell r="G206">
            <v>34753.33</v>
          </cell>
        </row>
        <row r="207">
          <cell r="A207" t="str">
            <v xml:space="preserve">    PEAD</v>
          </cell>
          <cell r="B207">
            <v>14180.21</v>
          </cell>
          <cell r="C207">
            <v>14921.23</v>
          </cell>
          <cell r="D207">
            <v>18131.759999999998</v>
          </cell>
          <cell r="E207">
            <v>18133.509999999998</v>
          </cell>
          <cell r="F207">
            <v>18224.47</v>
          </cell>
          <cell r="G207">
            <v>16859.919999999998</v>
          </cell>
        </row>
        <row r="208">
          <cell r="A208" t="str">
            <v xml:space="preserve">    PEBD</v>
          </cell>
          <cell r="B208">
            <v>18280.14</v>
          </cell>
          <cell r="C208">
            <v>16486.650000000001</v>
          </cell>
          <cell r="D208">
            <v>14134.65</v>
          </cell>
          <cell r="E208">
            <v>15470.4</v>
          </cell>
          <cell r="F208">
            <v>15397.77</v>
          </cell>
          <cell r="G208">
            <v>14395.25</v>
          </cell>
        </row>
        <row r="209">
          <cell r="A209" t="str">
            <v xml:space="preserve">    PEBDL</v>
          </cell>
          <cell r="B209">
            <v>16854.189999999999</v>
          </cell>
          <cell r="C209">
            <v>17268.669999999998</v>
          </cell>
          <cell r="D209">
            <v>18443.689999999999</v>
          </cell>
          <cell r="E209">
            <v>18684.259999999998</v>
          </cell>
          <cell r="F209">
            <v>18724.939999999999</v>
          </cell>
          <cell r="G209">
            <v>17701.87</v>
          </cell>
        </row>
        <row r="210">
          <cell r="A210" t="str">
            <v>Quantidade  Fat. Líquida (Ton)</v>
          </cell>
        </row>
        <row r="211">
          <cell r="A211" t="str">
            <v xml:space="preserve">    POLIPROPILENO</v>
          </cell>
          <cell r="B211">
            <v>39654.69</v>
          </cell>
          <cell r="C211">
            <v>35976.83</v>
          </cell>
          <cell r="D211">
            <v>1362.3</v>
          </cell>
          <cell r="E211" t="str">
            <v>-</v>
          </cell>
          <cell r="F211" t="str">
            <v>-</v>
          </cell>
          <cell r="G211" t="str">
            <v>-</v>
          </cell>
        </row>
        <row r="212">
          <cell r="A212" t="str">
            <v xml:space="preserve">    PEAD</v>
          </cell>
          <cell r="B212">
            <v>17030.3</v>
          </cell>
          <cell r="C212">
            <v>19356.45</v>
          </cell>
          <cell r="D212">
            <v>128.88</v>
          </cell>
          <cell r="E212" t="str">
            <v>-</v>
          </cell>
          <cell r="F212" t="str">
            <v>-</v>
          </cell>
          <cell r="G212" t="str">
            <v>-</v>
          </cell>
        </row>
        <row r="213">
          <cell r="A213" t="str">
            <v xml:space="preserve">    PEBD</v>
          </cell>
          <cell r="B213">
            <v>20834.77</v>
          </cell>
          <cell r="C213">
            <v>15832.83</v>
          </cell>
          <cell r="D213">
            <v>369.08</v>
          </cell>
          <cell r="E213" t="str">
            <v>-</v>
          </cell>
          <cell r="F213" t="str">
            <v>-</v>
          </cell>
          <cell r="G213" t="str">
            <v>-</v>
          </cell>
        </row>
        <row r="214">
          <cell r="A214" t="str">
            <v xml:space="preserve">    PEBDL</v>
          </cell>
          <cell r="B214">
            <v>18147.21</v>
          </cell>
          <cell r="C214">
            <v>17124.59</v>
          </cell>
          <cell r="D214">
            <v>179.85</v>
          </cell>
          <cell r="E214" t="str">
            <v>-</v>
          </cell>
          <cell r="F214" t="str">
            <v>-</v>
          </cell>
          <cell r="G214" t="str">
            <v>-</v>
          </cell>
        </row>
        <row r="215">
          <cell r="A215" t="str">
            <v>Preço Médio Líq. PA (R$/Ton)</v>
          </cell>
        </row>
        <row r="216">
          <cell r="A216" t="str">
            <v xml:space="preserve">    POLIPROPILENO</v>
          </cell>
          <cell r="B216">
            <v>1903.6</v>
          </cell>
          <cell r="C216">
            <v>2013.44</v>
          </cell>
          <cell r="D216">
            <v>2031.55</v>
          </cell>
          <cell r="E216">
            <v>2018.98</v>
          </cell>
          <cell r="F216">
            <v>1986.89</v>
          </cell>
          <cell r="G216">
            <v>1970.91</v>
          </cell>
        </row>
        <row r="217">
          <cell r="A217" t="str">
            <v xml:space="preserve">    PEAD</v>
          </cell>
          <cell r="B217">
            <v>1976.17</v>
          </cell>
          <cell r="C217">
            <v>2060.65</v>
          </cell>
          <cell r="D217">
            <v>2033.23</v>
          </cell>
          <cell r="E217">
            <v>2027.4</v>
          </cell>
          <cell r="F217">
            <v>1960.69</v>
          </cell>
          <cell r="G217">
            <v>1917.8</v>
          </cell>
        </row>
        <row r="218">
          <cell r="A218" t="str">
            <v xml:space="preserve">    PEBD</v>
          </cell>
          <cell r="B218">
            <v>1895.99</v>
          </cell>
          <cell r="C218">
            <v>2044.62</v>
          </cell>
          <cell r="D218">
            <v>2094.2199999999998</v>
          </cell>
          <cell r="E218">
            <v>2068.4</v>
          </cell>
          <cell r="F218">
            <v>2034.95</v>
          </cell>
          <cell r="G218">
            <v>1991.05</v>
          </cell>
        </row>
        <row r="219">
          <cell r="A219" t="str">
            <v xml:space="preserve">    PEBDL</v>
          </cell>
          <cell r="B219">
            <v>1880.39</v>
          </cell>
          <cell r="C219">
            <v>2001.56</v>
          </cell>
          <cell r="D219">
            <v>2022.88</v>
          </cell>
          <cell r="E219">
            <v>2016.02</v>
          </cell>
          <cell r="F219">
            <v>1933.1</v>
          </cell>
          <cell r="G219">
            <v>1885.51</v>
          </cell>
        </row>
        <row r="220">
          <cell r="A220" t="str">
            <v>Preço Médio Líquido (R$/Ton)</v>
          </cell>
        </row>
        <row r="221">
          <cell r="A221" t="str">
            <v xml:space="preserve">    POLIPROPILENO</v>
          </cell>
          <cell r="B221">
            <v>1941.25</v>
          </cell>
          <cell r="C221">
            <v>2010.54</v>
          </cell>
          <cell r="D221">
            <v>2052</v>
          </cell>
          <cell r="E221" t="str">
            <v>-</v>
          </cell>
          <cell r="F221" t="str">
            <v>-</v>
          </cell>
          <cell r="G221" t="str">
            <v>-</v>
          </cell>
        </row>
        <row r="222">
          <cell r="A222" t="str">
            <v xml:space="preserve">    PEAD</v>
          </cell>
          <cell r="B222">
            <v>1979.34</v>
          </cell>
          <cell r="C222">
            <v>2010.32</v>
          </cell>
          <cell r="D222">
            <v>1995.22</v>
          </cell>
          <cell r="E222" t="str">
            <v>-</v>
          </cell>
          <cell r="F222" t="str">
            <v>-</v>
          </cell>
          <cell r="G222" t="str">
            <v>-</v>
          </cell>
        </row>
        <row r="223">
          <cell r="A223" t="str">
            <v xml:space="preserve">    PEBD</v>
          </cell>
          <cell r="B223">
            <v>1936.75</v>
          </cell>
          <cell r="C223">
            <v>2025.17</v>
          </cell>
          <cell r="D223">
            <v>2176.1</v>
          </cell>
          <cell r="E223" t="str">
            <v>-</v>
          </cell>
          <cell r="F223" t="str">
            <v>-</v>
          </cell>
          <cell r="G223" t="str">
            <v>-</v>
          </cell>
        </row>
        <row r="224">
          <cell r="A224" t="str">
            <v xml:space="preserve">    PEBDL</v>
          </cell>
          <cell r="B224">
            <v>1946.21</v>
          </cell>
          <cell r="C224">
            <v>1990.83</v>
          </cell>
          <cell r="D224">
            <v>2168.6</v>
          </cell>
          <cell r="E224" t="str">
            <v>-</v>
          </cell>
          <cell r="F224" t="str">
            <v>-</v>
          </cell>
          <cell r="G224" t="str">
            <v>-</v>
          </cell>
        </row>
        <row r="225">
          <cell r="A225" t="str">
            <v>Custo Variável PA (R$/Ton)</v>
          </cell>
        </row>
        <row r="226">
          <cell r="A226" t="str">
            <v xml:space="preserve">    POLIPROPILENO</v>
          </cell>
          <cell r="B226">
            <v>1210.8900000000001</v>
          </cell>
          <cell r="C226">
            <v>1372.56</v>
          </cell>
          <cell r="D226">
            <v>1465.99</v>
          </cell>
          <cell r="E226">
            <v>1503.36</v>
          </cell>
          <cell r="F226">
            <v>1468.39</v>
          </cell>
          <cell r="G226">
            <v>1431.39</v>
          </cell>
        </row>
        <row r="227">
          <cell r="A227" t="str">
            <v xml:space="preserve">    PEAD</v>
          </cell>
          <cell r="B227">
            <v>1597.05</v>
          </cell>
          <cell r="C227">
            <v>1607.69</v>
          </cell>
          <cell r="D227">
            <v>1649.87</v>
          </cell>
          <cell r="E227">
            <v>1677.01</v>
          </cell>
          <cell r="F227">
            <v>1685.79</v>
          </cell>
          <cell r="G227">
            <v>1663.06</v>
          </cell>
        </row>
        <row r="228">
          <cell r="A228" t="str">
            <v xml:space="preserve">    PEBD</v>
          </cell>
          <cell r="B228">
            <v>1395.92</v>
          </cell>
          <cell r="C228">
            <v>1483.62</v>
          </cell>
          <cell r="D228">
            <v>1558.7</v>
          </cell>
          <cell r="E228">
            <v>1584.47</v>
          </cell>
          <cell r="F228">
            <v>1589.57</v>
          </cell>
          <cell r="G228">
            <v>1557.13</v>
          </cell>
        </row>
        <row r="229">
          <cell r="A229" t="str">
            <v xml:space="preserve">    PEBDL</v>
          </cell>
          <cell r="B229">
            <v>1531.72</v>
          </cell>
          <cell r="C229">
            <v>1619.4</v>
          </cell>
          <cell r="D229">
            <v>1694.91</v>
          </cell>
          <cell r="E229">
            <v>1731.32</v>
          </cell>
          <cell r="F229">
            <v>1744.99</v>
          </cell>
          <cell r="G229">
            <v>1724.78</v>
          </cell>
        </row>
        <row r="230">
          <cell r="A230" t="str">
            <v>Custo Variável (R$/Ton)</v>
          </cell>
        </row>
        <row r="231">
          <cell r="A231" t="str">
            <v xml:space="preserve">    POLIPROPILENO</v>
          </cell>
          <cell r="B231">
            <v>1238.2</v>
          </cell>
          <cell r="C231" t="str">
            <v>-</v>
          </cell>
          <cell r="D231" t="str">
            <v>-</v>
          </cell>
          <cell r="E231" t="str">
            <v>-</v>
          </cell>
          <cell r="F231" t="str">
            <v>-</v>
          </cell>
          <cell r="G231" t="str">
            <v>-</v>
          </cell>
        </row>
        <row r="232">
          <cell r="A232" t="str">
            <v xml:space="preserve">    PEAD</v>
          </cell>
          <cell r="B232">
            <v>1545.8</v>
          </cell>
          <cell r="C232" t="str">
            <v>-</v>
          </cell>
          <cell r="D232" t="str">
            <v>-</v>
          </cell>
          <cell r="E232" t="str">
            <v>-</v>
          </cell>
          <cell r="F232" t="str">
            <v>-</v>
          </cell>
          <cell r="G232" t="str">
            <v>-</v>
          </cell>
        </row>
        <row r="233">
          <cell r="A233" t="str">
            <v xml:space="preserve">    PEBD</v>
          </cell>
          <cell r="B233">
            <v>1430.8</v>
          </cell>
          <cell r="C233" t="str">
            <v>-</v>
          </cell>
          <cell r="D233" t="str">
            <v>-</v>
          </cell>
          <cell r="E233" t="str">
            <v>-</v>
          </cell>
          <cell r="F233" t="str">
            <v>-</v>
          </cell>
          <cell r="G233" t="str">
            <v>-</v>
          </cell>
        </row>
        <row r="234">
          <cell r="A234" t="str">
            <v xml:space="preserve">    PEBDL</v>
          </cell>
          <cell r="B234">
            <v>1528.18</v>
          </cell>
          <cell r="C234" t="str">
            <v>-</v>
          </cell>
          <cell r="D234" t="str">
            <v>-</v>
          </cell>
          <cell r="E234" t="str">
            <v>-</v>
          </cell>
          <cell r="F234" t="str">
            <v>-</v>
          </cell>
          <cell r="G234" t="str">
            <v>-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T Bota Fora"/>
      <sheetName val="DMT Jazida"/>
      <sheetName val="DMT Usina"/>
      <sheetName val="RESUMO"/>
      <sheetName val="ORÇAMENTO - MA 25 ZONA 6"/>
      <sheetName val="BDI"/>
      <sheetName val="COMPOSIÇÕES"/>
      <sheetName val="PROJETO EXECUTIVO"/>
      <sheetName val="QTDES MA 25 ZONA 6"/>
      <sheetName val="DRENAGEM"/>
      <sheetName val="PAVIMENTAÇÃO"/>
      <sheetName val="TIRANTE"/>
      <sheetName val="ESCADA"/>
      <sheetName val="ESTRUTURA DE APOIO"/>
      <sheetName val="MURO DE CONCRETO ATIRANTADO"/>
      <sheetName val="RESPOSTAS COMUNIQUE-SE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10-07-04</v>
          </cell>
          <cell r="C3" t="str">
            <v>FORNECIMENTO, PREPARO E APLICAÇÃO DE CONCRETO PROJETADO, MEDIDO NO PROJETO - FCK = 30MPA - EM OBRAS DE CONTENÇÃO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L181"/>
  <sheetViews>
    <sheetView showGridLines="0" tabSelected="1" view="pageBreakPreview" zoomScale="90" zoomScaleNormal="75" zoomScaleSheetLayoutView="90" workbookViewId="0">
      <selection activeCell="K136" sqref="K136"/>
    </sheetView>
  </sheetViews>
  <sheetFormatPr defaultRowHeight="12.75"/>
  <cols>
    <col min="1" max="1" width="5.7109375" style="143" customWidth="1"/>
    <col min="2" max="2" width="63.85546875" style="187" customWidth="1"/>
    <col min="3" max="3" width="6.42578125" style="143" customWidth="1"/>
    <col min="4" max="4" width="8.5703125" style="143" customWidth="1"/>
    <col min="5" max="5" width="9.85546875" style="143" customWidth="1"/>
    <col min="6" max="6" width="14.28515625" style="143" customWidth="1"/>
    <col min="7" max="7" width="17.140625" style="1" hidden="1" customWidth="1"/>
    <col min="8" max="8" width="20" style="1" customWidth="1"/>
    <col min="9" max="9" width="19" style="1" customWidth="1"/>
    <col min="10" max="10" width="15.42578125" style="1" customWidth="1"/>
    <col min="11" max="11" width="15.28515625" style="1" customWidth="1"/>
    <col min="12" max="12" width="12.7109375" style="1" bestFit="1" customWidth="1"/>
    <col min="13" max="16384" width="9.140625" style="1"/>
  </cols>
  <sheetData>
    <row r="1" spans="1:12" ht="15">
      <c r="A1" s="402"/>
      <c r="B1" s="403" t="s">
        <v>351</v>
      </c>
      <c r="C1" s="404"/>
      <c r="D1" s="405"/>
      <c r="E1" s="406"/>
      <c r="F1" s="407"/>
      <c r="G1" s="154"/>
      <c r="I1" s="137"/>
      <c r="J1" s="137"/>
      <c r="K1" s="137"/>
      <c r="L1" s="137"/>
    </row>
    <row r="2" spans="1:12" ht="15">
      <c r="A2" s="402"/>
      <c r="B2" s="408" t="s">
        <v>480</v>
      </c>
      <c r="C2" s="404"/>
      <c r="D2" s="409"/>
      <c r="E2" s="406"/>
      <c r="F2" s="407"/>
      <c r="G2" s="154"/>
      <c r="I2" s="137"/>
      <c r="J2" s="137"/>
      <c r="K2" s="137"/>
      <c r="L2" s="137"/>
    </row>
    <row r="3" spans="1:12" ht="12" customHeight="1">
      <c r="A3" s="410"/>
      <c r="B3" s="411"/>
      <c r="C3" s="412"/>
      <c r="D3" s="409"/>
      <c r="E3" s="406"/>
      <c r="F3" s="407"/>
      <c r="G3" s="154"/>
      <c r="I3" s="137"/>
      <c r="J3" s="137"/>
      <c r="K3" s="137"/>
      <c r="L3" s="137"/>
    </row>
    <row r="4" spans="1:12" ht="20.25" customHeight="1">
      <c r="A4" s="406"/>
      <c r="B4" s="403" t="s">
        <v>484</v>
      </c>
      <c r="C4" s="412"/>
      <c r="D4" s="412"/>
      <c r="E4" s="406"/>
      <c r="F4" s="407"/>
      <c r="G4" s="154"/>
      <c r="I4" s="137"/>
      <c r="J4" s="137"/>
      <c r="K4" s="137"/>
      <c r="L4" s="137"/>
    </row>
    <row r="5" spans="1:12" ht="20.25" customHeight="1">
      <c r="A5" s="406"/>
      <c r="B5" s="403" t="s">
        <v>485</v>
      </c>
      <c r="C5" s="412"/>
      <c r="D5" s="412"/>
      <c r="E5" s="406"/>
      <c r="F5" s="407"/>
      <c r="G5" s="154"/>
      <c r="I5" s="137"/>
      <c r="J5" s="137"/>
      <c r="K5" s="137"/>
      <c r="L5" s="137"/>
    </row>
    <row r="6" spans="1:12" ht="20.25" customHeight="1">
      <c r="A6" s="406"/>
      <c r="B6" s="403"/>
      <c r="C6" s="412"/>
      <c r="D6" s="412"/>
      <c r="E6" s="406"/>
      <c r="F6" s="407"/>
      <c r="G6" s="154"/>
      <c r="I6" s="137"/>
      <c r="J6" s="137"/>
      <c r="K6" s="137"/>
      <c r="L6" s="137"/>
    </row>
    <row r="7" spans="1:12" ht="15">
      <c r="A7" s="413" t="s">
        <v>483</v>
      </c>
      <c r="B7" s="413"/>
      <c r="C7" s="413"/>
      <c r="D7" s="413"/>
      <c r="E7" s="413"/>
      <c r="F7" s="414"/>
      <c r="G7" s="154"/>
      <c r="I7" s="137"/>
      <c r="J7" s="137"/>
      <c r="K7" s="137"/>
      <c r="L7" s="137"/>
    </row>
    <row r="8" spans="1:12" ht="12" customHeight="1">
      <c r="A8" s="415"/>
      <c r="B8" s="415"/>
      <c r="C8" s="415"/>
      <c r="D8" s="415"/>
      <c r="E8" s="415"/>
      <c r="F8" s="416"/>
      <c r="G8" s="154"/>
      <c r="I8" s="137"/>
      <c r="J8" s="137"/>
      <c r="K8" s="137"/>
      <c r="L8" s="137"/>
    </row>
    <row r="9" spans="1:12" ht="12" customHeight="1" thickBot="1">
      <c r="A9" s="415"/>
      <c r="B9" s="415"/>
      <c r="C9" s="415"/>
      <c r="D9" s="415"/>
      <c r="E9" s="415"/>
      <c r="F9" s="416" t="s">
        <v>486</v>
      </c>
      <c r="G9" s="154"/>
      <c r="I9" s="137"/>
      <c r="J9" s="137"/>
      <c r="K9" s="137"/>
      <c r="L9" s="137"/>
    </row>
    <row r="10" spans="1:12" ht="33.75" customHeight="1" thickBot="1">
      <c r="A10" s="397" t="s">
        <v>68</v>
      </c>
      <c r="B10" s="398" t="s">
        <v>4</v>
      </c>
      <c r="C10" s="399" t="s">
        <v>0</v>
      </c>
      <c r="D10" s="400" t="s">
        <v>481</v>
      </c>
      <c r="E10" s="400" t="s">
        <v>482</v>
      </c>
      <c r="F10" s="401" t="s">
        <v>5</v>
      </c>
      <c r="G10" s="316"/>
      <c r="H10" s="190"/>
      <c r="I10" s="3"/>
      <c r="J10" s="3"/>
      <c r="K10" s="3"/>
      <c r="L10" s="3"/>
    </row>
    <row r="11" spans="1:12" ht="16.5" customHeight="1">
      <c r="A11" s="393">
        <v>1</v>
      </c>
      <c r="B11" s="394" t="s">
        <v>356</v>
      </c>
      <c r="C11" s="324"/>
      <c r="D11" s="325"/>
      <c r="E11" s="395">
        <v>215137.46</v>
      </c>
      <c r="F11" s="396">
        <f>E11</f>
        <v>215137.46</v>
      </c>
      <c r="G11" s="155"/>
      <c r="H11" s="190"/>
      <c r="I11" s="5"/>
      <c r="J11" s="3"/>
      <c r="K11" s="3"/>
      <c r="L11" s="3"/>
    </row>
    <row r="12" spans="1:12" ht="17.25" customHeight="1">
      <c r="A12" s="322">
        <v>2</v>
      </c>
      <c r="B12" s="323" t="s">
        <v>67</v>
      </c>
      <c r="C12" s="324"/>
      <c r="D12" s="325"/>
      <c r="E12" s="325"/>
      <c r="F12" s="326">
        <f>F13+F22+F29+F42</f>
        <v>0</v>
      </c>
      <c r="G12" s="155"/>
      <c r="I12" s="5"/>
      <c r="J12" s="3"/>
      <c r="K12" s="3"/>
      <c r="L12" s="3"/>
    </row>
    <row r="13" spans="1:12" s="11" customFormat="1" ht="15.75" customHeight="1">
      <c r="A13" s="327" t="s">
        <v>69</v>
      </c>
      <c r="B13" s="328" t="s">
        <v>52</v>
      </c>
      <c r="C13" s="329"/>
      <c r="D13" s="330"/>
      <c r="E13" s="331"/>
      <c r="F13" s="332">
        <f>SUM(F14:F21)</f>
        <v>0</v>
      </c>
      <c r="G13" s="316"/>
      <c r="I13" s="12"/>
      <c r="J13" s="12"/>
      <c r="K13" s="12"/>
      <c r="L13" s="12"/>
    </row>
    <row r="14" spans="1:12" s="2" customFormat="1" ht="24" customHeight="1">
      <c r="A14" s="333" t="s">
        <v>74</v>
      </c>
      <c r="B14" s="334" t="s">
        <v>432</v>
      </c>
      <c r="C14" s="335" t="s">
        <v>11</v>
      </c>
      <c r="D14" s="335">
        <v>1440.1</v>
      </c>
      <c r="E14" s="417"/>
      <c r="F14" s="337">
        <f t="shared" ref="F14:F21" si="0">ROUND(D14*E14,2)</f>
        <v>0</v>
      </c>
      <c r="G14" s="317"/>
      <c r="I14" s="165"/>
      <c r="J14" s="166"/>
      <c r="K14" s="165"/>
      <c r="L14" s="4"/>
    </row>
    <row r="15" spans="1:12" s="2" customFormat="1" ht="24" customHeight="1">
      <c r="A15" s="333" t="s">
        <v>75</v>
      </c>
      <c r="B15" s="334" t="s">
        <v>421</v>
      </c>
      <c r="C15" s="335" t="s">
        <v>10</v>
      </c>
      <c r="D15" s="335">
        <v>540.04</v>
      </c>
      <c r="E15" s="417"/>
      <c r="F15" s="337">
        <f t="shared" si="0"/>
        <v>0</v>
      </c>
      <c r="G15" s="317"/>
      <c r="I15" s="165"/>
      <c r="J15" s="166"/>
      <c r="K15" s="165"/>
      <c r="L15" s="4"/>
    </row>
    <row r="16" spans="1:12" s="2" customFormat="1" ht="24" customHeight="1">
      <c r="A16" s="333" t="s">
        <v>76</v>
      </c>
      <c r="B16" s="334" t="s">
        <v>422</v>
      </c>
      <c r="C16" s="335" t="s">
        <v>12</v>
      </c>
      <c r="D16" s="335">
        <v>20521.43</v>
      </c>
      <c r="E16" s="417"/>
      <c r="F16" s="337">
        <f t="shared" si="0"/>
        <v>0</v>
      </c>
      <c r="G16" s="317"/>
      <c r="I16" s="165"/>
      <c r="J16" s="166"/>
      <c r="K16" s="165"/>
      <c r="L16" s="4"/>
    </row>
    <row r="17" spans="1:12" s="2" customFormat="1" ht="24" customHeight="1">
      <c r="A17" s="333" t="s">
        <v>77</v>
      </c>
      <c r="B17" s="334" t="s">
        <v>433</v>
      </c>
      <c r="C17" s="335" t="s">
        <v>10</v>
      </c>
      <c r="D17" s="335">
        <v>540.04</v>
      </c>
      <c r="E17" s="417"/>
      <c r="F17" s="337">
        <f t="shared" si="0"/>
        <v>0</v>
      </c>
      <c r="G17" s="317"/>
      <c r="I17" s="165"/>
      <c r="J17" s="166"/>
      <c r="K17" s="165"/>
      <c r="L17" s="4"/>
    </row>
    <row r="18" spans="1:12" s="2" customFormat="1" ht="16.5" customHeight="1">
      <c r="A18" s="333" t="s">
        <v>78</v>
      </c>
      <c r="B18" s="334" t="s">
        <v>347</v>
      </c>
      <c r="C18" s="335" t="s">
        <v>10</v>
      </c>
      <c r="D18" s="335">
        <v>16.920000000000002</v>
      </c>
      <c r="E18" s="417"/>
      <c r="F18" s="337">
        <f t="shared" si="0"/>
        <v>0</v>
      </c>
      <c r="G18" s="317"/>
      <c r="I18" s="165"/>
      <c r="J18" s="166"/>
      <c r="K18" s="165"/>
      <c r="L18" s="4"/>
    </row>
    <row r="19" spans="1:12" s="2" customFormat="1" ht="18.75" customHeight="1">
      <c r="A19" s="333" t="s">
        <v>436</v>
      </c>
      <c r="B19" s="334" t="s">
        <v>434</v>
      </c>
      <c r="C19" s="335" t="s">
        <v>10</v>
      </c>
      <c r="D19" s="335">
        <v>21.15</v>
      </c>
      <c r="E19" s="417"/>
      <c r="F19" s="337">
        <f t="shared" si="0"/>
        <v>0</v>
      </c>
      <c r="G19" s="317"/>
      <c r="I19" s="165"/>
      <c r="J19" s="166"/>
      <c r="K19" s="165"/>
      <c r="L19" s="4"/>
    </row>
    <row r="20" spans="1:12" s="2" customFormat="1" ht="24" customHeight="1">
      <c r="A20" s="333" t="s">
        <v>437</v>
      </c>
      <c r="B20" s="334" t="s">
        <v>435</v>
      </c>
      <c r="C20" s="335" t="s">
        <v>12</v>
      </c>
      <c r="D20" s="335">
        <v>803.7</v>
      </c>
      <c r="E20" s="417"/>
      <c r="F20" s="337">
        <f t="shared" si="0"/>
        <v>0</v>
      </c>
      <c r="G20" s="317"/>
      <c r="I20" s="165"/>
      <c r="J20" s="166"/>
      <c r="K20" s="165"/>
      <c r="L20" s="4"/>
    </row>
    <row r="21" spans="1:12" s="2" customFormat="1" ht="18" customHeight="1">
      <c r="A21" s="333" t="s">
        <v>438</v>
      </c>
      <c r="B21" s="334" t="s">
        <v>423</v>
      </c>
      <c r="C21" s="335" t="s">
        <v>20</v>
      </c>
      <c r="D21" s="335">
        <v>35.96</v>
      </c>
      <c r="E21" s="417"/>
      <c r="F21" s="337">
        <f t="shared" si="0"/>
        <v>0</v>
      </c>
      <c r="G21" s="317"/>
      <c r="I21" s="165"/>
      <c r="J21" s="166"/>
      <c r="K21" s="165"/>
      <c r="L21" s="4"/>
    </row>
    <row r="22" spans="1:12" ht="15.75" customHeight="1">
      <c r="A22" s="338" t="s">
        <v>70</v>
      </c>
      <c r="B22" s="328" t="s">
        <v>18</v>
      </c>
      <c r="C22" s="339"/>
      <c r="D22" s="340"/>
      <c r="E22" s="418"/>
      <c r="F22" s="332">
        <f>SUM(F23:F28)</f>
        <v>0</v>
      </c>
      <c r="G22" s="316"/>
      <c r="I22" s="5"/>
      <c r="J22" s="157"/>
      <c r="K22" s="5"/>
      <c r="L22" s="3"/>
    </row>
    <row r="23" spans="1:12" ht="36" customHeight="1">
      <c r="A23" s="341" t="s">
        <v>79</v>
      </c>
      <c r="B23" s="334" t="s">
        <v>53</v>
      </c>
      <c r="C23" s="339" t="s">
        <v>10</v>
      </c>
      <c r="D23" s="340">
        <v>600.58000000000004</v>
      </c>
      <c r="E23" s="418"/>
      <c r="F23" s="342">
        <f t="shared" ref="F23:F28" si="1">ROUND(D23*E23,2)</f>
        <v>0</v>
      </c>
      <c r="G23" s="316"/>
      <c r="I23" s="5"/>
      <c r="J23" s="157"/>
      <c r="K23" s="5"/>
      <c r="L23" s="3"/>
    </row>
    <row r="24" spans="1:12" ht="38.25" customHeight="1">
      <c r="A24" s="341" t="s">
        <v>80</v>
      </c>
      <c r="B24" s="334" t="s">
        <v>342</v>
      </c>
      <c r="C24" s="339" t="s">
        <v>10</v>
      </c>
      <c r="D24" s="340">
        <v>1302.49</v>
      </c>
      <c r="E24" s="418"/>
      <c r="F24" s="342">
        <f t="shared" si="1"/>
        <v>0</v>
      </c>
      <c r="G24" s="316"/>
      <c r="I24" s="5"/>
      <c r="J24" s="157"/>
      <c r="K24" s="5"/>
      <c r="L24" s="3"/>
    </row>
    <row r="25" spans="1:12" ht="23.25" customHeight="1">
      <c r="A25" s="341" t="s">
        <v>358</v>
      </c>
      <c r="B25" s="334" t="s">
        <v>421</v>
      </c>
      <c r="C25" s="339" t="s">
        <v>10</v>
      </c>
      <c r="D25" s="340">
        <v>2053.21</v>
      </c>
      <c r="E25" s="418"/>
      <c r="F25" s="342">
        <f t="shared" si="1"/>
        <v>0</v>
      </c>
      <c r="G25" s="316"/>
      <c r="I25" s="5"/>
      <c r="J25" s="157"/>
      <c r="K25" s="5"/>
      <c r="L25" s="3"/>
    </row>
    <row r="26" spans="1:12" ht="27.75" customHeight="1">
      <c r="A26" s="341" t="s">
        <v>359</v>
      </c>
      <c r="B26" s="334" t="s">
        <v>422</v>
      </c>
      <c r="C26" s="339" t="s">
        <v>12</v>
      </c>
      <c r="D26" s="340">
        <v>84027.82</v>
      </c>
      <c r="E26" s="418"/>
      <c r="F26" s="342">
        <f t="shared" si="1"/>
        <v>0</v>
      </c>
      <c r="G26" s="316"/>
      <c r="I26" s="5"/>
      <c r="J26" s="157"/>
      <c r="K26" s="5"/>
      <c r="L26" s="3"/>
    </row>
    <row r="27" spans="1:12" s="2" customFormat="1" ht="27" customHeight="1">
      <c r="A27" s="333" t="s">
        <v>360</v>
      </c>
      <c r="B27" s="334" t="s">
        <v>54</v>
      </c>
      <c r="C27" s="335" t="s">
        <v>10</v>
      </c>
      <c r="D27" s="335">
        <v>1302.49</v>
      </c>
      <c r="E27" s="417"/>
      <c r="F27" s="337">
        <f t="shared" si="1"/>
        <v>0</v>
      </c>
      <c r="G27" s="317"/>
      <c r="I27" s="165"/>
      <c r="J27" s="166"/>
      <c r="K27" s="165"/>
      <c r="L27" s="4"/>
    </row>
    <row r="28" spans="1:12" ht="26.25" customHeight="1">
      <c r="A28" s="341" t="s">
        <v>361</v>
      </c>
      <c r="B28" s="334" t="s">
        <v>433</v>
      </c>
      <c r="C28" s="343" t="s">
        <v>10</v>
      </c>
      <c r="D28" s="340">
        <v>750.72</v>
      </c>
      <c r="E28" s="418"/>
      <c r="F28" s="342">
        <f t="shared" si="1"/>
        <v>0</v>
      </c>
      <c r="G28" s="316"/>
      <c r="I28" s="5"/>
      <c r="J28" s="157"/>
      <c r="K28" s="5"/>
      <c r="L28" s="3"/>
    </row>
    <row r="29" spans="1:12" s="11" customFormat="1" ht="15.75" customHeight="1">
      <c r="A29" s="338" t="s">
        <v>71</v>
      </c>
      <c r="B29" s="328" t="s">
        <v>98</v>
      </c>
      <c r="C29" s="329"/>
      <c r="D29" s="330"/>
      <c r="E29" s="419"/>
      <c r="F29" s="332">
        <f>SUM(F30:F41)</f>
        <v>0</v>
      </c>
      <c r="G29" s="316"/>
      <c r="I29" s="5"/>
      <c r="J29" s="159"/>
      <c r="K29" s="5"/>
      <c r="L29" s="12"/>
    </row>
    <row r="30" spans="1:12" s="11" customFormat="1" ht="15.75" customHeight="1">
      <c r="A30" s="341" t="s">
        <v>81</v>
      </c>
      <c r="B30" s="334" t="s">
        <v>340</v>
      </c>
      <c r="C30" s="344" t="s">
        <v>6</v>
      </c>
      <c r="D30" s="343">
        <v>6375</v>
      </c>
      <c r="E30" s="420"/>
      <c r="F30" s="346">
        <f t="shared" ref="F30:F41" si="2">ROUND(D30*E30,2)</f>
        <v>0</v>
      </c>
      <c r="G30" s="316"/>
      <c r="I30" s="5"/>
      <c r="J30" s="159"/>
      <c r="K30" s="5"/>
      <c r="L30" s="12"/>
    </row>
    <row r="31" spans="1:12" s="11" customFormat="1" ht="15" customHeight="1">
      <c r="A31" s="341" t="s">
        <v>82</v>
      </c>
      <c r="B31" s="192" t="s">
        <v>55</v>
      </c>
      <c r="C31" s="343" t="s">
        <v>10</v>
      </c>
      <c r="D31" s="347">
        <v>6.41</v>
      </c>
      <c r="E31" s="420"/>
      <c r="F31" s="346">
        <f t="shared" si="2"/>
        <v>0</v>
      </c>
      <c r="G31" s="316"/>
      <c r="I31" s="5"/>
      <c r="J31" s="159"/>
      <c r="K31" s="5"/>
      <c r="L31" s="12"/>
    </row>
    <row r="32" spans="1:12" s="11" customFormat="1" ht="21" customHeight="1">
      <c r="A32" s="341" t="s">
        <v>83</v>
      </c>
      <c r="B32" s="334" t="s">
        <v>422</v>
      </c>
      <c r="C32" s="343" t="s">
        <v>12</v>
      </c>
      <c r="D32" s="347">
        <v>243.54</v>
      </c>
      <c r="E32" s="420"/>
      <c r="F32" s="346">
        <f t="shared" si="2"/>
        <v>0</v>
      </c>
      <c r="G32" s="316"/>
      <c r="I32" s="5"/>
      <c r="J32" s="159"/>
      <c r="K32" s="5"/>
      <c r="L32" s="12"/>
    </row>
    <row r="33" spans="1:12" s="11" customFormat="1" ht="21" customHeight="1">
      <c r="A33" s="341" t="s">
        <v>92</v>
      </c>
      <c r="B33" s="334" t="s">
        <v>433</v>
      </c>
      <c r="C33" s="343" t="s">
        <v>10</v>
      </c>
      <c r="D33" s="347">
        <v>6.41</v>
      </c>
      <c r="E33" s="420"/>
      <c r="F33" s="346">
        <f t="shared" si="2"/>
        <v>0</v>
      </c>
      <c r="G33" s="316"/>
      <c r="I33" s="5"/>
      <c r="J33" s="159"/>
      <c r="K33" s="5"/>
      <c r="L33" s="12"/>
    </row>
    <row r="34" spans="1:12" s="11" customFormat="1" ht="15" customHeight="1">
      <c r="A34" s="341" t="s">
        <v>93</v>
      </c>
      <c r="B34" s="334" t="s">
        <v>337</v>
      </c>
      <c r="C34" s="339" t="s">
        <v>6</v>
      </c>
      <c r="D34" s="340">
        <v>6375</v>
      </c>
      <c r="E34" s="420"/>
      <c r="F34" s="346">
        <f t="shared" si="2"/>
        <v>0</v>
      </c>
      <c r="G34" s="316"/>
      <c r="I34" s="5"/>
      <c r="J34" s="159"/>
      <c r="K34" s="5"/>
      <c r="L34" s="12"/>
    </row>
    <row r="35" spans="1:12" ht="21" customHeight="1">
      <c r="A35" s="341" t="s">
        <v>280</v>
      </c>
      <c r="B35" s="334" t="s">
        <v>8</v>
      </c>
      <c r="C35" s="339" t="s">
        <v>9</v>
      </c>
      <c r="D35" s="340">
        <v>16533.86</v>
      </c>
      <c r="E35" s="420"/>
      <c r="F35" s="342">
        <f t="shared" si="2"/>
        <v>0</v>
      </c>
      <c r="G35" s="318"/>
      <c r="I35" s="5"/>
      <c r="J35" s="157"/>
      <c r="K35" s="5"/>
      <c r="L35" s="3"/>
    </row>
    <row r="36" spans="1:12" ht="21" customHeight="1">
      <c r="A36" s="341" t="s">
        <v>362</v>
      </c>
      <c r="B36" s="334" t="s">
        <v>38</v>
      </c>
      <c r="C36" s="339" t="s">
        <v>10</v>
      </c>
      <c r="D36" s="340">
        <v>91.85</v>
      </c>
      <c r="E36" s="420"/>
      <c r="F36" s="342">
        <f t="shared" si="2"/>
        <v>0</v>
      </c>
      <c r="G36" s="318"/>
      <c r="I36" s="5"/>
      <c r="J36" s="157"/>
      <c r="K36" s="5"/>
      <c r="L36" s="3"/>
    </row>
    <row r="37" spans="1:12" ht="15.75" customHeight="1">
      <c r="A37" s="341" t="s">
        <v>363</v>
      </c>
      <c r="B37" s="334" t="s">
        <v>33</v>
      </c>
      <c r="C37" s="339" t="s">
        <v>11</v>
      </c>
      <c r="D37" s="340">
        <v>918.55</v>
      </c>
      <c r="E37" s="420"/>
      <c r="F37" s="342">
        <f t="shared" si="2"/>
        <v>0</v>
      </c>
      <c r="G37" s="318"/>
      <c r="I37" s="5"/>
      <c r="J37" s="157"/>
      <c r="K37" s="5"/>
      <c r="L37" s="3"/>
    </row>
    <row r="38" spans="1:12" ht="21" customHeight="1">
      <c r="A38" s="341" t="s">
        <v>424</v>
      </c>
      <c r="B38" s="192" t="str">
        <f>[96]COMPOSIÇÕES!$C$3</f>
        <v>FORNECIMENTO, PREPARO E APLICAÇÃO DE CONCRETO PROJETADO, MEDIDO NO PROJETO - FCK = 30MPA - EM OBRAS DE CONTENÇÃO</v>
      </c>
      <c r="C38" s="339" t="s">
        <v>10</v>
      </c>
      <c r="D38" s="343">
        <v>111.18</v>
      </c>
      <c r="E38" s="420"/>
      <c r="F38" s="342">
        <f t="shared" si="2"/>
        <v>0</v>
      </c>
      <c r="G38" s="318"/>
      <c r="I38" s="5"/>
      <c r="J38" s="157"/>
      <c r="K38" s="5"/>
      <c r="L38" s="3"/>
    </row>
    <row r="39" spans="1:12" ht="21" customHeight="1">
      <c r="A39" s="341" t="s">
        <v>425</v>
      </c>
      <c r="B39" s="192" t="s">
        <v>338</v>
      </c>
      <c r="C39" s="343" t="s">
        <v>9</v>
      </c>
      <c r="D39" s="343">
        <v>2445.88</v>
      </c>
      <c r="E39" s="420"/>
      <c r="F39" s="346">
        <f t="shared" si="2"/>
        <v>0</v>
      </c>
      <c r="G39" s="318"/>
      <c r="I39" s="5"/>
      <c r="J39" s="157"/>
      <c r="K39" s="5"/>
      <c r="L39" s="3"/>
    </row>
    <row r="40" spans="1:12" ht="15.75" customHeight="1">
      <c r="A40" s="341" t="s">
        <v>426</v>
      </c>
      <c r="B40" s="334" t="s">
        <v>339</v>
      </c>
      <c r="C40" s="343" t="s">
        <v>11</v>
      </c>
      <c r="D40" s="345">
        <v>207.45</v>
      </c>
      <c r="E40" s="420"/>
      <c r="F40" s="346">
        <f t="shared" si="2"/>
        <v>0</v>
      </c>
      <c r="G40" s="155"/>
      <c r="I40" s="5"/>
      <c r="J40" s="157"/>
      <c r="K40" s="5"/>
      <c r="L40" s="3"/>
    </row>
    <row r="41" spans="1:12" ht="15" customHeight="1">
      <c r="A41" s="341" t="s">
        <v>427</v>
      </c>
      <c r="B41" s="334" t="s">
        <v>346</v>
      </c>
      <c r="C41" s="343" t="s">
        <v>10</v>
      </c>
      <c r="D41" s="340">
        <v>1920</v>
      </c>
      <c r="E41" s="420"/>
      <c r="F41" s="346">
        <f t="shared" si="2"/>
        <v>0</v>
      </c>
      <c r="G41" s="155"/>
      <c r="I41" s="5"/>
      <c r="J41" s="157"/>
      <c r="K41" s="5"/>
      <c r="L41" s="3"/>
    </row>
    <row r="42" spans="1:12" ht="17.25" customHeight="1">
      <c r="A42" s="338" t="s">
        <v>353</v>
      </c>
      <c r="B42" s="328" t="s">
        <v>97</v>
      </c>
      <c r="C42" s="329"/>
      <c r="D42" s="330"/>
      <c r="E42" s="419"/>
      <c r="F42" s="332">
        <f>SUM(F43:F48)</f>
        <v>0</v>
      </c>
      <c r="G42" s="155"/>
      <c r="I42" s="5"/>
      <c r="J42" s="157"/>
      <c r="K42" s="5"/>
      <c r="L42" s="3"/>
    </row>
    <row r="43" spans="1:12" ht="16.5" customHeight="1">
      <c r="A43" s="341" t="s">
        <v>100</v>
      </c>
      <c r="B43" s="334" t="s">
        <v>340</v>
      </c>
      <c r="C43" s="344" t="s">
        <v>6</v>
      </c>
      <c r="D43" s="343">
        <v>636</v>
      </c>
      <c r="E43" s="420"/>
      <c r="F43" s="346">
        <f t="shared" ref="F43:F48" si="3">ROUND(D43*E43,2)</f>
        <v>0</v>
      </c>
      <c r="G43" s="155"/>
      <c r="I43" s="5"/>
      <c r="J43" s="157"/>
      <c r="K43" s="5"/>
      <c r="L43" s="3"/>
    </row>
    <row r="44" spans="1:12" s="2" customFormat="1" ht="12.75" customHeight="1">
      <c r="A44" s="348" t="s">
        <v>101</v>
      </c>
      <c r="B44" s="192" t="s">
        <v>55</v>
      </c>
      <c r="C44" s="349" t="s">
        <v>10</v>
      </c>
      <c r="D44" s="350">
        <v>6.24</v>
      </c>
      <c r="E44" s="421"/>
      <c r="F44" s="351">
        <f t="shared" si="3"/>
        <v>0</v>
      </c>
      <c r="G44" s="164"/>
      <c r="I44" s="165"/>
      <c r="J44" s="166"/>
      <c r="K44" s="165"/>
      <c r="L44" s="4"/>
    </row>
    <row r="45" spans="1:12" s="2" customFormat="1" ht="25.5" customHeight="1">
      <c r="A45" s="348" t="s">
        <v>102</v>
      </c>
      <c r="B45" s="334" t="s">
        <v>422</v>
      </c>
      <c r="C45" s="349" t="s">
        <v>12</v>
      </c>
      <c r="D45" s="350">
        <v>237.27</v>
      </c>
      <c r="E45" s="421"/>
      <c r="F45" s="351">
        <f t="shared" si="3"/>
        <v>0</v>
      </c>
      <c r="G45" s="164"/>
      <c r="I45" s="165"/>
      <c r="J45" s="166"/>
      <c r="K45" s="165"/>
      <c r="L45" s="4"/>
    </row>
    <row r="46" spans="1:12" s="2" customFormat="1" ht="25.5" customHeight="1">
      <c r="A46" s="348" t="s">
        <v>103</v>
      </c>
      <c r="B46" s="334" t="s">
        <v>433</v>
      </c>
      <c r="C46" s="349" t="s">
        <v>10</v>
      </c>
      <c r="D46" s="350">
        <v>6.24</v>
      </c>
      <c r="E46" s="421"/>
      <c r="F46" s="351">
        <f t="shared" si="3"/>
        <v>0</v>
      </c>
      <c r="G46" s="164"/>
      <c r="I46" s="165"/>
      <c r="J46" s="166"/>
      <c r="K46" s="165"/>
      <c r="L46" s="4"/>
    </row>
    <row r="47" spans="1:12" s="2" customFormat="1" ht="14.25" customHeight="1">
      <c r="A47" s="348" t="s">
        <v>419</v>
      </c>
      <c r="B47" s="192" t="s">
        <v>341</v>
      </c>
      <c r="C47" s="352" t="s">
        <v>6</v>
      </c>
      <c r="D47" s="353">
        <v>636</v>
      </c>
      <c r="E47" s="421"/>
      <c r="F47" s="351">
        <f t="shared" si="3"/>
        <v>0</v>
      </c>
      <c r="G47" s="164"/>
      <c r="I47" s="165"/>
      <c r="J47" s="166"/>
      <c r="K47" s="165"/>
      <c r="L47" s="4"/>
    </row>
    <row r="48" spans="1:12" s="2" customFormat="1" ht="12" customHeight="1">
      <c r="A48" s="348" t="s">
        <v>420</v>
      </c>
      <c r="B48" s="192" t="s">
        <v>94</v>
      </c>
      <c r="C48" s="352" t="s">
        <v>11</v>
      </c>
      <c r="D48" s="335">
        <v>149.85</v>
      </c>
      <c r="E48" s="417"/>
      <c r="F48" s="337">
        <f t="shared" si="3"/>
        <v>0</v>
      </c>
      <c r="G48" s="317"/>
      <c r="I48" s="165"/>
      <c r="J48" s="166"/>
      <c r="K48" s="165"/>
      <c r="L48" s="4"/>
    </row>
    <row r="49" spans="1:12" s="2" customFormat="1" ht="18" customHeight="1">
      <c r="A49" s="354">
        <v>3</v>
      </c>
      <c r="B49" s="323" t="s">
        <v>14</v>
      </c>
      <c r="C49" s="355"/>
      <c r="D49" s="356"/>
      <c r="E49" s="422"/>
      <c r="F49" s="357">
        <f>F50+F57+F60+F67</f>
        <v>0</v>
      </c>
      <c r="G49" s="164"/>
      <c r="H49" s="191"/>
      <c r="I49" s="165"/>
      <c r="J49" s="166"/>
      <c r="K49" s="165"/>
      <c r="L49" s="4"/>
    </row>
    <row r="50" spans="1:12" s="171" customFormat="1" ht="14.25" customHeight="1">
      <c r="A50" s="358" t="s">
        <v>72</v>
      </c>
      <c r="B50" s="328" t="s">
        <v>18</v>
      </c>
      <c r="C50" s="359"/>
      <c r="D50" s="360"/>
      <c r="E50" s="423"/>
      <c r="F50" s="361">
        <f>SUM(F51:F56)</f>
        <v>0</v>
      </c>
      <c r="G50" s="319"/>
      <c r="I50" s="165"/>
      <c r="J50" s="173"/>
      <c r="K50" s="165"/>
      <c r="L50" s="172"/>
    </row>
    <row r="51" spans="1:12" s="2" customFormat="1" ht="36" customHeight="1">
      <c r="A51" s="348" t="s">
        <v>84</v>
      </c>
      <c r="B51" s="334" t="s">
        <v>53</v>
      </c>
      <c r="C51" s="335" t="s">
        <v>10</v>
      </c>
      <c r="D51" s="336">
        <v>55.08</v>
      </c>
      <c r="E51" s="417"/>
      <c r="F51" s="337">
        <f t="shared" ref="F51:F56" si="4">ROUND(D51*E51,2)</f>
        <v>0</v>
      </c>
      <c r="G51" s="317"/>
      <c r="I51" s="165"/>
      <c r="J51" s="166"/>
      <c r="K51" s="165"/>
      <c r="L51" s="4"/>
    </row>
    <row r="52" spans="1:12" s="2" customFormat="1" ht="36" customHeight="1">
      <c r="A52" s="348" t="s">
        <v>85</v>
      </c>
      <c r="B52" s="334" t="s">
        <v>342</v>
      </c>
      <c r="C52" s="335" t="s">
        <v>10</v>
      </c>
      <c r="D52" s="336">
        <v>45.33</v>
      </c>
      <c r="E52" s="417"/>
      <c r="F52" s="337">
        <f t="shared" si="4"/>
        <v>0</v>
      </c>
      <c r="G52" s="319"/>
      <c r="I52" s="165"/>
      <c r="J52" s="166"/>
      <c r="K52" s="165"/>
      <c r="L52" s="4"/>
    </row>
    <row r="53" spans="1:12" s="2" customFormat="1" ht="24.75" customHeight="1">
      <c r="A53" s="348" t="s">
        <v>86</v>
      </c>
      <c r="B53" s="334" t="s">
        <v>421</v>
      </c>
      <c r="C53" s="335" t="s">
        <v>10</v>
      </c>
      <c r="D53" s="336">
        <v>114.18</v>
      </c>
      <c r="E53" s="417"/>
      <c r="F53" s="337">
        <f t="shared" si="4"/>
        <v>0</v>
      </c>
      <c r="G53" s="319"/>
      <c r="I53" s="165"/>
      <c r="J53" s="166"/>
      <c r="K53" s="165"/>
      <c r="L53" s="4"/>
    </row>
    <row r="54" spans="1:12" s="2" customFormat="1" ht="27" customHeight="1">
      <c r="A54" s="348" t="s">
        <v>87</v>
      </c>
      <c r="B54" s="334" t="s">
        <v>422</v>
      </c>
      <c r="C54" s="335" t="s">
        <v>12</v>
      </c>
      <c r="D54" s="336">
        <v>4889.5200000000004</v>
      </c>
      <c r="E54" s="417"/>
      <c r="F54" s="337">
        <f t="shared" si="4"/>
        <v>0</v>
      </c>
      <c r="G54" s="319"/>
      <c r="I54" s="165"/>
      <c r="J54" s="166"/>
      <c r="K54" s="165"/>
      <c r="L54" s="4"/>
    </row>
    <row r="55" spans="1:12" s="2" customFormat="1" ht="27.75" customHeight="1">
      <c r="A55" s="348" t="s">
        <v>88</v>
      </c>
      <c r="B55" s="334" t="s">
        <v>54</v>
      </c>
      <c r="C55" s="335" t="s">
        <v>10</v>
      </c>
      <c r="D55" s="336">
        <v>45.33</v>
      </c>
      <c r="E55" s="417"/>
      <c r="F55" s="337">
        <f t="shared" si="4"/>
        <v>0</v>
      </c>
      <c r="G55" s="319"/>
      <c r="I55" s="165"/>
      <c r="J55" s="166"/>
      <c r="K55" s="165"/>
      <c r="L55" s="4"/>
    </row>
    <row r="56" spans="1:12" s="2" customFormat="1" ht="26.25" customHeight="1">
      <c r="A56" s="348" t="s">
        <v>89</v>
      </c>
      <c r="B56" s="334" t="s">
        <v>433</v>
      </c>
      <c r="C56" s="349" t="s">
        <v>10</v>
      </c>
      <c r="D56" s="336">
        <v>68.849999999999994</v>
      </c>
      <c r="E56" s="417"/>
      <c r="F56" s="337">
        <f t="shared" si="4"/>
        <v>0</v>
      </c>
      <c r="G56" s="319"/>
      <c r="I56" s="165"/>
      <c r="J56" s="166"/>
      <c r="K56" s="165"/>
      <c r="L56" s="4"/>
    </row>
    <row r="57" spans="1:12" s="2" customFormat="1" ht="16.5" customHeight="1">
      <c r="A57" s="358" t="s">
        <v>73</v>
      </c>
      <c r="B57" s="328" t="s">
        <v>56</v>
      </c>
      <c r="C57" s="335"/>
      <c r="D57" s="336"/>
      <c r="E57" s="417"/>
      <c r="F57" s="361">
        <f>SUM(F58:F59)</f>
        <v>0</v>
      </c>
      <c r="G57" s="319"/>
      <c r="I57" s="165"/>
      <c r="J57" s="166"/>
      <c r="K57" s="165"/>
      <c r="L57" s="4"/>
    </row>
    <row r="58" spans="1:12" s="174" customFormat="1" ht="15.75" customHeight="1">
      <c r="A58" s="362" t="s">
        <v>90</v>
      </c>
      <c r="B58" s="363" t="s">
        <v>62</v>
      </c>
      <c r="C58" s="335" t="s">
        <v>57</v>
      </c>
      <c r="D58" s="336">
        <v>1</v>
      </c>
      <c r="E58" s="421"/>
      <c r="F58" s="364">
        <f>ROUND(D58*E58,2)</f>
        <v>0</v>
      </c>
      <c r="G58" s="320"/>
      <c r="I58" s="165"/>
      <c r="J58" s="176"/>
      <c r="K58" s="165"/>
      <c r="L58" s="175"/>
    </row>
    <row r="59" spans="1:12" s="174" customFormat="1" ht="15.75" customHeight="1">
      <c r="A59" s="362" t="s">
        <v>91</v>
      </c>
      <c r="B59" s="192" t="s">
        <v>440</v>
      </c>
      <c r="C59" s="161" t="s">
        <v>6</v>
      </c>
      <c r="D59" s="163">
        <v>604.5</v>
      </c>
      <c r="E59" s="424"/>
      <c r="F59" s="351">
        <f>ROUND(D59*E59,2)</f>
        <v>0</v>
      </c>
      <c r="G59" s="320"/>
      <c r="I59" s="165"/>
      <c r="J59" s="176"/>
      <c r="K59" s="165"/>
      <c r="L59" s="175"/>
    </row>
    <row r="60" spans="1:12" s="2" customFormat="1" ht="15.75" customHeight="1">
      <c r="A60" s="358" t="s">
        <v>364</v>
      </c>
      <c r="B60" s="328" t="s">
        <v>66</v>
      </c>
      <c r="C60" s="167"/>
      <c r="D60" s="168"/>
      <c r="E60" s="425"/>
      <c r="F60" s="361">
        <f>SUM(F61:F66)</f>
        <v>0</v>
      </c>
      <c r="G60" s="319"/>
      <c r="I60" s="165"/>
      <c r="J60" s="166"/>
      <c r="K60" s="165"/>
      <c r="L60" s="4"/>
    </row>
    <row r="61" spans="1:12" s="2" customFormat="1" ht="26.25" customHeight="1">
      <c r="A61" s="333" t="s">
        <v>365</v>
      </c>
      <c r="B61" s="365" t="s">
        <v>16</v>
      </c>
      <c r="C61" s="167" t="s">
        <v>10</v>
      </c>
      <c r="D61" s="161">
        <v>54.73</v>
      </c>
      <c r="E61" s="425"/>
      <c r="F61" s="337">
        <f t="shared" ref="F61:F66" si="5">ROUND(D61*E61,2)</f>
        <v>0</v>
      </c>
      <c r="G61" s="317"/>
      <c r="I61" s="165"/>
      <c r="J61" s="166"/>
      <c r="K61" s="165"/>
      <c r="L61" s="4"/>
    </row>
    <row r="62" spans="1:12" s="2" customFormat="1" ht="16.5" customHeight="1">
      <c r="A62" s="333" t="s">
        <v>366</v>
      </c>
      <c r="B62" s="334" t="s">
        <v>13</v>
      </c>
      <c r="C62" s="167" t="s">
        <v>11</v>
      </c>
      <c r="D62" s="163">
        <v>342.84</v>
      </c>
      <c r="E62" s="425"/>
      <c r="F62" s="337">
        <f t="shared" si="5"/>
        <v>0</v>
      </c>
      <c r="G62" s="164"/>
      <c r="I62" s="165"/>
      <c r="J62" s="166"/>
      <c r="K62" s="165"/>
      <c r="L62" s="4"/>
    </row>
    <row r="63" spans="1:12" s="2" customFormat="1" ht="23.25" customHeight="1">
      <c r="A63" s="333" t="s">
        <v>367</v>
      </c>
      <c r="B63" s="334" t="s">
        <v>8</v>
      </c>
      <c r="C63" s="167" t="s">
        <v>9</v>
      </c>
      <c r="D63" s="163">
        <v>2785.83</v>
      </c>
      <c r="E63" s="425"/>
      <c r="F63" s="337">
        <f t="shared" si="5"/>
        <v>0</v>
      </c>
      <c r="G63" s="317"/>
      <c r="I63" s="165"/>
      <c r="J63" s="166"/>
      <c r="K63" s="165"/>
      <c r="L63" s="4"/>
    </row>
    <row r="64" spans="1:12" s="2" customFormat="1" ht="22.5" customHeight="1">
      <c r="A64" s="333" t="s">
        <v>368</v>
      </c>
      <c r="B64" s="192" t="str">
        <f>[96]COMPOSIÇÕES!$C$3</f>
        <v>FORNECIMENTO, PREPARO E APLICAÇÃO DE CONCRETO PROJETADO, MEDIDO NO PROJETO - FCK = 30MPA - EM OBRAS DE CONTENÇÃO</v>
      </c>
      <c r="C64" s="167" t="s">
        <v>10</v>
      </c>
      <c r="D64" s="161">
        <v>7.66</v>
      </c>
      <c r="E64" s="425"/>
      <c r="F64" s="337">
        <f t="shared" si="5"/>
        <v>0</v>
      </c>
      <c r="G64" s="317"/>
      <c r="I64" s="165"/>
      <c r="J64" s="166"/>
      <c r="K64" s="165"/>
      <c r="L64" s="4"/>
    </row>
    <row r="65" spans="1:12" s="2" customFormat="1" ht="24" customHeight="1">
      <c r="A65" s="333" t="s">
        <v>369</v>
      </c>
      <c r="B65" s="192" t="s">
        <v>338</v>
      </c>
      <c r="C65" s="161" t="s">
        <v>9</v>
      </c>
      <c r="D65" s="161">
        <v>223.69</v>
      </c>
      <c r="E65" s="424"/>
      <c r="F65" s="351">
        <f t="shared" si="5"/>
        <v>0</v>
      </c>
      <c r="G65" s="317"/>
      <c r="I65" s="165"/>
      <c r="J65" s="166"/>
      <c r="K65" s="165"/>
      <c r="L65" s="4"/>
    </row>
    <row r="66" spans="1:12" s="2" customFormat="1" ht="16.5" customHeight="1">
      <c r="A66" s="333" t="s">
        <v>370</v>
      </c>
      <c r="B66" s="334" t="s">
        <v>46</v>
      </c>
      <c r="C66" s="167" t="s">
        <v>10</v>
      </c>
      <c r="D66" s="161">
        <v>3.6</v>
      </c>
      <c r="E66" s="425"/>
      <c r="F66" s="337">
        <f t="shared" si="5"/>
        <v>0</v>
      </c>
      <c r="G66" s="317"/>
      <c r="I66" s="165"/>
      <c r="J66" s="166"/>
      <c r="K66" s="165"/>
      <c r="L66" s="4"/>
    </row>
    <row r="67" spans="1:12" s="2" customFormat="1" ht="17.25" customHeight="1">
      <c r="A67" s="358" t="s">
        <v>371</v>
      </c>
      <c r="B67" s="328" t="s">
        <v>99</v>
      </c>
      <c r="C67" s="167"/>
      <c r="D67" s="168"/>
      <c r="E67" s="425"/>
      <c r="F67" s="361">
        <f>SUM(F68:F76)</f>
        <v>0</v>
      </c>
      <c r="G67" s="319"/>
      <c r="I67" s="165"/>
      <c r="J67" s="166"/>
      <c r="K67" s="165"/>
      <c r="L67" s="4"/>
    </row>
    <row r="68" spans="1:12" s="2" customFormat="1" ht="14.25" customHeight="1">
      <c r="A68" s="348" t="s">
        <v>372</v>
      </c>
      <c r="B68" s="334" t="s">
        <v>340</v>
      </c>
      <c r="C68" s="142" t="s">
        <v>6</v>
      </c>
      <c r="D68" s="161">
        <v>60</v>
      </c>
      <c r="E68" s="424"/>
      <c r="F68" s="351">
        <f t="shared" ref="F68:F76" si="6">ROUND(D68*E68,2)</f>
        <v>0</v>
      </c>
      <c r="G68" s="319"/>
      <c r="I68" s="165"/>
      <c r="J68" s="166"/>
      <c r="K68" s="165"/>
      <c r="L68" s="4"/>
    </row>
    <row r="69" spans="1:12" s="2" customFormat="1" ht="16.5" customHeight="1">
      <c r="A69" s="348" t="s">
        <v>373</v>
      </c>
      <c r="B69" s="192" t="s">
        <v>55</v>
      </c>
      <c r="C69" s="141" t="s">
        <v>10</v>
      </c>
      <c r="D69" s="162">
        <v>0.06</v>
      </c>
      <c r="E69" s="424"/>
      <c r="F69" s="351">
        <f t="shared" si="6"/>
        <v>0</v>
      </c>
      <c r="G69" s="319"/>
      <c r="I69" s="165"/>
      <c r="J69" s="166"/>
      <c r="K69" s="165"/>
      <c r="L69" s="4"/>
    </row>
    <row r="70" spans="1:12" s="2" customFormat="1" ht="23.25" customHeight="1">
      <c r="A70" s="348" t="s">
        <v>374</v>
      </c>
      <c r="B70" s="334" t="s">
        <v>422</v>
      </c>
      <c r="C70" s="141" t="s">
        <v>12</v>
      </c>
      <c r="D70" s="162">
        <v>2.29</v>
      </c>
      <c r="E70" s="424"/>
      <c r="F70" s="351">
        <f t="shared" si="6"/>
        <v>0</v>
      </c>
      <c r="G70" s="319"/>
      <c r="I70" s="165"/>
      <c r="J70" s="166"/>
      <c r="K70" s="165"/>
      <c r="L70" s="4"/>
    </row>
    <row r="71" spans="1:12" s="2" customFormat="1" ht="21" customHeight="1">
      <c r="A71" s="348" t="s">
        <v>375</v>
      </c>
      <c r="B71" s="334" t="s">
        <v>433</v>
      </c>
      <c r="C71" s="141" t="s">
        <v>10</v>
      </c>
      <c r="D71" s="162">
        <v>0.06</v>
      </c>
      <c r="E71" s="424"/>
      <c r="F71" s="351">
        <f t="shared" si="6"/>
        <v>0</v>
      </c>
      <c r="G71" s="319"/>
      <c r="I71" s="165"/>
      <c r="J71" s="166"/>
      <c r="K71" s="165"/>
      <c r="L71" s="4"/>
    </row>
    <row r="72" spans="1:12" s="171" customFormat="1" ht="16.5" customHeight="1">
      <c r="A72" s="348" t="s">
        <v>376</v>
      </c>
      <c r="B72" s="334" t="s">
        <v>337</v>
      </c>
      <c r="C72" s="140" t="s">
        <v>6</v>
      </c>
      <c r="D72" s="163">
        <v>60</v>
      </c>
      <c r="E72" s="424"/>
      <c r="F72" s="351">
        <f t="shared" si="6"/>
        <v>0</v>
      </c>
      <c r="G72" s="319"/>
      <c r="I72" s="165"/>
      <c r="J72" s="173"/>
      <c r="K72" s="165"/>
      <c r="L72" s="172"/>
    </row>
    <row r="73" spans="1:12" s="2" customFormat="1" ht="21.75" customHeight="1">
      <c r="A73" s="348" t="s">
        <v>428</v>
      </c>
      <c r="B73" s="365" t="s">
        <v>16</v>
      </c>
      <c r="C73" s="140" t="s">
        <v>10</v>
      </c>
      <c r="D73" s="161">
        <v>3.78</v>
      </c>
      <c r="E73" s="425"/>
      <c r="F73" s="337">
        <f t="shared" si="6"/>
        <v>0</v>
      </c>
      <c r="G73" s="317"/>
      <c r="I73" s="165"/>
      <c r="J73" s="166"/>
      <c r="K73" s="165"/>
      <c r="L73" s="4"/>
    </row>
    <row r="74" spans="1:12" s="2" customFormat="1" ht="16.5" customHeight="1">
      <c r="A74" s="348" t="s">
        <v>429</v>
      </c>
      <c r="B74" s="334" t="s">
        <v>13</v>
      </c>
      <c r="C74" s="140" t="s">
        <v>11</v>
      </c>
      <c r="D74" s="163">
        <v>44.260000000000005</v>
      </c>
      <c r="E74" s="425"/>
      <c r="F74" s="337">
        <f t="shared" si="6"/>
        <v>0</v>
      </c>
      <c r="G74" s="164"/>
      <c r="I74" s="165"/>
      <c r="J74" s="166"/>
      <c r="K74" s="165"/>
      <c r="L74" s="4"/>
    </row>
    <row r="75" spans="1:12" s="2" customFormat="1" ht="23.25" customHeight="1">
      <c r="A75" s="348" t="s">
        <v>430</v>
      </c>
      <c r="B75" s="334" t="s">
        <v>8</v>
      </c>
      <c r="C75" s="140" t="s">
        <v>9</v>
      </c>
      <c r="D75" s="163">
        <v>249.35</v>
      </c>
      <c r="E75" s="425"/>
      <c r="F75" s="337">
        <f t="shared" si="6"/>
        <v>0</v>
      </c>
      <c r="G75" s="317"/>
      <c r="I75" s="165"/>
      <c r="J75" s="166"/>
      <c r="K75" s="165"/>
      <c r="L75" s="4"/>
    </row>
    <row r="76" spans="1:12" s="2" customFormat="1" ht="16.5" customHeight="1">
      <c r="A76" s="348" t="s">
        <v>431</v>
      </c>
      <c r="B76" s="334" t="s">
        <v>46</v>
      </c>
      <c r="C76" s="140" t="s">
        <v>10</v>
      </c>
      <c r="D76" s="161">
        <v>0.32</v>
      </c>
      <c r="E76" s="425"/>
      <c r="F76" s="337">
        <f t="shared" si="6"/>
        <v>0</v>
      </c>
      <c r="G76" s="317"/>
      <c r="I76" s="165"/>
      <c r="J76" s="166"/>
      <c r="K76" s="165"/>
      <c r="L76" s="4"/>
    </row>
    <row r="77" spans="1:12" s="2" customFormat="1" ht="17.25" customHeight="1">
      <c r="A77" s="354">
        <v>4</v>
      </c>
      <c r="B77" s="323" t="s">
        <v>15</v>
      </c>
      <c r="C77" s="169"/>
      <c r="D77" s="170"/>
      <c r="E77" s="426"/>
      <c r="F77" s="357">
        <f>F78+F85</f>
        <v>0</v>
      </c>
      <c r="G77" s="164"/>
      <c r="H77" s="191"/>
      <c r="I77" s="165"/>
      <c r="J77" s="166"/>
      <c r="K77" s="165"/>
      <c r="L77" s="4"/>
    </row>
    <row r="78" spans="1:12" s="2" customFormat="1" ht="16.5" customHeight="1">
      <c r="A78" s="366" t="s">
        <v>354</v>
      </c>
      <c r="B78" s="328" t="s">
        <v>18</v>
      </c>
      <c r="C78" s="167"/>
      <c r="D78" s="167"/>
      <c r="E78" s="425"/>
      <c r="F78" s="361">
        <f>SUM(F79:F84)</f>
        <v>0</v>
      </c>
      <c r="G78" s="317"/>
      <c r="I78" s="165"/>
      <c r="J78" s="166"/>
      <c r="K78" s="165"/>
      <c r="L78" s="4"/>
    </row>
    <row r="79" spans="1:12" s="2" customFormat="1" ht="36.75" customHeight="1">
      <c r="A79" s="333" t="s">
        <v>377</v>
      </c>
      <c r="B79" s="334" t="s">
        <v>53</v>
      </c>
      <c r="C79" s="167" t="s">
        <v>10</v>
      </c>
      <c r="D79" s="168">
        <v>157.16</v>
      </c>
      <c r="E79" s="425"/>
      <c r="F79" s="337">
        <f t="shared" ref="F79:F84" si="7">ROUND(D79*E79,2)</f>
        <v>0</v>
      </c>
      <c r="G79" s="317"/>
      <c r="I79" s="165"/>
      <c r="J79" s="166"/>
      <c r="K79" s="165"/>
      <c r="L79" s="4"/>
    </row>
    <row r="80" spans="1:12" s="2" customFormat="1" ht="36.75" customHeight="1">
      <c r="A80" s="333" t="s">
        <v>378</v>
      </c>
      <c r="B80" s="334" t="s">
        <v>342</v>
      </c>
      <c r="C80" s="167" t="s">
        <v>10</v>
      </c>
      <c r="D80" s="168">
        <v>434.94</v>
      </c>
      <c r="E80" s="425"/>
      <c r="F80" s="337">
        <f t="shared" si="7"/>
        <v>0</v>
      </c>
      <c r="G80" s="319"/>
      <c r="I80" s="165"/>
      <c r="J80" s="166"/>
      <c r="K80" s="165"/>
      <c r="L80" s="4"/>
    </row>
    <row r="81" spans="1:12" s="2" customFormat="1" ht="28.5" customHeight="1">
      <c r="A81" s="333" t="s">
        <v>379</v>
      </c>
      <c r="B81" s="334" t="s">
        <v>421</v>
      </c>
      <c r="C81" s="167" t="s">
        <v>10</v>
      </c>
      <c r="D81" s="168">
        <v>631.39</v>
      </c>
      <c r="E81" s="425"/>
      <c r="F81" s="337">
        <f t="shared" si="7"/>
        <v>0</v>
      </c>
      <c r="G81" s="319"/>
      <c r="I81" s="165"/>
      <c r="J81" s="166"/>
      <c r="K81" s="165"/>
      <c r="L81" s="4"/>
    </row>
    <row r="82" spans="1:12" s="2" customFormat="1" ht="24.75" customHeight="1">
      <c r="A82" s="333" t="s">
        <v>380</v>
      </c>
      <c r="B82" s="334" t="s">
        <v>422</v>
      </c>
      <c r="C82" s="167" t="s">
        <v>12</v>
      </c>
      <c r="D82" s="168">
        <v>25564.42</v>
      </c>
      <c r="E82" s="425"/>
      <c r="F82" s="337">
        <f t="shared" si="7"/>
        <v>0</v>
      </c>
      <c r="G82" s="319"/>
      <c r="I82" s="165"/>
      <c r="J82" s="166"/>
      <c r="K82" s="165"/>
      <c r="L82" s="4"/>
    </row>
    <row r="83" spans="1:12" s="2" customFormat="1" ht="22.5" customHeight="1">
      <c r="A83" s="333" t="s">
        <v>381</v>
      </c>
      <c r="B83" s="334" t="s">
        <v>54</v>
      </c>
      <c r="C83" s="167" t="s">
        <v>10</v>
      </c>
      <c r="D83" s="168">
        <v>434.94</v>
      </c>
      <c r="E83" s="425"/>
      <c r="F83" s="337">
        <f t="shared" si="7"/>
        <v>0</v>
      </c>
      <c r="G83" s="319"/>
      <c r="I83" s="165"/>
      <c r="J83" s="166"/>
      <c r="K83" s="165"/>
      <c r="L83" s="4"/>
    </row>
    <row r="84" spans="1:12" s="2" customFormat="1" ht="26.25" customHeight="1">
      <c r="A84" s="333" t="s">
        <v>382</v>
      </c>
      <c r="B84" s="334" t="s">
        <v>433</v>
      </c>
      <c r="C84" s="161" t="s">
        <v>10</v>
      </c>
      <c r="D84" s="168">
        <v>196.45</v>
      </c>
      <c r="E84" s="425"/>
      <c r="F84" s="337">
        <f t="shared" si="7"/>
        <v>0</v>
      </c>
      <c r="G84" s="319"/>
      <c r="I84" s="165"/>
      <c r="J84" s="166"/>
      <c r="K84" s="165"/>
      <c r="L84" s="4"/>
    </row>
    <row r="85" spans="1:12" s="2" customFormat="1" ht="16.5" customHeight="1">
      <c r="A85" s="366" t="s">
        <v>355</v>
      </c>
      <c r="B85" s="328" t="s">
        <v>22</v>
      </c>
      <c r="C85" s="167"/>
      <c r="D85" s="168"/>
      <c r="E85" s="425"/>
      <c r="F85" s="361">
        <f>SUM(F86:F102)</f>
        <v>0</v>
      </c>
      <c r="G85" s="319"/>
      <c r="I85" s="165"/>
      <c r="J85" s="166"/>
      <c r="K85" s="165"/>
      <c r="L85" s="4"/>
    </row>
    <row r="86" spans="1:12" s="2" customFormat="1" ht="36" customHeight="1">
      <c r="A86" s="333" t="s">
        <v>383</v>
      </c>
      <c r="B86" s="334" t="s">
        <v>19</v>
      </c>
      <c r="C86" s="167" t="s">
        <v>10</v>
      </c>
      <c r="D86" s="167">
        <v>395.08</v>
      </c>
      <c r="E86" s="425"/>
      <c r="F86" s="337">
        <f t="shared" ref="F86:F102" si="8">ROUND(D86*E86,2)</f>
        <v>0</v>
      </c>
      <c r="G86" s="317"/>
      <c r="I86" s="165"/>
      <c r="J86" s="166"/>
      <c r="K86" s="165"/>
      <c r="L86" s="4"/>
    </row>
    <row r="87" spans="1:12" s="2" customFormat="1" ht="25.5" customHeight="1">
      <c r="A87" s="333" t="s">
        <v>384</v>
      </c>
      <c r="B87" s="334" t="s">
        <v>422</v>
      </c>
      <c r="C87" s="167" t="s">
        <v>12</v>
      </c>
      <c r="D87" s="167">
        <v>18272.45</v>
      </c>
      <c r="E87" s="425"/>
      <c r="F87" s="337">
        <f t="shared" si="8"/>
        <v>0</v>
      </c>
      <c r="G87" s="317"/>
      <c r="I87" s="165"/>
      <c r="J87" s="166"/>
      <c r="K87" s="165"/>
      <c r="L87" s="4"/>
    </row>
    <row r="88" spans="1:12" s="2" customFormat="1" ht="26.25" customHeight="1">
      <c r="A88" s="333" t="s">
        <v>385</v>
      </c>
      <c r="B88" s="334" t="s">
        <v>433</v>
      </c>
      <c r="C88" s="161" t="s">
        <v>10</v>
      </c>
      <c r="D88" s="167">
        <v>493.85</v>
      </c>
      <c r="E88" s="425"/>
      <c r="F88" s="337">
        <f t="shared" si="8"/>
        <v>0</v>
      </c>
      <c r="G88" s="319"/>
      <c r="I88" s="165"/>
      <c r="J88" s="166"/>
      <c r="K88" s="165"/>
      <c r="L88" s="4"/>
    </row>
    <row r="89" spans="1:12" s="2" customFormat="1" ht="36" customHeight="1">
      <c r="A89" s="333" t="s">
        <v>386</v>
      </c>
      <c r="B89" s="334" t="s">
        <v>342</v>
      </c>
      <c r="C89" s="161" t="s">
        <v>10</v>
      </c>
      <c r="D89" s="161">
        <v>217.88</v>
      </c>
      <c r="E89" s="424"/>
      <c r="F89" s="351">
        <f t="shared" si="8"/>
        <v>0</v>
      </c>
      <c r="G89" s="317"/>
      <c r="I89" s="165"/>
      <c r="J89" s="166"/>
      <c r="K89" s="165"/>
      <c r="L89" s="4"/>
    </row>
    <row r="90" spans="1:12" s="2" customFormat="1" ht="28.5" customHeight="1">
      <c r="A90" s="333" t="s">
        <v>387</v>
      </c>
      <c r="B90" s="334" t="s">
        <v>23</v>
      </c>
      <c r="C90" s="167" t="s">
        <v>10</v>
      </c>
      <c r="D90" s="167">
        <v>217.88</v>
      </c>
      <c r="E90" s="425"/>
      <c r="F90" s="337">
        <f t="shared" si="8"/>
        <v>0</v>
      </c>
      <c r="G90" s="317"/>
      <c r="I90" s="165"/>
      <c r="J90" s="166"/>
      <c r="K90" s="165"/>
      <c r="L90" s="4"/>
    </row>
    <row r="91" spans="1:12" s="2" customFormat="1" ht="24" customHeight="1">
      <c r="A91" s="333" t="s">
        <v>388</v>
      </c>
      <c r="B91" s="334" t="s">
        <v>24</v>
      </c>
      <c r="C91" s="167" t="s">
        <v>20</v>
      </c>
      <c r="D91" s="167">
        <v>112.02</v>
      </c>
      <c r="E91" s="425"/>
      <c r="F91" s="337">
        <f t="shared" si="8"/>
        <v>0</v>
      </c>
      <c r="G91" s="317"/>
      <c r="I91" s="165"/>
      <c r="J91" s="166"/>
      <c r="K91" s="165"/>
      <c r="L91" s="4"/>
    </row>
    <row r="92" spans="1:12" s="2" customFormat="1" ht="27.75" customHeight="1">
      <c r="A92" s="333" t="s">
        <v>389</v>
      </c>
      <c r="B92" s="334" t="s">
        <v>25</v>
      </c>
      <c r="C92" s="167" t="s">
        <v>20</v>
      </c>
      <c r="D92" s="167">
        <v>139.44</v>
      </c>
      <c r="E92" s="425"/>
      <c r="F92" s="337">
        <f t="shared" si="8"/>
        <v>0</v>
      </c>
      <c r="G92" s="317"/>
      <c r="I92" s="165"/>
      <c r="J92" s="166"/>
      <c r="K92" s="165"/>
      <c r="L92" s="4"/>
    </row>
    <row r="93" spans="1:12" s="2" customFormat="1" ht="26.25" customHeight="1">
      <c r="A93" s="333" t="s">
        <v>390</v>
      </c>
      <c r="B93" s="334" t="s">
        <v>26</v>
      </c>
      <c r="C93" s="167" t="s">
        <v>20</v>
      </c>
      <c r="D93" s="167">
        <v>251.46</v>
      </c>
      <c r="E93" s="425"/>
      <c r="F93" s="337">
        <f t="shared" si="8"/>
        <v>0</v>
      </c>
      <c r="G93" s="317"/>
      <c r="I93" s="165"/>
      <c r="J93" s="166"/>
      <c r="K93" s="165"/>
      <c r="L93" s="4"/>
    </row>
    <row r="94" spans="1:12" s="2" customFormat="1" ht="27" customHeight="1">
      <c r="A94" s="333" t="s">
        <v>391</v>
      </c>
      <c r="B94" s="334" t="s">
        <v>27</v>
      </c>
      <c r="C94" s="167" t="s">
        <v>21</v>
      </c>
      <c r="D94" s="167">
        <v>8298.07</v>
      </c>
      <c r="E94" s="425"/>
      <c r="F94" s="337">
        <f t="shared" si="8"/>
        <v>0</v>
      </c>
      <c r="G94" s="317"/>
      <c r="I94" s="165"/>
      <c r="J94" s="166"/>
      <c r="K94" s="165"/>
      <c r="L94" s="4"/>
    </row>
    <row r="95" spans="1:12" s="2" customFormat="1" ht="17.25" customHeight="1">
      <c r="A95" s="333" t="s">
        <v>392</v>
      </c>
      <c r="B95" s="334" t="s">
        <v>28</v>
      </c>
      <c r="C95" s="167" t="s">
        <v>11</v>
      </c>
      <c r="D95" s="167">
        <v>1162</v>
      </c>
      <c r="E95" s="425"/>
      <c r="F95" s="337">
        <f t="shared" si="8"/>
        <v>0</v>
      </c>
      <c r="G95" s="317"/>
      <c r="I95" s="165"/>
      <c r="J95" s="166"/>
      <c r="K95" s="165"/>
      <c r="L95" s="4"/>
    </row>
    <row r="96" spans="1:12" s="2" customFormat="1" ht="15" customHeight="1">
      <c r="A96" s="333" t="s">
        <v>393</v>
      </c>
      <c r="B96" s="334" t="s">
        <v>29</v>
      </c>
      <c r="C96" s="167" t="s">
        <v>11</v>
      </c>
      <c r="D96" s="167">
        <v>1162</v>
      </c>
      <c r="E96" s="425"/>
      <c r="F96" s="337">
        <f t="shared" si="8"/>
        <v>0</v>
      </c>
      <c r="G96" s="317"/>
      <c r="I96" s="165"/>
      <c r="J96" s="166"/>
      <c r="K96" s="165"/>
      <c r="L96" s="4"/>
    </row>
    <row r="97" spans="1:12" s="2" customFormat="1" ht="14.25" customHeight="1">
      <c r="A97" s="333" t="s">
        <v>394</v>
      </c>
      <c r="B97" s="334" t="s">
        <v>30</v>
      </c>
      <c r="C97" s="167" t="s">
        <v>10</v>
      </c>
      <c r="D97" s="167">
        <v>116.2</v>
      </c>
      <c r="E97" s="425"/>
      <c r="F97" s="337">
        <f t="shared" si="8"/>
        <v>0</v>
      </c>
      <c r="G97" s="317"/>
      <c r="I97" s="165"/>
      <c r="J97" s="166"/>
      <c r="K97" s="165"/>
      <c r="L97" s="4"/>
    </row>
    <row r="98" spans="1:12" s="2" customFormat="1" ht="26.25" customHeight="1">
      <c r="A98" s="333" t="s">
        <v>395</v>
      </c>
      <c r="B98" s="334" t="s">
        <v>34</v>
      </c>
      <c r="C98" s="167" t="s">
        <v>11</v>
      </c>
      <c r="D98" s="167">
        <v>585</v>
      </c>
      <c r="E98" s="425"/>
      <c r="F98" s="337">
        <f t="shared" si="8"/>
        <v>0</v>
      </c>
      <c r="G98" s="317"/>
      <c r="I98" s="165"/>
      <c r="J98" s="166"/>
      <c r="K98" s="165"/>
      <c r="L98" s="4"/>
    </row>
    <row r="99" spans="1:12" s="2" customFormat="1" ht="36" customHeight="1">
      <c r="A99" s="333" t="s">
        <v>396</v>
      </c>
      <c r="B99" s="334" t="s">
        <v>479</v>
      </c>
      <c r="C99" s="167" t="s">
        <v>6</v>
      </c>
      <c r="D99" s="167">
        <v>603.34</v>
      </c>
      <c r="E99" s="425"/>
      <c r="F99" s="337">
        <f t="shared" si="8"/>
        <v>0</v>
      </c>
      <c r="G99" s="317"/>
      <c r="I99" s="165"/>
      <c r="J99" s="166"/>
      <c r="K99" s="165"/>
      <c r="L99" s="4"/>
    </row>
    <row r="100" spans="1:12" s="2" customFormat="1" ht="16.5" customHeight="1">
      <c r="A100" s="333" t="s">
        <v>397</v>
      </c>
      <c r="B100" s="334" t="s">
        <v>31</v>
      </c>
      <c r="C100" s="167" t="s">
        <v>10</v>
      </c>
      <c r="D100" s="167">
        <v>31.68</v>
      </c>
      <c r="E100" s="425"/>
      <c r="F100" s="337">
        <f t="shared" si="8"/>
        <v>0</v>
      </c>
      <c r="G100" s="317"/>
      <c r="I100" s="165"/>
      <c r="J100" s="166"/>
      <c r="K100" s="165"/>
      <c r="L100" s="4"/>
    </row>
    <row r="101" spans="1:12" s="2" customFormat="1" ht="18" customHeight="1">
      <c r="A101" s="333" t="s">
        <v>398</v>
      </c>
      <c r="B101" s="334" t="s">
        <v>32</v>
      </c>
      <c r="C101" s="167" t="s">
        <v>10</v>
      </c>
      <c r="D101" s="167">
        <v>27.15</v>
      </c>
      <c r="E101" s="425"/>
      <c r="F101" s="337">
        <f t="shared" si="8"/>
        <v>0</v>
      </c>
      <c r="G101" s="317"/>
      <c r="I101" s="165"/>
      <c r="J101" s="166"/>
      <c r="K101" s="165"/>
      <c r="L101" s="4"/>
    </row>
    <row r="102" spans="1:12" s="2" customFormat="1" ht="18.75" customHeight="1">
      <c r="A102" s="333" t="s">
        <v>399</v>
      </c>
      <c r="B102" s="334" t="s">
        <v>33</v>
      </c>
      <c r="C102" s="167" t="s">
        <v>11</v>
      </c>
      <c r="D102" s="167">
        <v>150.84</v>
      </c>
      <c r="E102" s="425"/>
      <c r="F102" s="337">
        <f t="shared" si="8"/>
        <v>0</v>
      </c>
      <c r="G102" s="317"/>
      <c r="I102" s="165"/>
      <c r="J102" s="166"/>
      <c r="K102" s="165"/>
      <c r="L102" s="4"/>
    </row>
    <row r="103" spans="1:12" s="2" customFormat="1" ht="18" customHeight="1">
      <c r="A103" s="354">
        <v>5</v>
      </c>
      <c r="B103" s="323" t="s">
        <v>35</v>
      </c>
      <c r="C103" s="169"/>
      <c r="D103" s="170"/>
      <c r="E103" s="426"/>
      <c r="F103" s="357">
        <f>SUM(F104:F123)</f>
        <v>0</v>
      </c>
      <c r="G103" s="164"/>
      <c r="H103" s="191"/>
      <c r="I103" s="165"/>
      <c r="J103" s="166"/>
      <c r="K103" s="165"/>
      <c r="L103" s="4"/>
    </row>
    <row r="104" spans="1:12" s="2" customFormat="1" ht="26.25" customHeight="1">
      <c r="A104" s="333" t="s">
        <v>352</v>
      </c>
      <c r="B104" s="334" t="s">
        <v>39</v>
      </c>
      <c r="C104" s="167" t="s">
        <v>10</v>
      </c>
      <c r="D104" s="167">
        <v>35.840000000000003</v>
      </c>
      <c r="E104" s="425"/>
      <c r="F104" s="337">
        <f t="shared" ref="F104:F123" si="9">ROUND(D104*E104,2)</f>
        <v>0</v>
      </c>
      <c r="G104" s="317"/>
      <c r="I104" s="165"/>
      <c r="J104" s="166"/>
      <c r="K104" s="165"/>
      <c r="L104" s="4"/>
    </row>
    <row r="105" spans="1:12" s="2" customFormat="1" ht="24.75" customHeight="1">
      <c r="A105" s="333" t="s">
        <v>400</v>
      </c>
      <c r="B105" s="334" t="s">
        <v>439</v>
      </c>
      <c r="C105" s="167" t="s">
        <v>10</v>
      </c>
      <c r="D105" s="167">
        <v>630.42999999999995</v>
      </c>
      <c r="E105" s="425"/>
      <c r="F105" s="337">
        <f t="shared" si="9"/>
        <v>0</v>
      </c>
      <c r="G105" s="317"/>
      <c r="I105" s="165"/>
      <c r="J105" s="166"/>
      <c r="K105" s="165"/>
      <c r="L105" s="4"/>
    </row>
    <row r="106" spans="1:12" s="2" customFormat="1" ht="23.25" customHeight="1">
      <c r="A106" s="333" t="s">
        <v>401</v>
      </c>
      <c r="B106" s="334" t="s">
        <v>63</v>
      </c>
      <c r="C106" s="167" t="s">
        <v>10</v>
      </c>
      <c r="D106" s="167">
        <v>527.91999999999996</v>
      </c>
      <c r="E106" s="425"/>
      <c r="F106" s="337">
        <f t="shared" si="9"/>
        <v>0</v>
      </c>
      <c r="G106" s="317"/>
      <c r="I106" s="165"/>
      <c r="J106" s="166"/>
      <c r="K106" s="165"/>
      <c r="L106" s="4"/>
    </row>
    <row r="107" spans="1:12" s="2" customFormat="1" ht="27" customHeight="1">
      <c r="A107" s="333" t="s">
        <v>402</v>
      </c>
      <c r="B107" s="334" t="s">
        <v>40</v>
      </c>
      <c r="C107" s="167" t="s">
        <v>20</v>
      </c>
      <c r="D107" s="167">
        <v>1147.6600000000001</v>
      </c>
      <c r="E107" s="425"/>
      <c r="F107" s="337">
        <f t="shared" si="9"/>
        <v>0</v>
      </c>
      <c r="G107" s="317"/>
      <c r="I107" s="165"/>
      <c r="J107" s="166"/>
      <c r="K107" s="165"/>
      <c r="L107" s="4"/>
    </row>
    <row r="108" spans="1:12" s="2" customFormat="1" ht="38.25" customHeight="1">
      <c r="A108" s="333" t="s">
        <v>403</v>
      </c>
      <c r="B108" s="334" t="s">
        <v>342</v>
      </c>
      <c r="C108" s="161" t="s">
        <v>10</v>
      </c>
      <c r="D108" s="161">
        <v>527.91999999999996</v>
      </c>
      <c r="E108" s="424"/>
      <c r="F108" s="351">
        <f t="shared" si="9"/>
        <v>0</v>
      </c>
      <c r="G108" s="317"/>
      <c r="I108" s="165"/>
      <c r="J108" s="166"/>
      <c r="K108" s="165"/>
      <c r="L108" s="4"/>
    </row>
    <row r="109" spans="1:12" s="2" customFormat="1" ht="25.5" customHeight="1">
      <c r="A109" s="333" t="s">
        <v>404</v>
      </c>
      <c r="B109" s="334" t="s">
        <v>336</v>
      </c>
      <c r="C109" s="161" t="s">
        <v>36</v>
      </c>
      <c r="D109" s="167">
        <v>60501.08</v>
      </c>
      <c r="E109" s="425"/>
      <c r="F109" s="337">
        <f t="shared" si="9"/>
        <v>0</v>
      </c>
      <c r="G109" s="317"/>
      <c r="I109" s="165"/>
      <c r="J109" s="166"/>
      <c r="K109" s="165"/>
      <c r="L109" s="4"/>
    </row>
    <row r="110" spans="1:12" s="2" customFormat="1" ht="21.75" customHeight="1">
      <c r="A110" s="333" t="s">
        <v>405</v>
      </c>
      <c r="B110" s="334" t="s">
        <v>433</v>
      </c>
      <c r="C110" s="161" t="s">
        <v>10</v>
      </c>
      <c r="D110" s="167">
        <v>663.39</v>
      </c>
      <c r="E110" s="425"/>
      <c r="F110" s="337">
        <f t="shared" si="9"/>
        <v>0</v>
      </c>
      <c r="G110" s="317"/>
      <c r="I110" s="165"/>
      <c r="J110" s="166"/>
      <c r="K110" s="165"/>
      <c r="L110" s="4"/>
    </row>
    <row r="111" spans="1:12" s="2" customFormat="1" ht="17.25" customHeight="1">
      <c r="A111" s="333" t="s">
        <v>406</v>
      </c>
      <c r="B111" s="334" t="s">
        <v>47</v>
      </c>
      <c r="C111" s="167" t="s">
        <v>11</v>
      </c>
      <c r="D111" s="167">
        <v>589.76</v>
      </c>
      <c r="E111" s="425"/>
      <c r="F111" s="337">
        <f t="shared" si="9"/>
        <v>0</v>
      </c>
      <c r="G111" s="317"/>
      <c r="I111" s="165"/>
      <c r="J111" s="166"/>
      <c r="K111" s="165"/>
      <c r="L111" s="4"/>
    </row>
    <row r="112" spans="1:12" s="2" customFormat="1" ht="17.25" customHeight="1">
      <c r="A112" s="333" t="s">
        <v>407</v>
      </c>
      <c r="B112" s="334" t="s">
        <v>48</v>
      </c>
      <c r="C112" s="167" t="s">
        <v>10</v>
      </c>
      <c r="D112" s="167">
        <v>30.3</v>
      </c>
      <c r="E112" s="425"/>
      <c r="F112" s="337">
        <f t="shared" si="9"/>
        <v>0</v>
      </c>
      <c r="G112" s="317"/>
      <c r="I112" s="165"/>
      <c r="J112" s="166"/>
      <c r="K112" s="165"/>
      <c r="L112" s="4"/>
    </row>
    <row r="113" spans="1:12" s="2" customFormat="1" ht="17.25" customHeight="1">
      <c r="A113" s="333" t="s">
        <v>408</v>
      </c>
      <c r="B113" s="334" t="s">
        <v>46</v>
      </c>
      <c r="C113" s="167" t="s">
        <v>10</v>
      </c>
      <c r="D113" s="167">
        <v>6.56</v>
      </c>
      <c r="E113" s="425"/>
      <c r="F113" s="337">
        <f t="shared" si="9"/>
        <v>0</v>
      </c>
      <c r="G113" s="317"/>
      <c r="I113" s="165"/>
      <c r="J113" s="166"/>
      <c r="K113" s="165"/>
      <c r="L113" s="4"/>
    </row>
    <row r="114" spans="1:12" s="2" customFormat="1" ht="27.75" customHeight="1">
      <c r="A114" s="333" t="s">
        <v>409</v>
      </c>
      <c r="B114" s="334" t="s">
        <v>45</v>
      </c>
      <c r="C114" s="167" t="s">
        <v>6</v>
      </c>
      <c r="D114" s="167">
        <v>36.5</v>
      </c>
      <c r="E114" s="425"/>
      <c r="F114" s="337">
        <f t="shared" si="9"/>
        <v>0</v>
      </c>
      <c r="G114" s="317"/>
      <c r="I114" s="165"/>
      <c r="J114" s="166"/>
      <c r="K114" s="165"/>
      <c r="L114" s="4"/>
    </row>
    <row r="115" spans="1:12" s="2" customFormat="1" ht="16.5" customHeight="1">
      <c r="A115" s="333" t="s">
        <v>410</v>
      </c>
      <c r="B115" s="334" t="s">
        <v>343</v>
      </c>
      <c r="C115" s="161" t="s">
        <v>6</v>
      </c>
      <c r="D115" s="161">
        <v>152</v>
      </c>
      <c r="E115" s="424"/>
      <c r="F115" s="351">
        <f t="shared" si="9"/>
        <v>0</v>
      </c>
      <c r="G115" s="317"/>
      <c r="I115" s="165"/>
      <c r="J115" s="166"/>
      <c r="K115" s="165"/>
      <c r="L115" s="4"/>
    </row>
    <row r="116" spans="1:12" s="2" customFormat="1" ht="35.25" customHeight="1">
      <c r="A116" s="333" t="s">
        <v>411</v>
      </c>
      <c r="B116" s="334" t="s">
        <v>44</v>
      </c>
      <c r="C116" s="167" t="s">
        <v>51</v>
      </c>
      <c r="D116" s="167">
        <v>10</v>
      </c>
      <c r="E116" s="425"/>
      <c r="F116" s="337">
        <f t="shared" si="9"/>
        <v>0</v>
      </c>
      <c r="G116" s="317"/>
      <c r="I116" s="165"/>
      <c r="J116" s="166"/>
      <c r="K116" s="165"/>
      <c r="L116" s="4"/>
    </row>
    <row r="117" spans="1:12" s="2" customFormat="1" ht="15" customHeight="1">
      <c r="A117" s="333" t="s">
        <v>412</v>
      </c>
      <c r="B117" s="334" t="s">
        <v>42</v>
      </c>
      <c r="C117" s="167" t="s">
        <v>6</v>
      </c>
      <c r="D117" s="167">
        <v>4</v>
      </c>
      <c r="E117" s="425"/>
      <c r="F117" s="337">
        <f t="shared" si="9"/>
        <v>0</v>
      </c>
      <c r="G117" s="317"/>
      <c r="I117" s="165"/>
      <c r="J117" s="166"/>
      <c r="K117" s="165"/>
      <c r="L117" s="4"/>
    </row>
    <row r="118" spans="1:12" s="2" customFormat="1" ht="24.75" customHeight="1">
      <c r="A118" s="333" t="s">
        <v>413</v>
      </c>
      <c r="B118" s="334" t="s">
        <v>50</v>
      </c>
      <c r="C118" s="167" t="s">
        <v>51</v>
      </c>
      <c r="D118" s="167">
        <v>10</v>
      </c>
      <c r="E118" s="425"/>
      <c r="F118" s="337">
        <f t="shared" si="9"/>
        <v>0</v>
      </c>
      <c r="G118" s="317"/>
      <c r="I118" s="165"/>
      <c r="J118" s="166"/>
      <c r="K118" s="165"/>
      <c r="L118" s="4"/>
    </row>
    <row r="119" spans="1:12" s="2" customFormat="1" ht="18" customHeight="1">
      <c r="A119" s="333" t="s">
        <v>414</v>
      </c>
      <c r="B119" s="334" t="s">
        <v>43</v>
      </c>
      <c r="C119" s="167" t="s">
        <v>51</v>
      </c>
      <c r="D119" s="167">
        <v>10</v>
      </c>
      <c r="E119" s="425"/>
      <c r="F119" s="337">
        <f t="shared" si="9"/>
        <v>0</v>
      </c>
      <c r="G119" s="317"/>
      <c r="I119" s="165"/>
      <c r="J119" s="166"/>
      <c r="K119" s="165"/>
      <c r="L119" s="4"/>
    </row>
    <row r="120" spans="1:12" s="2" customFormat="1" ht="15.75" customHeight="1">
      <c r="A120" s="333" t="s">
        <v>415</v>
      </c>
      <c r="B120" s="334" t="s">
        <v>344</v>
      </c>
      <c r="C120" s="161" t="s">
        <v>51</v>
      </c>
      <c r="D120" s="161">
        <v>8</v>
      </c>
      <c r="E120" s="424"/>
      <c r="F120" s="351">
        <f t="shared" si="9"/>
        <v>0</v>
      </c>
      <c r="G120" s="317"/>
      <c r="I120" s="165"/>
      <c r="J120" s="166"/>
      <c r="K120" s="165"/>
      <c r="L120" s="4"/>
    </row>
    <row r="121" spans="1:12" s="2" customFormat="1" ht="25.5" customHeight="1">
      <c r="A121" s="333" t="s">
        <v>416</v>
      </c>
      <c r="B121" s="334" t="s">
        <v>49</v>
      </c>
      <c r="C121" s="167" t="s">
        <v>9</v>
      </c>
      <c r="D121" s="167">
        <v>3083.21</v>
      </c>
      <c r="E121" s="425"/>
      <c r="F121" s="337">
        <f t="shared" si="9"/>
        <v>0</v>
      </c>
      <c r="G121" s="317"/>
      <c r="I121" s="165"/>
      <c r="J121" s="166"/>
      <c r="K121" s="165"/>
      <c r="L121" s="4"/>
    </row>
    <row r="122" spans="1:12" s="2" customFormat="1" ht="23.25" customHeight="1">
      <c r="A122" s="333" t="s">
        <v>417</v>
      </c>
      <c r="B122" s="334" t="s">
        <v>41</v>
      </c>
      <c r="C122" s="167" t="s">
        <v>10</v>
      </c>
      <c r="D122" s="167">
        <v>27.18</v>
      </c>
      <c r="E122" s="425"/>
      <c r="F122" s="337">
        <f t="shared" si="9"/>
        <v>0</v>
      </c>
      <c r="G122" s="164"/>
      <c r="I122" s="165"/>
      <c r="J122" s="166"/>
      <c r="K122" s="165"/>
      <c r="L122" s="4"/>
    </row>
    <row r="123" spans="1:12" s="2" customFormat="1" ht="24" customHeight="1">
      <c r="A123" s="333" t="s">
        <v>418</v>
      </c>
      <c r="B123" s="334" t="s">
        <v>345</v>
      </c>
      <c r="C123" s="161" t="s">
        <v>11</v>
      </c>
      <c r="D123" s="161">
        <v>387.46</v>
      </c>
      <c r="E123" s="424"/>
      <c r="F123" s="351">
        <f t="shared" si="9"/>
        <v>0</v>
      </c>
      <c r="G123" s="164"/>
      <c r="I123" s="165"/>
      <c r="J123" s="166"/>
      <c r="K123" s="165"/>
      <c r="L123" s="4"/>
    </row>
    <row r="124" spans="1:12" s="2" customFormat="1" ht="18" customHeight="1">
      <c r="A124" s="367"/>
      <c r="B124" s="368"/>
      <c r="C124" s="368"/>
      <c r="D124" s="369"/>
      <c r="E124" s="427"/>
      <c r="F124" s="370">
        <f>F11+F12+F49+F77+F103</f>
        <v>215137.46</v>
      </c>
      <c r="G124" s="321"/>
      <c r="I124" s="4"/>
      <c r="J124" s="166"/>
      <c r="K124" s="4"/>
      <c r="L124" s="4"/>
    </row>
    <row r="125" spans="1:12" s="2" customFormat="1">
      <c r="A125" s="437"/>
      <c r="B125" s="438"/>
      <c r="C125" s="439"/>
      <c r="D125" s="440"/>
      <c r="E125" s="441"/>
      <c r="F125" s="442"/>
      <c r="G125" s="189"/>
      <c r="I125" s="4"/>
      <c r="J125" s="166"/>
      <c r="K125" s="4"/>
      <c r="L125" s="4"/>
    </row>
    <row r="126" spans="1:12" s="2" customFormat="1" ht="15.75" customHeight="1">
      <c r="A126" s="434">
        <v>6</v>
      </c>
      <c r="B126" s="435" t="s">
        <v>441</v>
      </c>
      <c r="C126" s="355"/>
      <c r="D126" s="356"/>
      <c r="E126" s="422"/>
      <c r="F126" s="436">
        <f>SUM(F127+F133+F135)</f>
        <v>0</v>
      </c>
      <c r="G126" s="177"/>
      <c r="J126" s="178"/>
    </row>
    <row r="127" spans="1:12" s="2" customFormat="1" ht="14.25" customHeight="1">
      <c r="A127" s="371" t="s">
        <v>461</v>
      </c>
      <c r="B127" s="185" t="s">
        <v>442</v>
      </c>
      <c r="C127" s="372"/>
      <c r="D127" s="373"/>
      <c r="E127" s="428"/>
      <c r="F127" s="374">
        <f>SUM(F128:F132)</f>
        <v>0</v>
      </c>
      <c r="G127" s="177"/>
      <c r="J127" s="178"/>
    </row>
    <row r="128" spans="1:12" s="2" customFormat="1" ht="35.25" customHeight="1">
      <c r="A128" s="333" t="s">
        <v>462</v>
      </c>
      <c r="B128" s="334" t="s">
        <v>443</v>
      </c>
      <c r="C128" s="161" t="s">
        <v>11</v>
      </c>
      <c r="D128" s="161">
        <v>80</v>
      </c>
      <c r="E128" s="424"/>
      <c r="F128" s="364">
        <f>ROUND(D128*E128,2)</f>
        <v>0</v>
      </c>
      <c r="G128" s="177"/>
      <c r="J128" s="178"/>
    </row>
    <row r="129" spans="1:10" s="2" customFormat="1" ht="25.5" customHeight="1">
      <c r="A129" s="333" t="s">
        <v>463</v>
      </c>
      <c r="B129" s="334" t="s">
        <v>444</v>
      </c>
      <c r="C129" s="161" t="s">
        <v>11</v>
      </c>
      <c r="D129" s="161">
        <v>100</v>
      </c>
      <c r="E129" s="424"/>
      <c r="F129" s="351">
        <f>ROUND(D129*E129,2)</f>
        <v>0</v>
      </c>
      <c r="G129" s="179"/>
      <c r="J129" s="178"/>
    </row>
    <row r="130" spans="1:10" s="2" customFormat="1" ht="35.25" customHeight="1">
      <c r="A130" s="333" t="s">
        <v>464</v>
      </c>
      <c r="B130" s="334" t="s">
        <v>445</v>
      </c>
      <c r="C130" s="161" t="s">
        <v>11</v>
      </c>
      <c r="D130" s="161">
        <v>80</v>
      </c>
      <c r="E130" s="424"/>
      <c r="F130" s="351">
        <f>ROUND(D130*E130,2)</f>
        <v>0</v>
      </c>
      <c r="G130" s="180"/>
      <c r="J130" s="178"/>
    </row>
    <row r="131" spans="1:10" s="2" customFormat="1" ht="15" customHeight="1">
      <c r="A131" s="333" t="s">
        <v>465</v>
      </c>
      <c r="B131" s="334" t="s">
        <v>446</v>
      </c>
      <c r="C131" s="161" t="s">
        <v>11</v>
      </c>
      <c r="D131" s="161">
        <v>8</v>
      </c>
      <c r="E131" s="424"/>
      <c r="F131" s="351">
        <f>ROUND(D131*E131,2)</f>
        <v>0</v>
      </c>
      <c r="G131" s="181"/>
      <c r="J131" s="178"/>
    </row>
    <row r="132" spans="1:10" s="2" customFormat="1" ht="24.75" customHeight="1">
      <c r="A132" s="333" t="s">
        <v>466</v>
      </c>
      <c r="B132" s="334" t="s">
        <v>447</v>
      </c>
      <c r="C132" s="161" t="s">
        <v>51</v>
      </c>
      <c r="D132" s="161">
        <v>1</v>
      </c>
      <c r="E132" s="424"/>
      <c r="F132" s="351">
        <f>ROUND(D132*E132,2)</f>
        <v>0</v>
      </c>
      <c r="J132" s="178"/>
    </row>
    <row r="133" spans="1:10" s="2" customFormat="1" ht="15.75" customHeight="1">
      <c r="A133" s="333" t="s">
        <v>467</v>
      </c>
      <c r="B133" s="375" t="s">
        <v>448</v>
      </c>
      <c r="C133" s="376"/>
      <c r="D133" s="377"/>
      <c r="E133" s="429"/>
      <c r="F133" s="378">
        <f>F134</f>
        <v>0</v>
      </c>
      <c r="G133" s="182"/>
      <c r="J133" s="178"/>
    </row>
    <row r="134" spans="1:10" s="2" customFormat="1" ht="15.75" customHeight="1">
      <c r="A134" s="333" t="s">
        <v>468</v>
      </c>
      <c r="B134" s="379" t="s">
        <v>449</v>
      </c>
      <c r="C134" s="380" t="s">
        <v>450</v>
      </c>
      <c r="D134" s="381">
        <v>1</v>
      </c>
      <c r="E134" s="430"/>
      <c r="F134" s="382">
        <f>ROUND(D134*E134,2)</f>
        <v>0</v>
      </c>
      <c r="G134" s="182"/>
      <c r="J134" s="178"/>
    </row>
    <row r="135" spans="1:10" s="2" customFormat="1" ht="14.25" customHeight="1">
      <c r="A135" s="333" t="s">
        <v>469</v>
      </c>
      <c r="B135" s="375" t="s">
        <v>451</v>
      </c>
      <c r="C135" s="383"/>
      <c r="D135" s="384"/>
      <c r="E135" s="431"/>
      <c r="F135" s="385">
        <f>SUM(F136:F144)</f>
        <v>0</v>
      </c>
      <c r="J135" s="178"/>
    </row>
    <row r="136" spans="1:10" s="2" customFormat="1" ht="15" customHeight="1">
      <c r="A136" s="333" t="s">
        <v>470</v>
      </c>
      <c r="B136" s="379" t="s">
        <v>452</v>
      </c>
      <c r="C136" s="383" t="s">
        <v>37</v>
      </c>
      <c r="D136" s="384">
        <v>480</v>
      </c>
      <c r="E136" s="431"/>
      <c r="F136" s="386">
        <f t="shared" ref="F136:F144" si="10">ROUND(D136*E136,2)</f>
        <v>0</v>
      </c>
      <c r="J136" s="178"/>
    </row>
    <row r="137" spans="1:10" s="2" customFormat="1" ht="15" customHeight="1">
      <c r="A137" s="333" t="s">
        <v>471</v>
      </c>
      <c r="B137" s="379" t="s">
        <v>453</v>
      </c>
      <c r="C137" s="383" t="s">
        <v>37</v>
      </c>
      <c r="D137" s="384">
        <v>1920</v>
      </c>
      <c r="E137" s="431"/>
      <c r="F137" s="386">
        <f t="shared" si="10"/>
        <v>0</v>
      </c>
      <c r="J137" s="178"/>
    </row>
    <row r="138" spans="1:10" s="2" customFormat="1" ht="15" customHeight="1">
      <c r="A138" s="333" t="s">
        <v>472</v>
      </c>
      <c r="B138" s="379" t="s">
        <v>454</v>
      </c>
      <c r="C138" s="383" t="s">
        <v>37</v>
      </c>
      <c r="D138" s="384">
        <v>1920</v>
      </c>
      <c r="E138" s="431"/>
      <c r="F138" s="386">
        <f t="shared" si="10"/>
        <v>0</v>
      </c>
      <c r="J138" s="178"/>
    </row>
    <row r="139" spans="1:10" s="2" customFormat="1" ht="15" customHeight="1">
      <c r="A139" s="333" t="s">
        <v>473</v>
      </c>
      <c r="B139" s="379" t="s">
        <v>455</v>
      </c>
      <c r="C139" s="383" t="s">
        <v>37</v>
      </c>
      <c r="D139" s="384">
        <v>1920</v>
      </c>
      <c r="E139" s="431"/>
      <c r="F139" s="386">
        <f t="shared" si="10"/>
        <v>0</v>
      </c>
      <c r="G139" s="4"/>
      <c r="H139" s="4"/>
      <c r="J139" s="178"/>
    </row>
    <row r="140" spans="1:10" s="2" customFormat="1" ht="15.75" customHeight="1">
      <c r="A140" s="333" t="s">
        <v>474</v>
      </c>
      <c r="B140" s="379" t="s">
        <v>456</v>
      </c>
      <c r="C140" s="383" t="s">
        <v>37</v>
      </c>
      <c r="D140" s="384">
        <v>5760</v>
      </c>
      <c r="E140" s="431"/>
      <c r="F140" s="386">
        <f t="shared" si="10"/>
        <v>0</v>
      </c>
      <c r="G140" s="4"/>
      <c r="H140" s="4"/>
      <c r="J140" s="178"/>
    </row>
    <row r="141" spans="1:10" s="2" customFormat="1" ht="15.75" customHeight="1">
      <c r="A141" s="333" t="s">
        <v>475</v>
      </c>
      <c r="B141" s="379" t="s">
        <v>457</v>
      </c>
      <c r="C141" s="387" t="s">
        <v>37</v>
      </c>
      <c r="D141" s="352">
        <v>1920</v>
      </c>
      <c r="E141" s="432"/>
      <c r="F141" s="386">
        <f t="shared" si="10"/>
        <v>0</v>
      </c>
      <c r="G141" s="183"/>
      <c r="H141" s="184"/>
      <c r="J141" s="178"/>
    </row>
    <row r="142" spans="1:10" s="2" customFormat="1" ht="16.5" customHeight="1">
      <c r="A142" s="333" t="s">
        <v>476</v>
      </c>
      <c r="B142" s="379" t="s">
        <v>458</v>
      </c>
      <c r="C142" s="387" t="s">
        <v>37</v>
      </c>
      <c r="D142" s="372">
        <v>1920</v>
      </c>
      <c r="E142" s="433"/>
      <c r="F142" s="386">
        <f t="shared" si="10"/>
        <v>0</v>
      </c>
      <c r="G142" s="184"/>
      <c r="H142" s="184"/>
      <c r="J142" s="178"/>
    </row>
    <row r="143" spans="1:10" s="2" customFormat="1" ht="15.75" customHeight="1">
      <c r="A143" s="333" t="s">
        <v>477</v>
      </c>
      <c r="B143" s="379" t="s">
        <v>459</v>
      </c>
      <c r="C143" s="387" t="s">
        <v>37</v>
      </c>
      <c r="D143" s="372">
        <v>240</v>
      </c>
      <c r="E143" s="433"/>
      <c r="F143" s="386">
        <f t="shared" si="10"/>
        <v>0</v>
      </c>
      <c r="G143" s="184"/>
      <c r="H143" s="184"/>
      <c r="J143" s="178"/>
    </row>
    <row r="144" spans="1:10" s="2" customFormat="1" ht="15.75" customHeight="1">
      <c r="A144" s="333" t="s">
        <v>478</v>
      </c>
      <c r="B144" s="379" t="s">
        <v>460</v>
      </c>
      <c r="C144" s="387" t="s">
        <v>37</v>
      </c>
      <c r="D144" s="372">
        <v>240</v>
      </c>
      <c r="E144" s="433"/>
      <c r="F144" s="386">
        <f t="shared" si="10"/>
        <v>0</v>
      </c>
      <c r="G144" s="184"/>
      <c r="H144" s="184"/>
      <c r="J144" s="178"/>
    </row>
    <row r="145" spans="1:12" s="2" customFormat="1" ht="21.75" customHeight="1" thickBot="1">
      <c r="A145" s="388"/>
      <c r="B145" s="389"/>
      <c r="C145" s="389"/>
      <c r="D145" s="390"/>
      <c r="E145" s="391" t="s">
        <v>357</v>
      </c>
      <c r="F145" s="392">
        <f>F124+F126</f>
        <v>215137.46</v>
      </c>
      <c r="G145" s="6"/>
      <c r="H145" s="6"/>
      <c r="I145" s="188"/>
      <c r="J145" s="158"/>
      <c r="K145" s="1"/>
      <c r="L145" s="1"/>
    </row>
    <row r="146" spans="1:12" s="2" customFormat="1" ht="14.25">
      <c r="A146" s="145"/>
      <c r="B146" s="186"/>
      <c r="C146" s="150"/>
      <c r="D146" s="144"/>
      <c r="E146" s="138"/>
      <c r="F146" s="139"/>
      <c r="G146" s="6"/>
      <c r="H146" s="6"/>
      <c r="I146" s="1"/>
      <c r="J146" s="158"/>
      <c r="K146" s="1"/>
      <c r="L146" s="1"/>
    </row>
    <row r="147" spans="1:12" s="2" customFormat="1" ht="14.25">
      <c r="A147" s="145"/>
      <c r="B147" s="186"/>
      <c r="C147" s="156"/>
      <c r="D147" s="144"/>
      <c r="E147" s="138"/>
      <c r="G147" s="6"/>
      <c r="H147" s="6"/>
      <c r="I147" s="1"/>
      <c r="J147" s="158"/>
      <c r="K147" s="1"/>
      <c r="L147" s="1"/>
    </row>
    <row r="148" spans="1:12" s="2" customFormat="1" ht="14.25">
      <c r="A148" s="145"/>
      <c r="B148" s="186"/>
      <c r="C148" s="156"/>
      <c r="D148" s="144"/>
      <c r="E148" s="138"/>
      <c r="F148" s="139"/>
      <c r="G148" s="6"/>
      <c r="H148" s="6"/>
      <c r="I148" s="1"/>
      <c r="J148" s="158"/>
      <c r="K148" s="1"/>
      <c r="L148" s="1"/>
    </row>
    <row r="149" spans="1:12" s="2" customFormat="1" ht="15">
      <c r="A149" s="145"/>
      <c r="B149" s="186"/>
      <c r="C149" s="149"/>
      <c r="D149" s="144"/>
      <c r="E149" s="149"/>
      <c r="F149" s="147"/>
      <c r="G149" s="8"/>
      <c r="H149" s="6"/>
      <c r="I149" s="1"/>
      <c r="J149" s="158"/>
      <c r="K149" s="1"/>
      <c r="L149" s="1"/>
    </row>
    <row r="150" spans="1:12" s="2" customFormat="1" ht="15">
      <c r="A150" s="145"/>
      <c r="B150" s="186"/>
      <c r="C150" s="149"/>
      <c r="D150" s="147"/>
      <c r="E150" s="149"/>
      <c r="F150" s="147"/>
      <c r="G150" s="7"/>
      <c r="H150" s="6"/>
      <c r="I150" s="1"/>
      <c r="J150" s="158"/>
      <c r="K150" s="1"/>
      <c r="L150" s="1"/>
    </row>
    <row r="151" spans="1:12" s="2" customFormat="1" ht="15">
      <c r="A151" s="145"/>
      <c r="B151" s="186"/>
      <c r="C151" s="151"/>
      <c r="D151" s="147"/>
      <c r="E151" s="151"/>
      <c r="F151" s="147"/>
      <c r="G151" s="7"/>
      <c r="H151" s="6"/>
      <c r="I151" s="1"/>
      <c r="J151" s="158"/>
      <c r="K151" s="1"/>
      <c r="L151" s="1"/>
    </row>
    <row r="152" spans="1:12" s="2" customFormat="1" ht="14.25">
      <c r="A152" s="145"/>
      <c r="B152" s="186"/>
      <c r="C152" s="153"/>
      <c r="D152" s="148"/>
      <c r="E152" s="153"/>
      <c r="F152" s="152"/>
      <c r="G152" s="9"/>
      <c r="H152" s="6"/>
      <c r="I152" s="1"/>
      <c r="J152" s="158"/>
      <c r="K152" s="1"/>
      <c r="L152" s="1"/>
    </row>
    <row r="153" spans="1:12" s="2" customFormat="1" ht="14.25">
      <c r="A153" s="145"/>
      <c r="B153" s="186"/>
      <c r="C153" s="156"/>
      <c r="D153" s="144"/>
      <c r="E153" s="138"/>
      <c r="F153" s="139"/>
      <c r="G153" s="6"/>
      <c r="H153" s="6"/>
      <c r="I153" s="1"/>
      <c r="J153" s="158"/>
      <c r="K153" s="1"/>
      <c r="L153" s="1"/>
    </row>
    <row r="154" spans="1:12" s="2" customFormat="1" ht="14.25">
      <c r="A154" s="145"/>
      <c r="B154" s="186"/>
      <c r="C154" s="156"/>
      <c r="D154" s="144"/>
      <c r="E154" s="138"/>
      <c r="F154" s="139"/>
      <c r="G154" s="6"/>
      <c r="H154" s="6"/>
      <c r="I154" s="1"/>
      <c r="J154" s="158"/>
      <c r="K154" s="1"/>
      <c r="L154" s="1"/>
    </row>
    <row r="155" spans="1:12" s="2" customFormat="1" ht="15">
      <c r="A155" s="145"/>
      <c r="B155" s="186"/>
      <c r="C155" s="160"/>
      <c r="D155" s="148"/>
      <c r="E155" s="146"/>
      <c r="F155" s="146"/>
      <c r="G155" s="6"/>
      <c r="H155" s="10"/>
      <c r="I155" s="1"/>
      <c r="J155" s="158"/>
      <c r="K155" s="1"/>
      <c r="L155" s="1"/>
    </row>
    <row r="156" spans="1:12" s="2" customFormat="1">
      <c r="A156" s="145"/>
      <c r="B156" s="186"/>
      <c r="C156" s="146"/>
      <c r="D156" s="146"/>
      <c r="E156" s="146"/>
      <c r="F156" s="146"/>
      <c r="G156" s="3"/>
      <c r="H156" s="3"/>
      <c r="I156" s="1"/>
      <c r="J156" s="158"/>
      <c r="K156" s="1"/>
      <c r="L156" s="1"/>
    </row>
    <row r="157" spans="1:12">
      <c r="J157" s="158"/>
    </row>
    <row r="158" spans="1:12">
      <c r="J158" s="158"/>
    </row>
    <row r="159" spans="1:12">
      <c r="J159" s="158"/>
    </row>
    <row r="160" spans="1:12">
      <c r="J160" s="158"/>
    </row>
    <row r="161" spans="10:10">
      <c r="J161" s="158"/>
    </row>
    <row r="162" spans="10:10">
      <c r="J162" s="158"/>
    </row>
    <row r="163" spans="10:10">
      <c r="J163" s="158"/>
    </row>
    <row r="164" spans="10:10">
      <c r="J164" s="158"/>
    </row>
    <row r="165" spans="10:10">
      <c r="J165" s="158"/>
    </row>
    <row r="166" spans="10:10">
      <c r="J166" s="158"/>
    </row>
    <row r="167" spans="10:10">
      <c r="J167" s="158"/>
    </row>
    <row r="168" spans="10:10">
      <c r="J168" s="158"/>
    </row>
    <row r="169" spans="10:10">
      <c r="J169" s="158"/>
    </row>
    <row r="170" spans="10:10">
      <c r="J170" s="158"/>
    </row>
    <row r="171" spans="10:10">
      <c r="J171" s="158"/>
    </row>
    <row r="172" spans="10:10">
      <c r="J172" s="158"/>
    </row>
    <row r="173" spans="10:10">
      <c r="J173" s="158"/>
    </row>
    <row r="174" spans="10:10">
      <c r="J174" s="158"/>
    </row>
    <row r="175" spans="10:10">
      <c r="J175" s="158"/>
    </row>
    <row r="176" spans="10:10">
      <c r="J176" s="158"/>
    </row>
    <row r="177" spans="10:10">
      <c r="J177" s="158"/>
    </row>
    <row r="178" spans="10:10">
      <c r="J178" s="158"/>
    </row>
    <row r="179" spans="10:10">
      <c r="J179" s="158"/>
    </row>
    <row r="180" spans="10:10">
      <c r="J180" s="158"/>
    </row>
    <row r="181" spans="10:10">
      <c r="J181" s="158"/>
    </row>
  </sheetData>
  <sheetProtection password="CACF" sheet="1" objects="1" scenarios="1"/>
  <mergeCells count="1">
    <mergeCell ref="A7:E7"/>
  </mergeCells>
  <printOptions horizontalCentered="1"/>
  <pageMargins left="0.51181102362204722" right="0.31496062992125984" top="0.55118110236220474" bottom="0.78740157480314965" header="0.31496062992125984" footer="0.31496062992125984"/>
  <pageSetup paperSize="9" scale="75" fitToHeight="3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Y198"/>
  <sheetViews>
    <sheetView topLeftCell="A13" zoomScaleSheetLayoutView="100" workbookViewId="0">
      <selection activeCell="A10" sqref="A10:Q10"/>
    </sheetView>
  </sheetViews>
  <sheetFormatPr defaultColWidth="3.28515625" defaultRowHeight="15.75"/>
  <cols>
    <col min="1" max="3" width="3.28515625" style="84"/>
    <col min="4" max="4" width="3.5703125" style="84" customWidth="1"/>
    <col min="5" max="5" width="5.7109375" style="84" customWidth="1"/>
    <col min="6" max="6" width="4.42578125" style="84" customWidth="1"/>
    <col min="7" max="7" width="6.140625" style="84" bestFit="1" customWidth="1"/>
    <col min="8" max="9" width="5" style="84" bestFit="1" customWidth="1"/>
    <col min="10" max="10" width="6.140625" style="84" customWidth="1"/>
    <col min="11" max="11" width="6.140625" style="84" bestFit="1" customWidth="1"/>
    <col min="12" max="12" width="3.85546875" style="84" bestFit="1" customWidth="1"/>
    <col min="13" max="13" width="6.140625" style="84" bestFit="1" customWidth="1"/>
    <col min="14" max="14" width="3.28515625" style="84"/>
    <col min="15" max="15" width="6.140625" style="84" bestFit="1" customWidth="1"/>
    <col min="16" max="17" width="3.28515625" style="84"/>
    <col min="18" max="18" width="3.85546875" style="84" bestFit="1" customWidth="1"/>
    <col min="19" max="19" width="3.28515625" style="84"/>
    <col min="20" max="20" width="5" style="84" bestFit="1" customWidth="1"/>
    <col min="21" max="16384" width="3.28515625" style="84"/>
  </cols>
  <sheetData>
    <row r="1" spans="1:28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>
      <c r="A2" s="83"/>
      <c r="C2" s="85"/>
      <c r="D2" s="85" t="s">
        <v>272</v>
      </c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3"/>
    </row>
    <row r="3" spans="1:28">
      <c r="A3" s="83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3"/>
    </row>
    <row r="4" spans="1:28">
      <c r="A4" s="83"/>
      <c r="B4" s="8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83"/>
      <c r="AA4" s="83"/>
      <c r="AB4" s="83"/>
    </row>
    <row r="5" spans="1:28" ht="15.75" customHeight="1">
      <c r="A5" s="83"/>
      <c r="B5" s="83"/>
      <c r="C5" s="193"/>
      <c r="D5" s="193"/>
      <c r="E5" s="193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3"/>
      <c r="S5" s="193"/>
      <c r="T5" s="193"/>
      <c r="U5" s="193"/>
      <c r="V5" s="193"/>
      <c r="W5" s="193"/>
      <c r="X5" s="193"/>
      <c r="Y5" s="193"/>
      <c r="Z5" s="83"/>
      <c r="AA5" s="83"/>
      <c r="AB5" s="83"/>
    </row>
    <row r="6" spans="1:28">
      <c r="A6" s="83"/>
      <c r="B6" s="83"/>
      <c r="C6" s="193"/>
      <c r="D6" s="193"/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3"/>
      <c r="S6" s="193"/>
      <c r="T6" s="193"/>
      <c r="U6" s="193"/>
      <c r="V6" s="193"/>
      <c r="W6" s="193"/>
      <c r="X6" s="193"/>
      <c r="Y6" s="193"/>
      <c r="Z6" s="83"/>
      <c r="AA6" s="83"/>
      <c r="AB6" s="83"/>
    </row>
    <row r="7" spans="1:28">
      <c r="A7" s="83"/>
      <c r="B7" s="8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5"/>
      <c r="W7" s="195"/>
      <c r="X7" s="195"/>
      <c r="Y7" s="195"/>
      <c r="Z7" s="83"/>
      <c r="AA7" s="83"/>
      <c r="AB7" s="83"/>
    </row>
    <row r="8" spans="1:28">
      <c r="A8" s="83"/>
      <c r="B8" s="8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83"/>
      <c r="AA8" s="83"/>
      <c r="AB8" s="83"/>
    </row>
    <row r="9" spans="1:28">
      <c r="A9" s="83"/>
      <c r="B9" s="83"/>
      <c r="C9" s="193"/>
      <c r="D9" s="193"/>
      <c r="E9" s="193"/>
      <c r="F9" s="195"/>
      <c r="G9" s="195"/>
      <c r="H9" s="195"/>
      <c r="I9" s="195"/>
      <c r="J9" s="195"/>
      <c r="K9" s="195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83"/>
      <c r="AA9" s="83"/>
      <c r="AB9" s="83"/>
    </row>
    <row r="10" spans="1:28">
      <c r="A10" s="83"/>
      <c r="B10" s="8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83"/>
      <c r="AA10" s="83"/>
      <c r="AB10" s="83"/>
    </row>
    <row r="11" spans="1:28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>
      <c r="B12" s="8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83"/>
      <c r="AA12" s="83"/>
    </row>
    <row r="13" spans="1:28">
      <c r="A13" s="83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3"/>
    </row>
    <row r="14" spans="1:28">
      <c r="A14" s="83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3"/>
    </row>
    <row r="15" spans="1:28">
      <c r="A15" s="83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3"/>
    </row>
    <row r="16" spans="1:28">
      <c r="A16" s="83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3"/>
    </row>
    <row r="17" spans="1:28">
      <c r="A17" s="83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3"/>
    </row>
    <row r="18" spans="1:28">
      <c r="A18" s="83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3"/>
    </row>
    <row r="19" spans="1:28">
      <c r="A19" s="83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3"/>
    </row>
    <row r="20" spans="1:28">
      <c r="A20" s="83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3"/>
    </row>
    <row r="21" spans="1:28">
      <c r="A21" s="83"/>
      <c r="B21" s="87"/>
      <c r="C21" s="87"/>
      <c r="D21" s="85" t="s">
        <v>273</v>
      </c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3"/>
    </row>
    <row r="22" spans="1:28">
      <c r="A22" s="83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3"/>
    </row>
    <row r="23" spans="1:28">
      <c r="A23" s="83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3"/>
    </row>
    <row r="24" spans="1:28">
      <c r="A24" s="83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3"/>
    </row>
    <row r="25" spans="1:28">
      <c r="A25" s="83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3"/>
    </row>
    <row r="26" spans="1:28">
      <c r="A26" s="83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3"/>
    </row>
    <row r="27" spans="1:28">
      <c r="A27" s="83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3"/>
    </row>
    <row r="28" spans="1:28">
      <c r="A28" s="83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3"/>
    </row>
    <row r="29" spans="1:28">
      <c r="A29" s="83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3"/>
    </row>
    <row r="30" spans="1:28">
      <c r="A30" s="83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3"/>
    </row>
    <row r="31" spans="1:28">
      <c r="A31" s="83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3"/>
    </row>
    <row r="32" spans="1:28">
      <c r="A32" s="83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3"/>
    </row>
    <row r="33" spans="1:30">
      <c r="A33" s="83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3"/>
    </row>
    <row r="34" spans="1:30">
      <c r="A34" s="83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3"/>
    </row>
    <row r="35" spans="1:30">
      <c r="A35" s="83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3"/>
    </row>
    <row r="36" spans="1:30">
      <c r="A36" s="83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3"/>
    </row>
    <row r="37" spans="1:30">
      <c r="A37" s="83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3"/>
    </row>
    <row r="38" spans="1:30">
      <c r="A38" s="83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3"/>
    </row>
    <row r="39" spans="1:30">
      <c r="A39" s="83"/>
      <c r="B39" s="83"/>
      <c r="C39" s="87"/>
      <c r="D39" s="87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3"/>
    </row>
    <row r="40" spans="1:30" ht="30.6" customHeight="1">
      <c r="A40" s="83"/>
      <c r="B40" s="83"/>
      <c r="C40" s="210" t="s">
        <v>274</v>
      </c>
      <c r="D40" s="211"/>
      <c r="E40" s="212" t="s">
        <v>65</v>
      </c>
      <c r="F40" s="212"/>
      <c r="G40" s="212"/>
      <c r="H40" s="212"/>
      <c r="I40" s="212" t="s">
        <v>58</v>
      </c>
      <c r="J40" s="212"/>
      <c r="K40" s="212"/>
      <c r="L40" s="212"/>
      <c r="M40" s="213" t="s">
        <v>3</v>
      </c>
      <c r="N40" s="214"/>
      <c r="O40" s="214"/>
      <c r="P40" s="214"/>
      <c r="Q40" s="215"/>
      <c r="R40" s="83"/>
      <c r="S40" s="87"/>
      <c r="T40" s="87"/>
      <c r="U40" s="87"/>
      <c r="V40" s="88"/>
      <c r="W40" s="88"/>
      <c r="X40" s="88"/>
      <c r="Y40" s="88"/>
      <c r="Z40" s="88"/>
      <c r="AA40" s="88"/>
      <c r="AB40" s="88"/>
    </row>
    <row r="41" spans="1:30" ht="15.75" customHeight="1">
      <c r="A41" s="83"/>
      <c r="B41" s="87"/>
      <c r="C41" s="203">
        <v>1</v>
      </c>
      <c r="D41" s="203"/>
      <c r="E41" s="204">
        <v>9</v>
      </c>
      <c r="F41" s="205"/>
      <c r="G41" s="200" t="s">
        <v>59</v>
      </c>
      <c r="H41" s="206"/>
      <c r="I41" s="207">
        <v>25</v>
      </c>
      <c r="J41" s="208"/>
      <c r="K41" s="200" t="s">
        <v>2</v>
      </c>
      <c r="L41" s="206"/>
      <c r="M41" s="207">
        <v>255</v>
      </c>
      <c r="N41" s="201"/>
      <c r="O41" s="200" t="s">
        <v>60</v>
      </c>
      <c r="P41" s="201"/>
      <c r="Q41" s="202"/>
      <c r="R41" s="88"/>
      <c r="S41" s="88"/>
      <c r="T41" s="83"/>
      <c r="U41" s="83"/>
      <c r="V41" s="88"/>
      <c r="W41" s="88"/>
      <c r="X41" s="87"/>
      <c r="Y41" s="87"/>
      <c r="Z41" s="87"/>
      <c r="AA41" s="83"/>
      <c r="AB41" s="83"/>
    </row>
    <row r="42" spans="1:30" ht="15.75" customHeight="1">
      <c r="A42" s="83"/>
      <c r="B42" s="83"/>
      <c r="C42" s="203">
        <v>2</v>
      </c>
      <c r="D42" s="203"/>
      <c r="E42" s="204" t="s">
        <v>335</v>
      </c>
      <c r="F42" s="205"/>
      <c r="G42" s="200" t="s">
        <v>59</v>
      </c>
      <c r="H42" s="206"/>
      <c r="I42" s="207">
        <v>20</v>
      </c>
      <c r="J42" s="208"/>
      <c r="K42" s="200" t="s">
        <v>2</v>
      </c>
      <c r="L42" s="206"/>
      <c r="M42" s="207">
        <v>3</v>
      </c>
      <c r="N42" s="201"/>
      <c r="O42" s="200" t="s">
        <v>60</v>
      </c>
      <c r="P42" s="201"/>
      <c r="Q42" s="202"/>
      <c r="R42" s="83"/>
      <c r="S42" s="88"/>
      <c r="T42" s="88"/>
      <c r="U42" s="87"/>
      <c r="V42" s="87"/>
      <c r="W42" s="87"/>
      <c r="X42" s="87"/>
      <c r="Y42" s="87"/>
      <c r="Z42" s="88"/>
      <c r="AA42" s="88"/>
      <c r="AB42" s="88"/>
      <c r="AC42" s="88"/>
      <c r="AD42" s="88"/>
    </row>
    <row r="43" spans="1:30" ht="15.75" customHeight="1">
      <c r="A43" s="83"/>
      <c r="B43" s="83"/>
      <c r="C43" s="89"/>
      <c r="D43" s="89"/>
      <c r="E43" s="90"/>
      <c r="F43" s="90"/>
      <c r="G43" s="91"/>
      <c r="H43" s="91"/>
      <c r="I43" s="90"/>
      <c r="J43" s="90"/>
      <c r="K43" s="91"/>
      <c r="L43" s="92"/>
      <c r="M43" s="90"/>
      <c r="N43" s="92"/>
      <c r="O43" s="92"/>
      <c r="P43" s="83"/>
      <c r="Q43" s="83"/>
      <c r="R43" s="83"/>
      <c r="S43" s="88"/>
      <c r="T43" s="88"/>
      <c r="U43" s="87"/>
      <c r="V43" s="87"/>
      <c r="W43" s="87"/>
      <c r="X43" s="87"/>
      <c r="Y43" s="87"/>
      <c r="Z43" s="88"/>
      <c r="AA43" s="88"/>
      <c r="AB43" s="88"/>
      <c r="AC43" s="88"/>
      <c r="AD43" s="88"/>
    </row>
    <row r="44" spans="1:30">
      <c r="A44" s="83"/>
      <c r="B44" s="83"/>
      <c r="C44" s="83"/>
      <c r="D44" s="87"/>
      <c r="E44" s="87"/>
      <c r="F44" s="88"/>
      <c r="G44" s="88"/>
      <c r="H44" s="88"/>
      <c r="I44" s="88"/>
      <c r="J44" s="88"/>
      <c r="K44" s="88"/>
      <c r="L44" s="88"/>
      <c r="M44" s="88"/>
      <c r="N44" s="87"/>
      <c r="O44" s="87"/>
      <c r="P44" s="87"/>
      <c r="Q44" s="87"/>
      <c r="R44" s="87"/>
      <c r="S44" s="83"/>
      <c r="T44" s="83"/>
      <c r="U44" s="87"/>
      <c r="V44" s="87"/>
      <c r="W44" s="87"/>
      <c r="X44" s="88"/>
      <c r="Y44" s="88"/>
      <c r="Z44" s="87"/>
      <c r="AA44" s="87"/>
      <c r="AB44" s="87"/>
      <c r="AC44" s="83"/>
      <c r="AD44" s="83"/>
    </row>
    <row r="45" spans="1:30">
      <c r="A45" s="83"/>
      <c r="B45" s="93" t="s">
        <v>306</v>
      </c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83"/>
    </row>
    <row r="46" spans="1:30">
      <c r="A46" s="83"/>
      <c r="B46" s="8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83"/>
      <c r="AA46" s="83"/>
      <c r="AB46" s="83"/>
    </row>
    <row r="47" spans="1:30">
      <c r="A47" s="83"/>
      <c r="B47" s="196" t="s">
        <v>348</v>
      </c>
      <c r="C47" s="197"/>
      <c r="D47" s="197"/>
      <c r="E47" s="198" t="s">
        <v>137</v>
      </c>
      <c r="F47" s="198"/>
      <c r="G47" s="198"/>
      <c r="H47" s="94" t="s">
        <v>17</v>
      </c>
      <c r="I47" s="199" t="s">
        <v>230</v>
      </c>
      <c r="J47" s="199"/>
      <c r="K47" s="95"/>
      <c r="L47" s="96"/>
      <c r="M47" s="95"/>
      <c r="N47" s="96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30">
      <c r="A48" s="83"/>
      <c r="B48" s="97"/>
      <c r="C48" s="97"/>
      <c r="D48" s="97"/>
      <c r="E48" s="98"/>
      <c r="F48" s="98"/>
      <c r="G48" s="98"/>
      <c r="H48" s="99"/>
      <c r="I48" s="100"/>
      <c r="J48" s="100"/>
      <c r="K48" s="100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33">
      <c r="A49" s="83"/>
      <c r="B49" s="196" t="s">
        <v>348</v>
      </c>
      <c r="C49" s="197"/>
      <c r="D49" s="197"/>
      <c r="E49" s="197">
        <f>I41</f>
        <v>25</v>
      </c>
      <c r="F49" s="197"/>
      <c r="G49" s="101" t="s">
        <v>17</v>
      </c>
      <c r="H49" s="209">
        <f>M41</f>
        <v>255</v>
      </c>
      <c r="I49" s="209"/>
      <c r="J49" s="102"/>
      <c r="M49" s="97"/>
      <c r="N49" s="83"/>
      <c r="O49" s="99"/>
      <c r="P49" s="99"/>
      <c r="Q49" s="97"/>
      <c r="R49" s="97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33">
      <c r="A50" s="83"/>
      <c r="B50" s="97"/>
      <c r="C50" s="97"/>
      <c r="D50" s="97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33">
      <c r="A51" s="83"/>
      <c r="B51" s="196" t="s">
        <v>348</v>
      </c>
      <c r="C51" s="197"/>
      <c r="D51" s="197"/>
      <c r="E51" s="197">
        <f>E49*H49</f>
        <v>6375</v>
      </c>
      <c r="F51" s="197"/>
      <c r="G51" s="103" t="s">
        <v>2</v>
      </c>
      <c r="H51" s="104"/>
      <c r="I51" s="104"/>
      <c r="J51" s="103"/>
      <c r="K51" s="103"/>
      <c r="L51" s="103"/>
      <c r="M51" s="103"/>
      <c r="N51" s="10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33">
      <c r="A52" s="83"/>
      <c r="B52" s="101"/>
      <c r="C52" s="101"/>
      <c r="D52" s="101"/>
      <c r="E52" s="101"/>
      <c r="F52" s="101"/>
      <c r="G52" s="103"/>
      <c r="H52" s="104"/>
      <c r="I52" s="104"/>
      <c r="J52" s="103"/>
      <c r="K52" s="103"/>
      <c r="L52" s="103"/>
      <c r="M52" s="103"/>
      <c r="N52" s="10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33">
      <c r="A53" s="83"/>
      <c r="B53" s="197" t="s">
        <v>349</v>
      </c>
      <c r="C53" s="197"/>
      <c r="D53" s="197"/>
      <c r="E53" s="198" t="s">
        <v>137</v>
      </c>
      <c r="F53" s="198"/>
      <c r="G53" s="198"/>
      <c r="H53" s="94" t="s">
        <v>17</v>
      </c>
      <c r="I53" s="199" t="s">
        <v>230</v>
      </c>
      <c r="J53" s="199"/>
      <c r="K53" s="95"/>
      <c r="L53" s="96"/>
      <c r="M53" s="95"/>
      <c r="N53" s="96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33">
      <c r="A54" s="83"/>
      <c r="B54" s="97"/>
      <c r="C54" s="97"/>
      <c r="D54" s="97"/>
      <c r="E54" s="98"/>
      <c r="F54" s="98"/>
      <c r="G54" s="98"/>
      <c r="H54" s="99"/>
      <c r="I54" s="100"/>
      <c r="J54" s="100"/>
      <c r="K54" s="100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33">
      <c r="A55" s="83"/>
      <c r="B55" s="197" t="s">
        <v>349</v>
      </c>
      <c r="C55" s="197"/>
      <c r="D55" s="197"/>
      <c r="E55" s="197">
        <v>20</v>
      </c>
      <c r="F55" s="197"/>
      <c r="G55" s="101" t="s">
        <v>17</v>
      </c>
      <c r="H55" s="209">
        <v>3</v>
      </c>
      <c r="I55" s="209"/>
      <c r="J55" s="102"/>
      <c r="M55" s="97"/>
      <c r="N55" s="83"/>
      <c r="O55" s="99"/>
      <c r="P55" s="99"/>
      <c r="Q55" s="97"/>
      <c r="R55" s="97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33">
      <c r="A56" s="83"/>
      <c r="B56" s="97"/>
      <c r="C56" s="97"/>
      <c r="D56" s="97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33">
      <c r="A57" s="83"/>
      <c r="B57" s="197" t="s">
        <v>349</v>
      </c>
      <c r="C57" s="197"/>
      <c r="D57" s="197"/>
      <c r="E57" s="197">
        <f>E55*H55</f>
        <v>60</v>
      </c>
      <c r="F57" s="197"/>
      <c r="G57" s="103" t="s">
        <v>2</v>
      </c>
      <c r="H57" s="104"/>
      <c r="I57" s="104"/>
      <c r="J57" s="103"/>
      <c r="K57" s="103"/>
      <c r="L57" s="103"/>
      <c r="M57" s="103"/>
      <c r="N57" s="10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33">
      <c r="A58" s="83"/>
      <c r="B58" s="101"/>
      <c r="C58" s="101"/>
      <c r="D58" s="101"/>
      <c r="E58" s="101"/>
      <c r="F58" s="101"/>
      <c r="G58" s="103"/>
      <c r="H58" s="104"/>
      <c r="I58" s="104"/>
      <c r="J58" s="103"/>
      <c r="K58" s="103"/>
      <c r="L58" s="103"/>
      <c r="M58" s="103"/>
      <c r="N58" s="10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33">
      <c r="A59" s="83"/>
      <c r="B59" s="196" t="s">
        <v>350</v>
      </c>
      <c r="C59" s="197"/>
      <c r="D59" s="197"/>
      <c r="E59" s="197">
        <f>E51+E57</f>
        <v>6435</v>
      </c>
      <c r="F59" s="197"/>
      <c r="G59" s="103" t="s">
        <v>2</v>
      </c>
      <c r="H59" s="104"/>
      <c r="I59" s="104"/>
      <c r="J59" s="103"/>
      <c r="K59" s="103"/>
      <c r="L59" s="103"/>
      <c r="M59" s="103"/>
      <c r="N59" s="10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33" ht="18.75">
      <c r="A60" s="83"/>
      <c r="B60" s="105"/>
      <c r="C60" s="105"/>
      <c r="D60" s="105"/>
      <c r="E60" s="105"/>
      <c r="F60" s="105"/>
      <c r="G60" s="106"/>
      <c r="H60" s="106"/>
      <c r="I60" s="106"/>
      <c r="J60" s="107"/>
      <c r="K60" s="106"/>
      <c r="L60" s="107"/>
      <c r="M60" s="106"/>
      <c r="N60" s="83"/>
      <c r="O60" s="106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33">
      <c r="A61" s="83"/>
      <c r="B61" s="93" t="s">
        <v>275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83"/>
    </row>
    <row r="62" spans="1:33">
      <c r="A62" s="83"/>
      <c r="B62" s="105"/>
      <c r="C62" s="105"/>
      <c r="D62" s="105"/>
      <c r="E62" s="105"/>
      <c r="F62" s="105"/>
      <c r="G62" s="83"/>
      <c r="H62" s="99"/>
      <c r="I62" s="83"/>
      <c r="J62" s="99"/>
      <c r="K62" s="100"/>
      <c r="L62" s="99"/>
      <c r="M62" s="83"/>
      <c r="N62" s="83"/>
      <c r="O62" s="83"/>
      <c r="P62" s="83"/>
      <c r="Q62" s="83"/>
      <c r="R62" s="83"/>
      <c r="S62" s="83"/>
      <c r="T62" s="108"/>
      <c r="U62" s="108"/>
      <c r="V62" s="108"/>
      <c r="W62" s="83"/>
      <c r="X62" s="83"/>
      <c r="Y62" s="83"/>
      <c r="Z62" s="83"/>
      <c r="AA62" s="83"/>
      <c r="AB62" s="83"/>
      <c r="AE62" s="216" t="e">
        <f>$M$42/#REF!</f>
        <v>#REF!</v>
      </c>
      <c r="AF62" s="216"/>
      <c r="AG62" s="216"/>
    </row>
    <row r="63" spans="1:33">
      <c r="A63" s="83"/>
      <c r="B63" s="97"/>
      <c r="C63" s="97"/>
      <c r="D63" s="97"/>
      <c r="E63" s="98"/>
      <c r="F63" s="83"/>
      <c r="G63" s="83"/>
      <c r="H63" s="99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33">
      <c r="A64" s="83"/>
      <c r="B64" s="105" t="s">
        <v>276</v>
      </c>
      <c r="C64" s="218" t="s">
        <v>277</v>
      </c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83"/>
      <c r="AB64" s="83"/>
    </row>
    <row r="65" spans="1:40">
      <c r="A65" s="83"/>
      <c r="B65" s="97"/>
      <c r="C65" s="218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83"/>
      <c r="AB65" s="83"/>
      <c r="AH65" s="219"/>
      <c r="AI65" s="219"/>
    </row>
    <row r="66" spans="1:40">
      <c r="A66" s="83"/>
      <c r="B66" s="105"/>
      <c r="C66" s="105"/>
      <c r="D66" s="105"/>
      <c r="E66" s="105"/>
      <c r="F66" s="105"/>
      <c r="G66" s="109"/>
      <c r="H66" s="109"/>
      <c r="I66" s="99"/>
      <c r="J66" s="96"/>
      <c r="K66" s="96"/>
      <c r="L66" s="83"/>
      <c r="M66" s="106"/>
      <c r="N66" s="106"/>
      <c r="O66" s="106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40">
      <c r="A67" s="83"/>
      <c r="B67" s="97" t="s">
        <v>278</v>
      </c>
      <c r="C67" s="97" t="s">
        <v>279</v>
      </c>
      <c r="D67" s="97"/>
      <c r="E67" s="98"/>
      <c r="F67" s="83"/>
      <c r="G67" s="83"/>
      <c r="H67" s="99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40">
      <c r="A68" s="83"/>
      <c r="B68" s="105"/>
      <c r="C68" s="105"/>
      <c r="D68" s="105"/>
      <c r="E68" s="105"/>
      <c r="F68" s="105"/>
      <c r="G68" s="110"/>
      <c r="H68" s="83"/>
      <c r="I68" s="83"/>
      <c r="J68" s="83"/>
      <c r="K68" s="111"/>
      <c r="L68" s="111"/>
      <c r="M68" s="112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40">
      <c r="A69" s="83"/>
      <c r="B69" s="97"/>
      <c r="C69" s="97"/>
      <c r="D69" s="97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40">
      <c r="A70" s="83"/>
      <c r="B70" s="105"/>
      <c r="C70" s="105"/>
      <c r="D70" s="105"/>
      <c r="E70" s="105"/>
      <c r="F70" s="105"/>
      <c r="G70" s="113"/>
      <c r="H70" s="113"/>
      <c r="I70" s="11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40">
      <c r="A71" s="83"/>
      <c r="B71" s="101"/>
      <c r="C71" s="101"/>
      <c r="D71" s="101"/>
      <c r="E71" s="101"/>
      <c r="F71" s="101"/>
      <c r="G71" s="112"/>
      <c r="H71" s="112"/>
      <c r="I71" s="112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40">
      <c r="A72" s="83"/>
      <c r="B72" s="105"/>
      <c r="C72" s="105"/>
      <c r="D72" s="105"/>
      <c r="E72" s="105"/>
      <c r="F72" s="105"/>
      <c r="G72" s="106"/>
      <c r="H72" s="106"/>
      <c r="I72" s="99"/>
      <c r="J72" s="106"/>
      <c r="K72" s="106"/>
      <c r="L72" s="99"/>
      <c r="M72" s="106"/>
      <c r="N72" s="106"/>
      <c r="O72" s="106"/>
      <c r="P72" s="99"/>
      <c r="Q72" s="106"/>
      <c r="R72" s="106"/>
      <c r="S72" s="106"/>
      <c r="T72" s="106"/>
      <c r="U72" s="106"/>
      <c r="V72" s="83"/>
      <c r="W72" s="83"/>
      <c r="X72" s="83"/>
      <c r="Y72" s="83"/>
      <c r="Z72" s="83"/>
      <c r="AA72" s="83"/>
      <c r="AB72" s="83"/>
      <c r="AJ72" s="197"/>
      <c r="AK72" s="197"/>
      <c r="AL72" s="197"/>
      <c r="AM72" s="197"/>
      <c r="AN72" s="197"/>
    </row>
    <row r="73" spans="1:40">
      <c r="A73" s="83"/>
      <c r="B73" s="101"/>
      <c r="C73" s="101"/>
      <c r="D73" s="101"/>
      <c r="E73" s="101"/>
      <c r="F73" s="101"/>
      <c r="G73" s="112"/>
      <c r="H73" s="112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J73" s="101"/>
      <c r="AK73" s="101"/>
      <c r="AL73" s="101"/>
      <c r="AM73" s="101"/>
      <c r="AN73" s="101"/>
    </row>
    <row r="74" spans="1:40">
      <c r="A74" s="83"/>
      <c r="B74" s="105"/>
      <c r="C74" s="105"/>
      <c r="D74" s="105"/>
      <c r="E74" s="105"/>
      <c r="F74" s="105"/>
      <c r="G74" s="83"/>
      <c r="H74" s="83"/>
      <c r="I74" s="83"/>
      <c r="J74" s="83"/>
      <c r="K74" s="83"/>
      <c r="L74" s="99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J74" s="197"/>
      <c r="AK74" s="197"/>
      <c r="AL74" s="197"/>
      <c r="AM74" s="197"/>
      <c r="AN74" s="197"/>
    </row>
    <row r="75" spans="1:40">
      <c r="A75" s="83"/>
      <c r="B75" s="101"/>
      <c r="C75" s="101"/>
      <c r="D75" s="101"/>
      <c r="E75" s="101"/>
      <c r="F75" s="101"/>
      <c r="G75" s="112"/>
      <c r="H75" s="112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J75" s="101"/>
      <c r="AK75" s="101"/>
      <c r="AL75" s="101"/>
      <c r="AM75" s="101"/>
      <c r="AN75" s="101"/>
    </row>
    <row r="76" spans="1:40">
      <c r="A76" s="83"/>
      <c r="B76" s="105"/>
      <c r="C76" s="105"/>
      <c r="D76" s="105"/>
      <c r="E76" s="105"/>
      <c r="F76" s="105"/>
      <c r="G76" s="113"/>
      <c r="H76" s="11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J76" s="197"/>
      <c r="AK76" s="197"/>
      <c r="AL76" s="197"/>
      <c r="AM76" s="197"/>
      <c r="AN76" s="197"/>
    </row>
    <row r="77" spans="1:40">
      <c r="A77" s="83"/>
      <c r="B77" s="101"/>
      <c r="C77" s="101"/>
      <c r="D77" s="101"/>
      <c r="E77" s="101"/>
      <c r="F77" s="101"/>
      <c r="G77" s="112"/>
      <c r="H77" s="112"/>
      <c r="I77" s="112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40">
      <c r="A78" s="83"/>
      <c r="B78" s="197"/>
      <c r="C78" s="197"/>
      <c r="D78" s="197"/>
      <c r="E78" s="197"/>
      <c r="F78" s="197"/>
      <c r="G78" s="217"/>
      <c r="H78" s="217"/>
      <c r="I78" s="217"/>
      <c r="J78" s="99"/>
      <c r="K78" s="217"/>
      <c r="L78" s="217"/>
      <c r="M78" s="217"/>
      <c r="N78" s="114"/>
      <c r="O78" s="217"/>
      <c r="P78" s="217"/>
      <c r="Q78" s="217"/>
      <c r="R78" s="217"/>
      <c r="S78" s="114"/>
      <c r="T78" s="217"/>
      <c r="U78" s="217"/>
      <c r="V78" s="217"/>
      <c r="W78" s="217"/>
      <c r="X78" s="217"/>
      <c r="Y78" s="83"/>
      <c r="Z78" s="83"/>
      <c r="AA78" s="83"/>
      <c r="AB78" s="83"/>
    </row>
    <row r="79" spans="1:40">
      <c r="A79" s="83"/>
      <c r="B79" s="101"/>
      <c r="C79" s="101"/>
      <c r="D79" s="101"/>
      <c r="E79" s="101"/>
      <c r="F79" s="101"/>
      <c r="G79" s="112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40">
      <c r="A80" s="83"/>
      <c r="B80" s="197"/>
      <c r="C80" s="197"/>
      <c r="D80" s="197"/>
      <c r="E80" s="197"/>
      <c r="F80" s="197"/>
      <c r="G80" s="11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>
      <c r="A81" s="83"/>
      <c r="B81" s="101"/>
      <c r="C81" s="101"/>
      <c r="D81" s="101"/>
      <c r="E81" s="101"/>
      <c r="F81" s="101"/>
      <c r="G81" s="11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>
      <c r="A82" s="83"/>
      <c r="B82" s="197"/>
      <c r="C82" s="197"/>
      <c r="D82" s="197"/>
      <c r="E82" s="197"/>
      <c r="F82" s="197"/>
      <c r="G82" s="11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>
      <c r="A83" s="83"/>
      <c r="B83" s="101"/>
      <c r="C83" s="101"/>
      <c r="D83" s="101"/>
      <c r="E83" s="101"/>
      <c r="F83" s="101"/>
      <c r="G83" s="112"/>
      <c r="H83" s="112"/>
      <c r="I83" s="112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>
      <c r="A84" s="83"/>
      <c r="B84" s="197"/>
      <c r="C84" s="197"/>
      <c r="D84" s="197"/>
      <c r="E84" s="197"/>
      <c r="F84" s="197"/>
      <c r="G84" s="217"/>
      <c r="H84" s="217"/>
      <c r="I84" s="217"/>
      <c r="J84" s="99"/>
      <c r="K84" s="217"/>
      <c r="L84" s="217"/>
      <c r="M84" s="99"/>
      <c r="N84" s="217"/>
      <c r="O84" s="217"/>
      <c r="P84" s="217"/>
      <c r="Q84" s="99"/>
      <c r="R84" s="217"/>
      <c r="S84" s="217"/>
      <c r="T84" s="217"/>
      <c r="U84" s="217"/>
      <c r="V84" s="83"/>
      <c r="W84" s="83"/>
      <c r="X84" s="83"/>
      <c r="Y84" s="83"/>
      <c r="Z84" s="83"/>
      <c r="AA84" s="83"/>
      <c r="AB84" s="83"/>
    </row>
    <row r="85" spans="1:28">
      <c r="A85" s="83"/>
      <c r="B85" s="101"/>
      <c r="C85" s="101"/>
      <c r="D85" s="101"/>
      <c r="E85" s="101"/>
      <c r="F85" s="101"/>
      <c r="G85" s="112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>
      <c r="A86" s="83"/>
      <c r="B86" s="197"/>
      <c r="C86" s="197"/>
      <c r="D86" s="197"/>
      <c r="E86" s="197"/>
      <c r="F86" s="197"/>
      <c r="G86" s="112"/>
      <c r="H86" s="99"/>
      <c r="I86" s="83"/>
      <c r="J86" s="99"/>
      <c r="K86" s="99"/>
      <c r="L86" s="83"/>
      <c r="M86" s="99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>
      <c r="A87" s="83"/>
      <c r="B87" s="101"/>
      <c r="C87" s="101"/>
      <c r="D87" s="101"/>
      <c r="E87" s="101"/>
      <c r="F87" s="101"/>
      <c r="G87" s="11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>
      <c r="A88" s="83"/>
      <c r="B88" s="197"/>
      <c r="C88" s="197"/>
      <c r="D88" s="197"/>
      <c r="E88" s="197"/>
      <c r="F88" s="197"/>
      <c r="G88" s="220"/>
      <c r="H88" s="220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>
      <c r="A89" s="83"/>
      <c r="B89" s="101"/>
      <c r="C89" s="101"/>
      <c r="D89" s="101"/>
      <c r="E89" s="101"/>
      <c r="F89" s="101"/>
      <c r="G89" s="112"/>
      <c r="H89" s="112"/>
      <c r="I89" s="112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>
      <c r="A90" s="83"/>
      <c r="B90" s="197"/>
      <c r="C90" s="197"/>
      <c r="D90" s="197"/>
      <c r="E90" s="197"/>
      <c r="F90" s="197"/>
      <c r="G90" s="221"/>
      <c r="H90" s="221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>
      <c r="A91" s="83"/>
      <c r="B91" s="101"/>
      <c r="C91" s="101"/>
      <c r="D91" s="101"/>
      <c r="E91" s="101"/>
      <c r="F91" s="101"/>
      <c r="G91" s="112"/>
      <c r="H91" s="112"/>
      <c r="I91" s="112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>
      <c r="A92" s="83"/>
      <c r="B92" s="101"/>
      <c r="C92" s="101"/>
      <c r="D92" s="101"/>
      <c r="E92" s="112"/>
      <c r="F92" s="99"/>
      <c r="G92" s="99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>
      <c r="A93" s="83"/>
      <c r="B93" s="101"/>
      <c r="C93" s="101"/>
      <c r="D93" s="101"/>
      <c r="E93" s="101"/>
      <c r="F93" s="101"/>
      <c r="G93" s="112"/>
      <c r="H93" s="112"/>
      <c r="I93" s="112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>
      <c r="A94" s="83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3"/>
    </row>
    <row r="95" spans="1:28">
      <c r="A95" s="83"/>
      <c r="B95" s="197"/>
      <c r="C95" s="197"/>
      <c r="D95" s="197"/>
      <c r="E95" s="197"/>
      <c r="F95" s="116"/>
      <c r="G95" s="94"/>
      <c r="H95" s="104"/>
      <c r="I95" s="103"/>
      <c r="J95" s="99"/>
      <c r="K95" s="219"/>
      <c r="L95" s="219"/>
      <c r="M95" s="83"/>
      <c r="N95" s="217"/>
      <c r="O95" s="217"/>
      <c r="P95" s="217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>
      <c r="A96" s="83"/>
      <c r="B96" s="83"/>
      <c r="C96" s="83"/>
      <c r="D96" s="83"/>
      <c r="E96" s="98"/>
      <c r="F96" s="83"/>
      <c r="G96" s="83"/>
      <c r="H96" s="99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>
      <c r="A97" s="83"/>
      <c r="B97" s="197"/>
      <c r="C97" s="197"/>
      <c r="D97" s="197"/>
      <c r="E97" s="197"/>
      <c r="F97" s="100"/>
      <c r="G97" s="100"/>
      <c r="H97" s="100"/>
      <c r="I97" s="83"/>
      <c r="J97" s="83"/>
      <c r="K97" s="83"/>
      <c r="L97" s="83"/>
      <c r="M97" s="111"/>
      <c r="N97" s="111"/>
      <c r="O97" s="112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>
      <c r="A99" s="83"/>
      <c r="B99" s="197"/>
      <c r="C99" s="197"/>
      <c r="D99" s="197"/>
      <c r="E99" s="197"/>
      <c r="F99" s="220"/>
      <c r="G99" s="220"/>
      <c r="H99" s="220"/>
      <c r="I99" s="103"/>
      <c r="J99" s="103"/>
      <c r="K99" s="103"/>
      <c r="L99" s="103"/>
      <c r="M99" s="103"/>
      <c r="N99" s="10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>
      <c r="A100" s="83"/>
      <c r="B100" s="83"/>
      <c r="C100" s="83"/>
      <c r="D100" s="83"/>
      <c r="E100" s="98"/>
      <c r="F100" s="83"/>
      <c r="G100" s="83"/>
      <c r="H100" s="99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8.75">
      <c r="A101" s="83"/>
      <c r="B101" s="197"/>
      <c r="C101" s="197"/>
      <c r="D101" s="197"/>
      <c r="E101" s="197"/>
      <c r="F101" s="217"/>
      <c r="G101" s="217"/>
      <c r="H101" s="217"/>
      <c r="I101" s="107"/>
      <c r="J101" s="217"/>
      <c r="K101" s="217"/>
      <c r="L101" s="83"/>
      <c r="M101" s="106"/>
      <c r="N101" s="106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>
      <c r="A103" s="83"/>
      <c r="B103" s="197"/>
      <c r="C103" s="197"/>
      <c r="D103" s="197"/>
      <c r="E103" s="197"/>
      <c r="F103" s="195"/>
      <c r="G103" s="195"/>
      <c r="H103" s="103"/>
      <c r="I103" s="103"/>
      <c r="J103" s="103"/>
      <c r="K103" s="103"/>
      <c r="L103" s="103"/>
      <c r="M103" s="103"/>
      <c r="N103" s="10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>
      <c r="A104" s="83"/>
      <c r="B104" s="83"/>
      <c r="C104" s="83"/>
      <c r="D104" s="83"/>
      <c r="E104" s="98"/>
      <c r="F104" s="83"/>
      <c r="G104" s="83"/>
      <c r="H104" s="99"/>
      <c r="I104" s="100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>
      <c r="A105" s="83"/>
      <c r="B105" s="197"/>
      <c r="C105" s="197"/>
      <c r="D105" s="197"/>
      <c r="E105" s="197"/>
      <c r="F105" s="223"/>
      <c r="G105" s="22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>
      <c r="A107" s="83"/>
      <c r="B107" s="197"/>
      <c r="C107" s="197"/>
      <c r="D107" s="197"/>
      <c r="E107" s="197"/>
      <c r="F107" s="117"/>
      <c r="G107" s="118"/>
      <c r="H107" s="199"/>
      <c r="I107" s="199"/>
      <c r="J107" s="103"/>
      <c r="K107" s="104"/>
      <c r="L107" s="118"/>
      <c r="M107" s="119"/>
      <c r="N107" s="103"/>
      <c r="O107" s="104"/>
      <c r="P107" s="83"/>
      <c r="Q107" s="106"/>
      <c r="R107" s="99"/>
      <c r="S107" s="114"/>
      <c r="T107" s="111"/>
      <c r="U107" s="217"/>
      <c r="V107" s="217"/>
      <c r="W107" s="217"/>
      <c r="X107" s="83"/>
      <c r="Y107" s="83"/>
      <c r="Z107" s="83"/>
      <c r="AA107" s="83"/>
      <c r="AB107" s="83"/>
    </row>
    <row r="108" spans="1:28">
      <c r="A108" s="83"/>
      <c r="B108" s="83"/>
      <c r="C108" s="83"/>
      <c r="D108" s="83"/>
      <c r="E108" s="222"/>
      <c r="F108" s="209"/>
      <c r="G108" s="209"/>
      <c r="H108" s="99"/>
      <c r="I108" s="209"/>
      <c r="J108" s="209"/>
      <c r="K108" s="209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>
      <c r="A109" s="83"/>
      <c r="B109" s="197"/>
      <c r="C109" s="197"/>
      <c r="D109" s="197"/>
      <c r="E109" s="197"/>
      <c r="F109" s="120"/>
      <c r="G109" s="112"/>
      <c r="H109" s="83"/>
      <c r="I109" s="99"/>
      <c r="J109" s="111"/>
      <c r="K109" s="99"/>
      <c r="L109" s="110"/>
      <c r="M109" s="99"/>
      <c r="N109" s="83"/>
      <c r="O109" s="99"/>
      <c r="P109" s="83"/>
      <c r="Q109" s="83"/>
      <c r="R109" s="110"/>
      <c r="S109" s="83"/>
      <c r="T109" s="110"/>
      <c r="U109" s="83"/>
      <c r="V109" s="83"/>
      <c r="W109" s="83"/>
      <c r="X109" s="83"/>
      <c r="Y109" s="83"/>
      <c r="Z109" s="83"/>
      <c r="AA109" s="83"/>
      <c r="AB109" s="83"/>
    </row>
    <row r="110" spans="1:28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>
      <c r="A111" s="83"/>
      <c r="B111" s="197"/>
      <c r="C111" s="197"/>
      <c r="D111" s="197"/>
      <c r="E111" s="197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>
      <c r="A112" s="83"/>
      <c r="B112" s="101"/>
      <c r="C112" s="101"/>
      <c r="D112" s="101"/>
      <c r="E112" s="101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>
      <c r="A113" s="83"/>
      <c r="B113" s="197"/>
      <c r="C113" s="197"/>
      <c r="D113" s="197"/>
      <c r="E113" s="197"/>
      <c r="F113" s="217"/>
      <c r="G113" s="217"/>
      <c r="H113" s="99"/>
      <c r="I113" s="99"/>
      <c r="J113" s="219"/>
      <c r="K113" s="219"/>
      <c r="L113" s="83"/>
      <c r="M113" s="217"/>
      <c r="N113" s="217"/>
      <c r="O113" s="217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>
      <c r="A114" s="83"/>
      <c r="B114" s="101"/>
      <c r="C114" s="101"/>
      <c r="D114" s="101"/>
      <c r="E114" s="101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>
      <c r="A115" s="83"/>
      <c r="B115" s="197"/>
      <c r="C115" s="197"/>
      <c r="D115" s="197"/>
      <c r="E115" s="197"/>
      <c r="F115" s="83"/>
      <c r="G115" s="83"/>
      <c r="H115" s="83"/>
      <c r="I115" s="83"/>
      <c r="J115" s="83"/>
      <c r="K115" s="111"/>
      <c r="L115" s="111"/>
      <c r="M115" s="112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>
      <c r="A116" s="83"/>
      <c r="B116" s="101"/>
      <c r="C116" s="101"/>
      <c r="D116" s="101"/>
      <c r="E116" s="101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>
      <c r="A117" s="83"/>
      <c r="B117" s="197"/>
      <c r="C117" s="197"/>
      <c r="D117" s="197"/>
      <c r="E117" s="197"/>
      <c r="F117" s="220"/>
      <c r="G117" s="220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>
      <c r="A118" s="83"/>
      <c r="B118" s="101"/>
      <c r="C118" s="101"/>
      <c r="D118" s="101"/>
      <c r="E118" s="101"/>
      <c r="F118" s="112"/>
      <c r="G118" s="112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>
      <c r="A119" s="83"/>
      <c r="B119" s="197"/>
      <c r="C119" s="197"/>
      <c r="D119" s="197"/>
      <c r="E119" s="197"/>
      <c r="F119" s="217"/>
      <c r="G119" s="217"/>
      <c r="H119" s="99"/>
      <c r="I119" s="217"/>
      <c r="J119" s="217"/>
      <c r="K119" s="99"/>
      <c r="L119" s="217"/>
      <c r="M119" s="217"/>
      <c r="N119" s="217"/>
      <c r="O119" s="99"/>
      <c r="P119" s="217"/>
      <c r="Q119" s="217"/>
      <c r="R119" s="217"/>
      <c r="S119" s="217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>
      <c r="A120" s="83"/>
      <c r="B120" s="101"/>
      <c r="C120" s="101"/>
      <c r="D120" s="101"/>
      <c r="E120" s="101"/>
      <c r="F120" s="112"/>
      <c r="G120" s="112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>
      <c r="A121" s="83"/>
      <c r="B121" s="197"/>
      <c r="C121" s="197"/>
      <c r="D121" s="197"/>
      <c r="E121" s="197"/>
      <c r="F121" s="209"/>
      <c r="G121" s="209"/>
      <c r="H121" s="83"/>
      <c r="I121" s="209"/>
      <c r="J121" s="209"/>
      <c r="K121" s="99"/>
      <c r="L121" s="209"/>
      <c r="M121" s="209"/>
      <c r="N121" s="209"/>
      <c r="O121" s="83"/>
      <c r="P121" s="209"/>
      <c r="Q121" s="209"/>
      <c r="R121" s="209"/>
      <c r="S121" s="209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>
      <c r="A122" s="83"/>
      <c r="B122" s="101"/>
      <c r="C122" s="101"/>
      <c r="D122" s="101"/>
      <c r="E122" s="101"/>
      <c r="F122" s="112"/>
      <c r="G122" s="112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>
      <c r="A123" s="83"/>
      <c r="B123" s="197"/>
      <c r="C123" s="197"/>
      <c r="D123" s="197"/>
      <c r="E123" s="197"/>
      <c r="F123" s="220"/>
      <c r="G123" s="220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>
      <c r="A124" s="83"/>
      <c r="B124" s="101"/>
      <c r="C124" s="101"/>
      <c r="D124" s="101"/>
      <c r="E124" s="101"/>
      <c r="F124" s="112"/>
      <c r="G124" s="112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>
      <c r="A125" s="83"/>
      <c r="B125" s="224"/>
      <c r="C125" s="224"/>
      <c r="D125" s="224"/>
      <c r="E125" s="224"/>
      <c r="F125" s="224"/>
      <c r="G125" s="106"/>
      <c r="H125" s="225"/>
      <c r="I125" s="225"/>
      <c r="J125" s="99"/>
      <c r="K125" s="106"/>
      <c r="L125" s="106"/>
      <c r="M125" s="99"/>
      <c r="N125" s="217"/>
      <c r="O125" s="217"/>
      <c r="P125" s="217"/>
      <c r="Q125" s="99"/>
      <c r="R125" s="217"/>
      <c r="S125" s="217"/>
      <c r="T125" s="217"/>
      <c r="U125" s="217"/>
      <c r="V125" s="83"/>
      <c r="W125" s="83"/>
      <c r="X125" s="83"/>
      <c r="Y125" s="83"/>
      <c r="Z125" s="83"/>
      <c r="AA125" s="83"/>
      <c r="AB125" s="83"/>
    </row>
    <row r="126" spans="1:28">
      <c r="A126" s="83"/>
      <c r="B126" s="101"/>
      <c r="C126" s="101"/>
      <c r="D126" s="101"/>
      <c r="E126" s="101"/>
      <c r="F126" s="112"/>
      <c r="G126" s="112"/>
      <c r="H126" s="106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>
      <c r="A127" s="83"/>
      <c r="B127" s="224"/>
      <c r="C127" s="224"/>
      <c r="D127" s="224"/>
      <c r="E127" s="224"/>
      <c r="F127" s="224"/>
      <c r="G127" s="112"/>
      <c r="H127" s="99"/>
      <c r="I127" s="83"/>
      <c r="J127" s="99"/>
      <c r="K127" s="99"/>
      <c r="L127" s="111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>
      <c r="A128" s="83"/>
      <c r="B128" s="101"/>
      <c r="C128" s="101"/>
      <c r="D128" s="101"/>
      <c r="E128" s="101"/>
      <c r="F128" s="112"/>
      <c r="G128" s="112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51">
      <c r="A129" s="83"/>
      <c r="B129" s="224"/>
      <c r="C129" s="224"/>
      <c r="D129" s="224"/>
      <c r="E129" s="224"/>
      <c r="F129" s="224"/>
      <c r="G129" s="220"/>
      <c r="H129" s="220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51">
      <c r="A130" s="83"/>
      <c r="B130" s="101"/>
      <c r="C130" s="101"/>
      <c r="D130" s="101"/>
      <c r="E130" s="101"/>
      <c r="F130" s="112"/>
      <c r="G130" s="112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51">
      <c r="A131" s="83"/>
      <c r="B131" s="224"/>
      <c r="C131" s="224"/>
      <c r="D131" s="224"/>
      <c r="E131" s="224"/>
      <c r="F131" s="224"/>
      <c r="G131" s="217"/>
      <c r="H131" s="217"/>
      <c r="I131" s="217"/>
      <c r="J131" s="217"/>
      <c r="K131" s="106"/>
      <c r="L131" s="106"/>
      <c r="M131" s="106"/>
      <c r="N131" s="106"/>
      <c r="O131" s="106"/>
      <c r="P131" s="106"/>
      <c r="Q131" s="217"/>
      <c r="R131" s="217"/>
      <c r="S131" s="217"/>
      <c r="T131" s="217"/>
      <c r="U131" s="217"/>
      <c r="V131" s="217"/>
      <c r="W131" s="106"/>
      <c r="X131" s="217"/>
      <c r="Y131" s="217"/>
      <c r="Z131" s="217"/>
      <c r="AA131" s="217"/>
      <c r="AB131" s="217"/>
      <c r="AH131" s="217"/>
      <c r="AI131" s="217"/>
      <c r="AJ131" s="217"/>
      <c r="AK131" s="217"/>
      <c r="AL131" s="217"/>
    </row>
    <row r="132" spans="1:51">
      <c r="A132" s="83"/>
      <c r="B132" s="101"/>
      <c r="C132" s="101"/>
      <c r="D132" s="101"/>
      <c r="E132" s="101"/>
      <c r="F132" s="112"/>
      <c r="G132" s="112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51">
      <c r="A133" s="83"/>
      <c r="B133" s="224"/>
      <c r="C133" s="224"/>
      <c r="D133" s="224"/>
      <c r="E133" s="224"/>
      <c r="F133" s="224"/>
      <c r="G133" s="112"/>
      <c r="H133" s="209"/>
      <c r="I133" s="209"/>
      <c r="J133" s="83"/>
      <c r="K133" s="99"/>
      <c r="L133" s="99"/>
      <c r="M133" s="209"/>
      <c r="N133" s="209"/>
      <c r="O133" s="209"/>
      <c r="P133" s="83"/>
      <c r="Q133" s="209"/>
      <c r="R133" s="209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51">
      <c r="A134" s="83"/>
      <c r="B134" s="101"/>
      <c r="C134" s="101"/>
      <c r="D134" s="101"/>
      <c r="E134" s="101"/>
      <c r="F134" s="112"/>
      <c r="G134" s="112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J134" s="217"/>
      <c r="AK134" s="217"/>
      <c r="AL134" s="217"/>
      <c r="AM134" s="114"/>
      <c r="AN134" s="217"/>
      <c r="AO134" s="217"/>
      <c r="AP134" s="217"/>
      <c r="AQ134" s="217"/>
      <c r="AR134" s="114"/>
    </row>
    <row r="135" spans="1:51">
      <c r="A135" s="83"/>
      <c r="B135" s="224"/>
      <c r="C135" s="224"/>
      <c r="D135" s="224"/>
      <c r="E135" s="224"/>
      <c r="F135" s="224"/>
      <c r="G135" s="112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51">
      <c r="A136" s="83"/>
      <c r="B136" s="121"/>
      <c r="C136" s="121"/>
      <c r="D136" s="121"/>
      <c r="E136" s="121"/>
      <c r="F136" s="121"/>
      <c r="G136" s="112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51">
      <c r="A137" s="83"/>
      <c r="B137" s="197"/>
      <c r="C137" s="197"/>
      <c r="D137" s="197"/>
      <c r="E137" s="197"/>
      <c r="F137" s="226"/>
      <c r="G137" s="226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51">
      <c r="A138" s="83"/>
      <c r="B138" s="121"/>
      <c r="C138" s="121"/>
      <c r="D138" s="121"/>
      <c r="E138" s="121"/>
      <c r="F138" s="121"/>
      <c r="G138" s="112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51">
      <c r="A139" s="83"/>
      <c r="B139" s="101"/>
      <c r="C139" s="101"/>
      <c r="D139" s="101"/>
      <c r="E139" s="112"/>
      <c r="F139" s="99"/>
      <c r="G139" s="99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51">
      <c r="A140" s="83"/>
      <c r="B140" s="101"/>
      <c r="C140" s="101"/>
      <c r="D140" s="101"/>
      <c r="E140" s="101"/>
      <c r="F140" s="101"/>
      <c r="G140" s="112"/>
      <c r="H140" s="112"/>
      <c r="I140" s="112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51" ht="15" customHeight="1">
      <c r="A141" s="83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3"/>
    </row>
    <row r="142" spans="1:51">
      <c r="A142" s="83"/>
      <c r="B142" s="224"/>
      <c r="C142" s="224"/>
      <c r="D142" s="224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51">
      <c r="A143" s="83"/>
      <c r="B143" s="83"/>
      <c r="C143" s="83"/>
      <c r="D143" s="83"/>
      <c r="E143" s="83"/>
      <c r="F143" s="105"/>
      <c r="G143" s="122"/>
      <c r="H143" s="122"/>
      <c r="I143" s="122"/>
      <c r="J143" s="101"/>
      <c r="K143" s="122"/>
      <c r="L143" s="122"/>
      <c r="M143" s="122"/>
      <c r="N143" s="99"/>
      <c r="O143" s="122"/>
      <c r="P143" s="122"/>
      <c r="Q143" s="122"/>
      <c r="R143" s="83"/>
      <c r="S143" s="83"/>
      <c r="T143" s="106"/>
      <c r="U143" s="106"/>
      <c r="V143" s="106"/>
      <c r="W143" s="106"/>
      <c r="X143" s="106"/>
      <c r="Y143" s="106"/>
      <c r="Z143" s="83"/>
      <c r="AA143" s="83"/>
      <c r="AB143" s="83"/>
      <c r="AI143" s="197"/>
      <c r="AJ143" s="197"/>
      <c r="AK143" s="197"/>
      <c r="AL143" s="101"/>
      <c r="AM143" s="197"/>
      <c r="AN143" s="197"/>
      <c r="AO143" s="197"/>
      <c r="AP143" s="99"/>
      <c r="AQ143" s="197"/>
      <c r="AR143" s="197"/>
      <c r="AS143" s="197"/>
      <c r="AT143" s="105"/>
      <c r="AU143" s="209"/>
      <c r="AV143" s="209"/>
      <c r="AW143" s="209"/>
      <c r="AX143" s="209"/>
      <c r="AY143" s="209"/>
    </row>
    <row r="144" spans="1:51">
      <c r="A144" s="83"/>
      <c r="B144" s="99"/>
      <c r="C144" s="99"/>
      <c r="D144" s="99"/>
      <c r="E144" s="99"/>
      <c r="F144" s="105"/>
      <c r="G144" s="101"/>
      <c r="H144" s="101"/>
      <c r="I144" s="101"/>
      <c r="J144" s="101"/>
      <c r="K144" s="101"/>
      <c r="L144" s="123"/>
      <c r="M144" s="101"/>
      <c r="N144" s="99"/>
      <c r="O144" s="101"/>
      <c r="P144" s="101"/>
      <c r="Q144" s="101"/>
      <c r="R144" s="83"/>
      <c r="S144" s="83"/>
      <c r="T144" s="99"/>
      <c r="U144" s="99"/>
      <c r="V144" s="99"/>
      <c r="W144" s="99"/>
      <c r="X144" s="99"/>
      <c r="Y144" s="83"/>
      <c r="Z144" s="83"/>
      <c r="AA144" s="83"/>
      <c r="AB144" s="83"/>
      <c r="AI144" s="101"/>
      <c r="AJ144" s="101"/>
      <c r="AK144" s="101"/>
      <c r="AL144" s="101"/>
      <c r="AM144" s="101"/>
      <c r="AN144" s="101"/>
      <c r="AO144" s="101"/>
      <c r="AP144" s="99"/>
      <c r="AQ144" s="101"/>
      <c r="AR144" s="101"/>
      <c r="AS144" s="101"/>
      <c r="AT144" s="105"/>
      <c r="AU144" s="99"/>
      <c r="AV144" s="99"/>
      <c r="AW144" s="99"/>
      <c r="AX144" s="99"/>
      <c r="AY144" s="99"/>
    </row>
    <row r="145" spans="1:51">
      <c r="A145" s="83"/>
      <c r="B145" s="83"/>
      <c r="C145" s="83"/>
      <c r="D145" s="83"/>
      <c r="E145" s="83"/>
      <c r="F145" s="105"/>
      <c r="G145" s="124"/>
      <c r="H145" s="101"/>
      <c r="I145" s="101"/>
      <c r="J145" s="101"/>
      <c r="K145" s="124"/>
      <c r="L145" s="101"/>
      <c r="M145" s="101"/>
      <c r="N145" s="83"/>
      <c r="O145" s="83"/>
      <c r="P145" s="101"/>
      <c r="Q145" s="101"/>
      <c r="R145" s="83"/>
      <c r="S145" s="83"/>
      <c r="T145" s="99"/>
      <c r="U145" s="99"/>
      <c r="V145" s="99"/>
      <c r="W145" s="99"/>
      <c r="X145" s="99"/>
      <c r="Y145" s="83"/>
      <c r="Z145" s="83"/>
      <c r="AA145" s="83"/>
      <c r="AB145" s="83"/>
      <c r="AI145" s="101"/>
      <c r="AJ145" s="101"/>
      <c r="AK145" s="101"/>
      <c r="AL145" s="101"/>
      <c r="AM145" s="101"/>
      <c r="AN145" s="101"/>
      <c r="AO145" s="101"/>
      <c r="AP145" s="99"/>
      <c r="AQ145" s="101"/>
      <c r="AR145" s="101"/>
      <c r="AS145" s="101"/>
      <c r="AT145" s="105"/>
      <c r="AU145" s="99"/>
      <c r="AV145" s="99"/>
      <c r="AW145" s="99"/>
      <c r="AX145" s="99"/>
      <c r="AY145" s="99"/>
    </row>
    <row r="146" spans="1:51">
      <c r="A146" s="83"/>
      <c r="B146" s="99"/>
      <c r="C146" s="99"/>
      <c r="D146" s="99"/>
      <c r="E146" s="99"/>
      <c r="F146" s="105"/>
      <c r="G146" s="101"/>
      <c r="H146" s="101"/>
      <c r="I146" s="101"/>
      <c r="J146" s="101"/>
      <c r="K146" s="101"/>
      <c r="L146" s="101"/>
      <c r="M146" s="101"/>
      <c r="N146" s="99"/>
      <c r="O146" s="101"/>
      <c r="P146" s="101"/>
      <c r="Q146" s="101"/>
      <c r="R146" s="83"/>
      <c r="S146" s="83"/>
      <c r="T146" s="99"/>
      <c r="U146" s="99"/>
      <c r="V146" s="99"/>
      <c r="W146" s="99"/>
      <c r="X146" s="99"/>
      <c r="Y146" s="83"/>
      <c r="Z146" s="83"/>
      <c r="AA146" s="83"/>
      <c r="AB146" s="83"/>
      <c r="AI146" s="101"/>
      <c r="AJ146" s="101"/>
      <c r="AK146" s="101"/>
      <c r="AL146" s="101"/>
      <c r="AM146" s="101"/>
      <c r="AN146" s="101"/>
      <c r="AO146" s="101"/>
      <c r="AP146" s="99"/>
      <c r="AQ146" s="101"/>
      <c r="AR146" s="101"/>
      <c r="AS146" s="101"/>
      <c r="AT146" s="105"/>
      <c r="AU146" s="99"/>
      <c r="AV146" s="99"/>
      <c r="AW146" s="99"/>
      <c r="AX146" s="99"/>
      <c r="AY146" s="99"/>
    </row>
    <row r="147" spans="1:51">
      <c r="A147" s="83"/>
      <c r="B147" s="83"/>
      <c r="C147" s="83"/>
      <c r="D147" s="83"/>
      <c r="E147" s="83"/>
      <c r="F147" s="105"/>
      <c r="G147" s="101"/>
      <c r="H147" s="101"/>
      <c r="I147" s="101"/>
      <c r="J147" s="101"/>
      <c r="K147" s="101"/>
      <c r="L147" s="101"/>
      <c r="M147" s="101"/>
      <c r="N147" s="99"/>
      <c r="O147" s="101"/>
      <c r="P147" s="101"/>
      <c r="Q147" s="101"/>
      <c r="R147" s="83"/>
      <c r="S147" s="83"/>
      <c r="T147" s="99"/>
      <c r="U147" s="99"/>
      <c r="V147" s="99"/>
      <c r="W147" s="99"/>
      <c r="X147" s="99"/>
      <c r="Y147" s="83"/>
      <c r="Z147" s="83"/>
      <c r="AA147" s="83"/>
      <c r="AB147" s="83"/>
      <c r="AI147" s="101"/>
      <c r="AJ147" s="101"/>
      <c r="AK147" s="101"/>
      <c r="AL147" s="101"/>
      <c r="AM147" s="101"/>
      <c r="AN147" s="101"/>
      <c r="AO147" s="101"/>
      <c r="AP147" s="99"/>
      <c r="AQ147" s="101"/>
      <c r="AR147" s="101"/>
      <c r="AS147" s="101"/>
      <c r="AT147" s="105"/>
      <c r="AU147" s="99"/>
      <c r="AV147" s="99"/>
      <c r="AW147" s="99"/>
      <c r="AX147" s="99"/>
      <c r="AY147" s="99"/>
    </row>
    <row r="148" spans="1:51">
      <c r="A148" s="83"/>
      <c r="B148" s="83"/>
      <c r="C148" s="83"/>
      <c r="D148" s="83"/>
      <c r="E148" s="100"/>
      <c r="F148" s="100"/>
      <c r="G148" s="100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51">
      <c r="A149" s="83"/>
      <c r="B149" s="83"/>
      <c r="C149" s="83"/>
      <c r="D149" s="83"/>
      <c r="E149" s="83"/>
      <c r="F149" s="122"/>
      <c r="G149" s="122"/>
      <c r="H149" s="122"/>
      <c r="I149" s="122"/>
      <c r="J149" s="122"/>
      <c r="K149" s="83"/>
      <c r="L149" s="106"/>
      <c r="M149" s="106"/>
      <c r="N149" s="106"/>
      <c r="O149" s="106"/>
      <c r="P149" s="106"/>
      <c r="Q149" s="106"/>
      <c r="R149" s="106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51">
      <c r="A150" s="83"/>
      <c r="B150" s="99"/>
      <c r="C150" s="99"/>
      <c r="D150" s="99"/>
      <c r="E150" s="99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51">
      <c r="A151" s="83"/>
      <c r="B151" s="83"/>
      <c r="C151" s="83"/>
      <c r="D151" s="83"/>
      <c r="E151" s="83"/>
      <c r="F151" s="83"/>
      <c r="G151" s="100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51">
      <c r="A152" s="83"/>
      <c r="B152" s="99"/>
      <c r="C152" s="99"/>
      <c r="D152" s="99"/>
      <c r="E152" s="99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51">
      <c r="A153" s="83"/>
      <c r="B153" s="83"/>
      <c r="C153" s="83"/>
      <c r="D153" s="83"/>
      <c r="E153" s="83"/>
      <c r="F153" s="83"/>
      <c r="G153" s="83"/>
      <c r="H153" s="101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51">
      <c r="A154" s="83"/>
      <c r="B154" s="105"/>
      <c r="C154" s="105"/>
      <c r="D154" s="105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51">
      <c r="A155" s="83"/>
      <c r="B155" s="83"/>
      <c r="C155" s="83"/>
      <c r="D155" s="83"/>
      <c r="E155" s="83"/>
      <c r="G155" s="122"/>
      <c r="H155" s="122"/>
      <c r="I155" s="122"/>
      <c r="J155" s="125"/>
      <c r="K155" s="106"/>
      <c r="L155" s="106"/>
      <c r="M155" s="106"/>
      <c r="N155" s="106"/>
      <c r="O155" s="106"/>
      <c r="P155" s="106"/>
      <c r="Q155" s="106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51">
      <c r="A156" s="83"/>
      <c r="B156" s="99"/>
      <c r="C156" s="99"/>
      <c r="D156" s="99"/>
      <c r="E156" s="99"/>
      <c r="F156" s="83"/>
      <c r="G156" s="83"/>
      <c r="H156" s="99"/>
      <c r="I156" s="99"/>
      <c r="J156" s="99"/>
      <c r="K156" s="99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51">
      <c r="A157" s="83"/>
      <c r="B157" s="83"/>
      <c r="C157" s="83"/>
      <c r="D157" s="83"/>
      <c r="E157" s="83"/>
      <c r="F157" s="83"/>
      <c r="G157" s="100"/>
      <c r="H157" s="99"/>
      <c r="I157" s="99"/>
      <c r="J157" s="99"/>
      <c r="K157" s="99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51">
      <c r="A158" s="83"/>
      <c r="B158" s="99"/>
      <c r="C158" s="99"/>
      <c r="D158" s="99"/>
      <c r="E158" s="99"/>
      <c r="F158" s="83"/>
      <c r="G158" s="83"/>
      <c r="H158" s="99"/>
      <c r="I158" s="99"/>
      <c r="J158" s="99"/>
      <c r="K158" s="99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51">
      <c r="A159" s="83"/>
      <c r="B159" s="83"/>
      <c r="C159" s="83"/>
      <c r="D159" s="83"/>
      <c r="E159" s="83"/>
      <c r="F159" s="83"/>
      <c r="G159" s="101"/>
      <c r="H159" s="99"/>
      <c r="I159" s="99"/>
      <c r="J159" s="99"/>
      <c r="K159" s="99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51">
      <c r="A160" s="83"/>
      <c r="B160" s="83"/>
      <c r="C160" s="83"/>
      <c r="D160" s="83"/>
      <c r="E160" s="100"/>
      <c r="F160" s="100"/>
      <c r="G160" s="100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>
      <c r="A161" s="83"/>
      <c r="B161" s="83"/>
      <c r="C161" s="83"/>
      <c r="D161" s="83"/>
      <c r="E161" s="83"/>
      <c r="F161" s="122"/>
      <c r="G161" s="122"/>
      <c r="H161" s="122"/>
      <c r="I161" s="122"/>
      <c r="J161" s="105"/>
      <c r="K161" s="106"/>
      <c r="L161" s="106"/>
      <c r="M161" s="106"/>
      <c r="N161" s="106"/>
      <c r="O161" s="106"/>
      <c r="P161" s="106"/>
      <c r="Q161" s="106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>
      <c r="A162" s="83"/>
      <c r="B162" s="99"/>
      <c r="C162" s="99"/>
      <c r="D162" s="99"/>
      <c r="E162" s="99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>
      <c r="A163" s="83"/>
      <c r="B163" s="83"/>
      <c r="C163" s="83"/>
      <c r="D163" s="83"/>
      <c r="E163" s="83"/>
      <c r="F163" s="83"/>
      <c r="G163" s="100"/>
      <c r="H163" s="111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>
      <c r="A164" s="83"/>
      <c r="B164" s="83"/>
      <c r="C164" s="83"/>
      <c r="D164" s="83"/>
      <c r="E164" s="100"/>
      <c r="F164" s="100"/>
      <c r="G164" s="100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>
      <c r="A165" s="83"/>
      <c r="B165" s="83"/>
      <c r="C165" s="83"/>
      <c r="D165" s="83"/>
      <c r="E165" s="83"/>
      <c r="F165" s="83"/>
      <c r="G165" s="83"/>
      <c r="H165" s="101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>
      <c r="A166" s="83"/>
      <c r="B166" s="83"/>
      <c r="C166" s="83"/>
      <c r="D166" s="83"/>
      <c r="E166" s="100"/>
      <c r="F166" s="100"/>
      <c r="G166" s="100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>
      <c r="A167" s="83"/>
      <c r="B167" s="83"/>
      <c r="C167" s="83"/>
      <c r="D167" s="83"/>
      <c r="E167" s="83"/>
      <c r="F167" s="83"/>
      <c r="G167" s="83"/>
      <c r="H167" s="101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>
      <c r="A168" s="83"/>
      <c r="B168" s="105"/>
      <c r="C168" s="105"/>
      <c r="D168" s="105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>
      <c r="A169" s="83"/>
      <c r="B169" s="83"/>
      <c r="C169" s="83"/>
      <c r="D169" s="83"/>
      <c r="E169" s="98"/>
      <c r="F169" s="83"/>
      <c r="G169" s="83"/>
      <c r="H169" s="99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>
      <c r="A170" s="83"/>
      <c r="B170" s="83"/>
      <c r="C170" s="83"/>
      <c r="D170" s="83"/>
      <c r="E170" s="100"/>
      <c r="F170" s="100"/>
      <c r="G170" s="100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>
      <c r="A172" s="83"/>
      <c r="B172" s="224"/>
      <c r="C172" s="224"/>
      <c r="D172" s="224"/>
      <c r="E172" s="220"/>
      <c r="F172" s="209"/>
      <c r="G172" s="209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>
      <c r="A173" s="83"/>
      <c r="B173" s="101"/>
      <c r="C173" s="101"/>
      <c r="D173" s="101"/>
      <c r="E173" s="112"/>
      <c r="F173" s="99"/>
      <c r="G173" s="99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>
      <c r="A174" s="83"/>
      <c r="B174" s="224"/>
      <c r="C174" s="224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>
      <c r="A175" s="83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3"/>
    </row>
    <row r="176" spans="1:28">
      <c r="A176" s="83"/>
      <c r="B176" s="224"/>
      <c r="C176" s="224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>
      <c r="A177" s="83"/>
      <c r="B177" s="83"/>
      <c r="C177" s="83"/>
      <c r="D177" s="222"/>
      <c r="E177" s="209"/>
      <c r="F177" s="209"/>
      <c r="G177" s="99"/>
      <c r="H177" s="220"/>
      <c r="I177" s="209"/>
      <c r="J177" s="209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>
      <c r="A178" s="83"/>
      <c r="B178" s="83"/>
      <c r="C178" s="83"/>
      <c r="D178" s="220"/>
      <c r="E178" s="220"/>
      <c r="F178" s="220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>
      <c r="A180" s="83"/>
      <c r="B180" s="224"/>
      <c r="C180" s="224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>
      <c r="A181" s="83"/>
      <c r="B181" s="83"/>
      <c r="C181" s="83"/>
      <c r="D181" s="222"/>
      <c r="E181" s="209"/>
      <c r="F181" s="209"/>
      <c r="G181" s="99"/>
      <c r="H181" s="209"/>
      <c r="I181" s="209"/>
      <c r="J181" s="209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>
      <c r="A182" s="83"/>
      <c r="B182" s="83"/>
      <c r="C182" s="83"/>
      <c r="D182" s="220"/>
      <c r="E182" s="220"/>
      <c r="F182" s="220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>
      <c r="A184" s="83"/>
      <c r="B184" s="224"/>
      <c r="C184" s="224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>
      <c r="A185" s="83"/>
      <c r="B185" s="83"/>
      <c r="C185" s="83"/>
      <c r="D185" s="222"/>
      <c r="E185" s="209"/>
      <c r="F185" s="209"/>
      <c r="G185" s="99"/>
      <c r="H185" s="209"/>
      <c r="I185" s="209"/>
      <c r="J185" s="209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>
      <c r="A186" s="83"/>
      <c r="B186" s="83"/>
      <c r="C186" s="83"/>
      <c r="D186" s="220"/>
      <c r="E186" s="220"/>
      <c r="F186" s="220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>
      <c r="A188" s="83"/>
      <c r="B188" s="224"/>
      <c r="C188" s="224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>
      <c r="A189" s="83"/>
      <c r="B189" s="83"/>
      <c r="C189" s="83"/>
      <c r="D189" s="222"/>
      <c r="E189" s="209"/>
      <c r="F189" s="209"/>
      <c r="G189" s="99"/>
      <c r="H189" s="209"/>
      <c r="I189" s="209"/>
      <c r="J189" s="209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>
      <c r="A190" s="83"/>
      <c r="B190" s="83"/>
      <c r="C190" s="83"/>
      <c r="D190" s="220"/>
      <c r="E190" s="220"/>
      <c r="F190" s="220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>
      <c r="A192" s="83"/>
      <c r="B192" s="224"/>
      <c r="C192" s="224"/>
      <c r="D192" s="220"/>
      <c r="E192" s="209"/>
      <c r="F192" s="209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33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33">
      <c r="A194" s="126" t="s">
        <v>164</v>
      </c>
    </row>
    <row r="195" spans="1:33">
      <c r="A195" s="227" t="s">
        <v>165</v>
      </c>
      <c r="B195" s="227"/>
      <c r="C195" s="227"/>
      <c r="D195" s="228" t="s">
        <v>166</v>
      </c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127" t="s">
        <v>167</v>
      </c>
      <c r="AD195" s="229">
        <f>E111</f>
        <v>0</v>
      </c>
      <c r="AE195" s="225"/>
      <c r="AF195" s="225"/>
      <c r="AG195" s="84" t="s">
        <v>1</v>
      </c>
    </row>
    <row r="196" spans="1:33">
      <c r="A196" s="227" t="s">
        <v>168</v>
      </c>
      <c r="B196" s="227"/>
      <c r="C196" s="227"/>
      <c r="D196" s="228" t="s">
        <v>169</v>
      </c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127" t="s">
        <v>167</v>
      </c>
      <c r="AD196" s="229">
        <f>D192</f>
        <v>0</v>
      </c>
      <c r="AE196" s="225"/>
      <c r="AF196" s="225"/>
      <c r="AG196" s="84" t="s">
        <v>61</v>
      </c>
    </row>
    <row r="197" spans="1:33">
      <c r="A197" s="227" t="s">
        <v>170</v>
      </c>
      <c r="B197" s="227"/>
      <c r="C197" s="227"/>
      <c r="D197" s="228" t="s">
        <v>171</v>
      </c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127" t="s">
        <v>167</v>
      </c>
      <c r="AD197" s="229">
        <f>E70</f>
        <v>0</v>
      </c>
      <c r="AE197" s="225"/>
      <c r="AF197" s="225"/>
      <c r="AG197" s="84" t="s">
        <v>1</v>
      </c>
    </row>
    <row r="198" spans="1:33">
      <c r="A198" s="227" t="s">
        <v>172</v>
      </c>
      <c r="B198" s="227"/>
      <c r="C198" s="227"/>
      <c r="D198" s="228" t="s">
        <v>173</v>
      </c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127" t="s">
        <v>167</v>
      </c>
      <c r="AD198" s="229">
        <f>E172</f>
        <v>0</v>
      </c>
      <c r="AE198" s="225"/>
      <c r="AF198" s="225"/>
      <c r="AG198" s="84" t="s">
        <v>7</v>
      </c>
    </row>
  </sheetData>
  <mergeCells count="199">
    <mergeCell ref="A198:C198"/>
    <mergeCell ref="D198:AB198"/>
    <mergeCell ref="AD198:AF198"/>
    <mergeCell ref="AD195:AF195"/>
    <mergeCell ref="A196:C196"/>
    <mergeCell ref="D196:AB196"/>
    <mergeCell ref="AD196:AF196"/>
    <mergeCell ref="A197:C197"/>
    <mergeCell ref="D197:AB197"/>
    <mergeCell ref="AD197:AF197"/>
    <mergeCell ref="D189:F189"/>
    <mergeCell ref="H189:J189"/>
    <mergeCell ref="D190:F190"/>
    <mergeCell ref="B192:C192"/>
    <mergeCell ref="D192:F192"/>
    <mergeCell ref="A195:C195"/>
    <mergeCell ref="D195:AB195"/>
    <mergeCell ref="B184:C184"/>
    <mergeCell ref="D184:M184"/>
    <mergeCell ref="D185:F185"/>
    <mergeCell ref="H185:J185"/>
    <mergeCell ref="D186:F186"/>
    <mergeCell ref="B188:C188"/>
    <mergeCell ref="D188:M188"/>
    <mergeCell ref="D178:F178"/>
    <mergeCell ref="B180:C180"/>
    <mergeCell ref="D180:M180"/>
    <mergeCell ref="D181:F181"/>
    <mergeCell ref="H181:J181"/>
    <mergeCell ref="D182:F182"/>
    <mergeCell ref="B174:C174"/>
    <mergeCell ref="D174:M174"/>
    <mergeCell ref="B176:C176"/>
    <mergeCell ref="D176:M176"/>
    <mergeCell ref="D177:F177"/>
    <mergeCell ref="H177:J177"/>
    <mergeCell ref="AI143:AK143"/>
    <mergeCell ref="AM143:AO143"/>
    <mergeCell ref="AQ143:AS143"/>
    <mergeCell ref="AU143:AY143"/>
    <mergeCell ref="B172:D172"/>
    <mergeCell ref="E172:G172"/>
    <mergeCell ref="AJ134:AL134"/>
    <mergeCell ref="AN134:AQ134"/>
    <mergeCell ref="B135:F135"/>
    <mergeCell ref="B137:E137"/>
    <mergeCell ref="F137:G137"/>
    <mergeCell ref="B142:D142"/>
    <mergeCell ref="E142:N142"/>
    <mergeCell ref="X131:AB131"/>
    <mergeCell ref="AH131:AL131"/>
    <mergeCell ref="B133:F133"/>
    <mergeCell ref="H133:I133"/>
    <mergeCell ref="M133:O133"/>
    <mergeCell ref="Q133:R133"/>
    <mergeCell ref="B127:F127"/>
    <mergeCell ref="B129:F129"/>
    <mergeCell ref="G129:H129"/>
    <mergeCell ref="B131:F131"/>
    <mergeCell ref="G131:J131"/>
    <mergeCell ref="Q131:V131"/>
    <mergeCell ref="B123:E123"/>
    <mergeCell ref="F123:G123"/>
    <mergeCell ref="B125:F125"/>
    <mergeCell ref="H125:I125"/>
    <mergeCell ref="N125:P125"/>
    <mergeCell ref="R125:U125"/>
    <mergeCell ref="P119:S119"/>
    <mergeCell ref="B121:E121"/>
    <mergeCell ref="F121:G121"/>
    <mergeCell ref="I121:J121"/>
    <mergeCell ref="L121:N121"/>
    <mergeCell ref="P121:S121"/>
    <mergeCell ref="B117:E117"/>
    <mergeCell ref="F117:G117"/>
    <mergeCell ref="B119:E119"/>
    <mergeCell ref="F119:G119"/>
    <mergeCell ref="I119:J119"/>
    <mergeCell ref="L119:N119"/>
    <mergeCell ref="B111:E111"/>
    <mergeCell ref="B113:E113"/>
    <mergeCell ref="F113:G113"/>
    <mergeCell ref="J113:K113"/>
    <mergeCell ref="M113:O113"/>
    <mergeCell ref="B115:E115"/>
    <mergeCell ref="B107:E107"/>
    <mergeCell ref="H107:I107"/>
    <mergeCell ref="U107:W107"/>
    <mergeCell ref="E108:G108"/>
    <mergeCell ref="I108:K108"/>
    <mergeCell ref="B109:E109"/>
    <mergeCell ref="B101:E101"/>
    <mergeCell ref="F101:H101"/>
    <mergeCell ref="J101:K101"/>
    <mergeCell ref="B103:E103"/>
    <mergeCell ref="F103:G103"/>
    <mergeCell ref="B105:E105"/>
    <mergeCell ref="F105:G105"/>
    <mergeCell ref="B95:E95"/>
    <mergeCell ref="K95:L95"/>
    <mergeCell ref="N95:P95"/>
    <mergeCell ref="B97:E97"/>
    <mergeCell ref="B99:E99"/>
    <mergeCell ref="F99:H99"/>
    <mergeCell ref="R84:U84"/>
    <mergeCell ref="B86:F86"/>
    <mergeCell ref="B88:F88"/>
    <mergeCell ref="G88:H88"/>
    <mergeCell ref="B90:F90"/>
    <mergeCell ref="G90:H90"/>
    <mergeCell ref="B80:F80"/>
    <mergeCell ref="B82:F82"/>
    <mergeCell ref="B84:F84"/>
    <mergeCell ref="G84:I84"/>
    <mergeCell ref="K84:L84"/>
    <mergeCell ref="N84:P84"/>
    <mergeCell ref="C64:Z65"/>
    <mergeCell ref="AH65:AI65"/>
    <mergeCell ref="AJ72:AN72"/>
    <mergeCell ref="AJ74:AN74"/>
    <mergeCell ref="AJ76:AN76"/>
    <mergeCell ref="B78:F78"/>
    <mergeCell ref="G78:I78"/>
    <mergeCell ref="K78:M78"/>
    <mergeCell ref="O78:R78"/>
    <mergeCell ref="T78:X78"/>
    <mergeCell ref="H55:I55"/>
    <mergeCell ref="B57:D57"/>
    <mergeCell ref="E57:F57"/>
    <mergeCell ref="B59:D59"/>
    <mergeCell ref="E59:F59"/>
    <mergeCell ref="AE62:AG62"/>
    <mergeCell ref="B53:D53"/>
    <mergeCell ref="E53:G53"/>
    <mergeCell ref="I53:J53"/>
    <mergeCell ref="B55:D55"/>
    <mergeCell ref="E55:F55"/>
    <mergeCell ref="B49:D49"/>
    <mergeCell ref="E49:F49"/>
    <mergeCell ref="H49:I49"/>
    <mergeCell ref="B51:D51"/>
    <mergeCell ref="E51:F51"/>
    <mergeCell ref="C46:E46"/>
    <mergeCell ref="F46:K46"/>
    <mergeCell ref="L46:Q46"/>
    <mergeCell ref="C40:D40"/>
    <mergeCell ref="E40:H40"/>
    <mergeCell ref="I40:L40"/>
    <mergeCell ref="M40:Q40"/>
    <mergeCell ref="R46:U46"/>
    <mergeCell ref="V46:Y46"/>
    <mergeCell ref="B47:D47"/>
    <mergeCell ref="E47:G47"/>
    <mergeCell ref="I47:J47"/>
    <mergeCell ref="O41:Q41"/>
    <mergeCell ref="C42:D42"/>
    <mergeCell ref="E42:F42"/>
    <mergeCell ref="G42:H42"/>
    <mergeCell ref="I42:J42"/>
    <mergeCell ref="K42:L42"/>
    <mergeCell ref="M42:N42"/>
    <mergeCell ref="O42:Q42"/>
    <mergeCell ref="C41:D41"/>
    <mergeCell ref="E41:F41"/>
    <mergeCell ref="G41:H41"/>
    <mergeCell ref="I41:J41"/>
    <mergeCell ref="K41:L41"/>
    <mergeCell ref="M41:N41"/>
    <mergeCell ref="C10:E10"/>
    <mergeCell ref="F10:K10"/>
    <mergeCell ref="L10:Q10"/>
    <mergeCell ref="R10:U10"/>
    <mergeCell ref="V10:Y10"/>
    <mergeCell ref="C12:E12"/>
    <mergeCell ref="F12:K12"/>
    <mergeCell ref="L12:Q12"/>
    <mergeCell ref="R12:U12"/>
    <mergeCell ref="V12:Y12"/>
    <mergeCell ref="C8:E8"/>
    <mergeCell ref="F8:K8"/>
    <mergeCell ref="L8:Q8"/>
    <mergeCell ref="R8:U8"/>
    <mergeCell ref="V8:Y8"/>
    <mergeCell ref="C9:E9"/>
    <mergeCell ref="F9:K9"/>
    <mergeCell ref="L9:Q9"/>
    <mergeCell ref="R9:U9"/>
    <mergeCell ref="V9:Y9"/>
    <mergeCell ref="C4:Y4"/>
    <mergeCell ref="C5:E6"/>
    <mergeCell ref="F5:K6"/>
    <mergeCell ref="L5:Q6"/>
    <mergeCell ref="R5:U6"/>
    <mergeCell ref="V5:Y6"/>
    <mergeCell ref="C7:E7"/>
    <mergeCell ref="F7:K7"/>
    <mergeCell ref="L7:Q7"/>
    <mergeCell ref="R7:U7"/>
    <mergeCell ref="V7:Y7"/>
  </mergeCells>
  <pageMargins left="0.511811024" right="0.511811024" top="0.78740157499999996" bottom="0.78740157499999996" header="0.31496062000000002" footer="0.31496062000000002"/>
  <pageSetup paperSize="9" scale="78" orientation="portrait" r:id="rId1"/>
  <rowBreaks count="1" manualBreakCount="1">
    <brk id="106" max="2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Y153"/>
  <sheetViews>
    <sheetView view="pageBreakPreview" zoomScaleSheetLayoutView="100" workbookViewId="0">
      <selection activeCell="A10" sqref="A10:Q10"/>
    </sheetView>
  </sheetViews>
  <sheetFormatPr defaultColWidth="3.28515625" defaultRowHeight="15.75"/>
  <cols>
    <col min="1" max="3" width="3.28515625" style="14"/>
    <col min="4" max="4" width="3.5703125" style="14" customWidth="1"/>
    <col min="5" max="5" width="6.140625" style="14" bestFit="1" customWidth="1"/>
    <col min="6" max="6" width="4.85546875" style="14" customWidth="1"/>
    <col min="7" max="7" width="5.7109375" style="14" customWidth="1"/>
    <col min="8" max="8" width="6" style="14" bestFit="1" customWidth="1"/>
    <col min="9" max="9" width="5.7109375" style="14" customWidth="1"/>
    <col min="10" max="10" width="4.7109375" style="14" customWidth="1"/>
    <col min="11" max="11" width="6.140625" style="14" customWidth="1"/>
    <col min="12" max="12" width="5.140625" style="14" customWidth="1"/>
    <col min="13" max="13" width="6.140625" style="14" bestFit="1" customWidth="1"/>
    <col min="14" max="14" width="4.7109375" style="14" customWidth="1"/>
    <col min="15" max="15" width="5.85546875" style="14" customWidth="1"/>
    <col min="16" max="16" width="5" style="14" customWidth="1"/>
    <col min="17" max="17" width="4.42578125" style="14" customWidth="1"/>
    <col min="18" max="18" width="3.85546875" style="14" bestFit="1" customWidth="1"/>
    <col min="19" max="19" width="5.42578125" style="14" customWidth="1"/>
    <col min="20" max="20" width="4.5703125" style="14" customWidth="1"/>
    <col min="21" max="21" width="5" style="14" customWidth="1"/>
    <col min="22" max="16384" width="3.28515625" style="14"/>
  </cols>
  <sheetData>
    <row r="1" spans="1:28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28">
      <c r="A2" s="13"/>
      <c r="B2" s="239" t="s">
        <v>104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13"/>
    </row>
    <row r="3" spans="1:28">
      <c r="A3" s="13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3"/>
    </row>
    <row r="4" spans="1:28">
      <c r="A4" s="13"/>
      <c r="B4" s="13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13"/>
      <c r="AA4" s="13"/>
      <c r="AB4" s="13"/>
    </row>
    <row r="5" spans="1:28" ht="15.75" customHeight="1">
      <c r="A5" s="13"/>
      <c r="B5" s="13"/>
      <c r="C5" s="240"/>
      <c r="D5" s="240"/>
      <c r="E5" s="240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0"/>
      <c r="S5" s="240"/>
      <c r="T5" s="240"/>
      <c r="U5" s="240"/>
      <c r="V5" s="240"/>
      <c r="W5" s="240"/>
      <c r="X5" s="240"/>
      <c r="Y5" s="240"/>
      <c r="Z5" s="13"/>
      <c r="AA5" s="13"/>
      <c r="AB5" s="13"/>
    </row>
    <row r="6" spans="1:28">
      <c r="A6" s="13"/>
      <c r="B6" s="13"/>
      <c r="C6" s="240"/>
      <c r="D6" s="240"/>
      <c r="E6" s="240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0"/>
      <c r="S6" s="240"/>
      <c r="T6" s="240"/>
      <c r="U6" s="240"/>
      <c r="V6" s="240"/>
      <c r="W6" s="240"/>
      <c r="X6" s="240"/>
      <c r="Y6" s="240"/>
      <c r="Z6" s="13"/>
      <c r="AA6" s="13"/>
      <c r="AB6" s="13"/>
    </row>
    <row r="7" spans="1:28">
      <c r="A7" s="13"/>
      <c r="B7" s="13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3"/>
      <c r="W7" s="243"/>
      <c r="X7" s="243"/>
      <c r="Y7" s="243"/>
      <c r="Z7" s="13"/>
      <c r="AA7" s="13"/>
      <c r="AB7" s="13"/>
    </row>
    <row r="8" spans="1:28">
      <c r="A8" s="13"/>
      <c r="B8" s="13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13"/>
      <c r="AA8" s="13"/>
      <c r="AB8" s="13"/>
    </row>
    <row r="9" spans="1:28">
      <c r="A9" s="13"/>
      <c r="B9" s="13"/>
      <c r="C9" s="240"/>
      <c r="D9" s="240"/>
      <c r="E9" s="240"/>
      <c r="F9" s="243"/>
      <c r="G9" s="243"/>
      <c r="H9" s="243"/>
      <c r="I9" s="243"/>
      <c r="J9" s="243"/>
      <c r="K9" s="243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13"/>
      <c r="AA9" s="13"/>
      <c r="AB9" s="13"/>
    </row>
    <row r="10" spans="1:28">
      <c r="A10" s="13"/>
      <c r="B10" s="13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13"/>
      <c r="AA10" s="13"/>
      <c r="AB10" s="13"/>
    </row>
    <row r="11" spans="1:28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>
      <c r="B12" s="13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13"/>
      <c r="AA12" s="13"/>
    </row>
    <row r="13" spans="1:28">
      <c r="A13" s="13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3"/>
    </row>
    <row r="14" spans="1:28">
      <c r="A14" s="13"/>
      <c r="B14" s="13"/>
      <c r="C14" s="240"/>
      <c r="D14" s="240"/>
      <c r="E14" s="240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0"/>
      <c r="S14" s="240"/>
      <c r="T14" s="240"/>
      <c r="U14" s="240"/>
      <c r="V14" s="240"/>
      <c r="W14" s="240"/>
      <c r="X14" s="240"/>
      <c r="Y14" s="240"/>
      <c r="Z14" s="16"/>
      <c r="AA14" s="16"/>
      <c r="AB14" s="13"/>
    </row>
    <row r="15" spans="1:28">
      <c r="A15" s="13"/>
      <c r="B15" s="13"/>
      <c r="C15" s="240"/>
      <c r="D15" s="240"/>
      <c r="E15" s="240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0"/>
      <c r="S15" s="240"/>
      <c r="T15" s="240"/>
      <c r="U15" s="240"/>
      <c r="V15" s="240"/>
      <c r="W15" s="240"/>
      <c r="X15" s="240"/>
      <c r="Y15" s="240"/>
      <c r="Z15" s="13"/>
      <c r="AA15" s="13"/>
      <c r="AB15" s="13"/>
    </row>
    <row r="16" spans="1:28">
      <c r="A16" s="13"/>
      <c r="B16" s="244" t="s">
        <v>105</v>
      </c>
      <c r="C16" s="244"/>
      <c r="D16" s="244"/>
      <c r="E16" s="244" t="s">
        <v>106</v>
      </c>
      <c r="F16" s="244"/>
      <c r="G16" s="244"/>
      <c r="H16" s="244" t="s">
        <v>107</v>
      </c>
      <c r="I16" s="244"/>
      <c r="J16" s="244"/>
      <c r="K16" s="244" t="s">
        <v>108</v>
      </c>
      <c r="L16" s="244"/>
      <c r="M16" s="244"/>
      <c r="N16" s="244" t="s">
        <v>109</v>
      </c>
      <c r="O16" s="244"/>
      <c r="P16" s="244"/>
      <c r="Q16" s="245" t="s">
        <v>110</v>
      </c>
      <c r="R16" s="246"/>
      <c r="S16" s="246"/>
      <c r="T16" s="244" t="s">
        <v>111</v>
      </c>
      <c r="U16" s="244"/>
      <c r="V16" s="244"/>
      <c r="W16" s="244"/>
      <c r="X16" s="245" t="s">
        <v>112</v>
      </c>
      <c r="Y16" s="246"/>
      <c r="Z16" s="247"/>
      <c r="AA16" s="13"/>
      <c r="AB16" s="13"/>
    </row>
    <row r="17" spans="1:28">
      <c r="A17" s="13"/>
      <c r="B17" s="248">
        <v>0.25</v>
      </c>
      <c r="C17" s="249"/>
      <c r="D17" s="17" t="s">
        <v>2</v>
      </c>
      <c r="E17" s="18">
        <f>23.32-E18</f>
        <v>18.73</v>
      </c>
      <c r="F17" s="249" t="s">
        <v>113</v>
      </c>
      <c r="G17" s="250"/>
      <c r="H17" s="248">
        <v>0.25</v>
      </c>
      <c r="I17" s="249"/>
      <c r="J17" s="17" t="s">
        <v>2</v>
      </c>
      <c r="K17" s="18">
        <f>24.56-K18</f>
        <v>18.349999999999998</v>
      </c>
      <c r="L17" s="249" t="s">
        <v>113</v>
      </c>
      <c r="M17" s="250"/>
      <c r="N17" s="248">
        <v>0.17</v>
      </c>
      <c r="O17" s="249"/>
      <c r="P17" s="17" t="s">
        <v>2</v>
      </c>
      <c r="Q17" s="248">
        <v>0.27</v>
      </c>
      <c r="R17" s="249"/>
      <c r="S17" s="19" t="s">
        <v>2</v>
      </c>
      <c r="T17" s="232">
        <f>ATAN(N17/Q17)*180/3.1415</f>
        <v>32.196683497127729</v>
      </c>
      <c r="U17" s="233"/>
      <c r="V17" s="233"/>
      <c r="W17" s="17" t="s">
        <v>114</v>
      </c>
      <c r="X17" s="248">
        <v>1.9</v>
      </c>
      <c r="Y17" s="249"/>
      <c r="Z17" s="17" t="s">
        <v>2</v>
      </c>
      <c r="AA17" s="13"/>
      <c r="AB17" s="13"/>
    </row>
    <row r="18" spans="1:28">
      <c r="A18" s="13"/>
      <c r="B18" s="13"/>
      <c r="C18" s="13"/>
      <c r="D18" s="13"/>
      <c r="E18" s="18">
        <f>1.52+3.07</f>
        <v>4.59</v>
      </c>
      <c r="F18" s="249" t="s">
        <v>115</v>
      </c>
      <c r="G18" s="250"/>
      <c r="H18" s="13"/>
      <c r="I18" s="13"/>
      <c r="J18" s="20"/>
      <c r="K18" s="18">
        <f>2.97+3.24</f>
        <v>6.2100000000000009</v>
      </c>
      <c r="L18" s="249" t="s">
        <v>115</v>
      </c>
      <c r="M18" s="250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>
      <c r="A19" s="13"/>
      <c r="B19" s="13"/>
      <c r="C19" s="13"/>
      <c r="D19" s="13"/>
      <c r="E19" s="16"/>
      <c r="F19" s="16"/>
      <c r="G19" s="16"/>
      <c r="H19" s="16"/>
      <c r="I19" s="16"/>
      <c r="J19" s="16"/>
      <c r="K19" s="13"/>
      <c r="L19" s="13"/>
      <c r="M19" s="16"/>
      <c r="N19" s="21"/>
      <c r="O19" s="21"/>
      <c r="P19" s="16"/>
      <c r="Q19" s="13"/>
      <c r="R19" s="13"/>
      <c r="S19" s="13"/>
      <c r="T19" s="13"/>
      <c r="U19" s="16"/>
      <c r="V19" s="16"/>
      <c r="W19" s="21"/>
      <c r="X19" s="21"/>
      <c r="Y19" s="21"/>
      <c r="Z19" s="16"/>
      <c r="AA19" s="16"/>
      <c r="AB19" s="13"/>
    </row>
    <row r="20" spans="1:28">
      <c r="A20" s="13"/>
      <c r="B20" s="251" t="s">
        <v>116</v>
      </c>
      <c r="C20" s="252"/>
      <c r="D20" s="252"/>
      <c r="E20" s="252"/>
      <c r="F20" s="253"/>
      <c r="G20" s="254" t="s">
        <v>117</v>
      </c>
      <c r="H20" s="255"/>
      <c r="I20" s="255"/>
      <c r="J20" s="256"/>
      <c r="K20" s="254" t="s">
        <v>118</v>
      </c>
      <c r="L20" s="255"/>
      <c r="M20" s="255"/>
      <c r="N20" s="256"/>
      <c r="O20" s="13"/>
      <c r="P20" s="13"/>
      <c r="Q20" s="18" t="s">
        <v>316</v>
      </c>
      <c r="R20" s="19"/>
      <c r="S20" s="17"/>
      <c r="T20" s="232">
        <v>28.988700000000001</v>
      </c>
      <c r="U20" s="233"/>
      <c r="V20" s="17" t="s">
        <v>7</v>
      </c>
      <c r="W20" s="21"/>
      <c r="X20" s="21"/>
      <c r="Y20" s="21"/>
      <c r="Z20" s="16"/>
      <c r="AA20" s="16"/>
      <c r="AB20" s="13"/>
    </row>
    <row r="21" spans="1:28">
      <c r="A21" s="13"/>
      <c r="B21" s="13"/>
      <c r="C21" s="13"/>
      <c r="D21" s="13"/>
      <c r="E21" s="13"/>
      <c r="F21" s="13"/>
      <c r="G21" s="248">
        <v>40</v>
      </c>
      <c r="H21" s="249"/>
      <c r="I21" s="257" t="s">
        <v>95</v>
      </c>
      <c r="J21" s="258"/>
      <c r="K21" s="248">
        <v>50</v>
      </c>
      <c r="L21" s="249"/>
      <c r="M21" s="257" t="s">
        <v>95</v>
      </c>
      <c r="N21" s="258"/>
      <c r="O21" s="13"/>
      <c r="P21" s="13"/>
      <c r="Q21" s="18" t="s">
        <v>318</v>
      </c>
      <c r="R21" s="19"/>
      <c r="S21" s="17"/>
      <c r="T21" s="232">
        <v>23.857399999999998</v>
      </c>
      <c r="U21" s="233"/>
      <c r="V21" s="17" t="s">
        <v>7</v>
      </c>
      <c r="W21" s="16"/>
      <c r="X21" s="16"/>
      <c r="Y21" s="13"/>
      <c r="Z21" s="13"/>
      <c r="AA21" s="13"/>
      <c r="AB21" s="13"/>
    </row>
    <row r="22" spans="1:28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</row>
    <row r="23" spans="1:28">
      <c r="A23" s="13"/>
      <c r="B23" s="13"/>
      <c r="C23" s="16"/>
      <c r="D23" s="16"/>
      <c r="E23" s="16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16"/>
      <c r="S23" s="16"/>
      <c r="T23" s="16"/>
      <c r="U23" s="16"/>
      <c r="V23" s="16"/>
      <c r="W23" s="16"/>
      <c r="X23" s="16"/>
      <c r="Y23" s="16"/>
      <c r="Z23" s="13"/>
      <c r="AA23" s="13"/>
      <c r="AB23" s="13"/>
    </row>
    <row r="24" spans="1:28">
      <c r="A24" s="13"/>
      <c r="B24" s="43" t="s">
        <v>298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13"/>
    </row>
    <row r="25" spans="1:28">
      <c r="A25" s="13"/>
      <c r="B25" s="13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13"/>
      <c r="AA25" s="13"/>
      <c r="AB25" s="13"/>
    </row>
    <row r="26" spans="1:28" ht="18.75">
      <c r="A26" s="13"/>
      <c r="B26" s="234" t="s">
        <v>119</v>
      </c>
      <c r="C26" s="234"/>
      <c r="D26" s="234"/>
      <c r="E26" s="234"/>
      <c r="F26" s="234"/>
      <c r="G26" s="24"/>
      <c r="H26" s="25" t="s">
        <v>105</v>
      </c>
      <c r="I26" s="24" t="s">
        <v>17</v>
      </c>
      <c r="J26" s="235" t="s">
        <v>112</v>
      </c>
      <c r="K26" s="235"/>
      <c r="L26" s="26"/>
      <c r="M26" s="27" t="s">
        <v>17</v>
      </c>
      <c r="N26" s="26" t="s">
        <v>120</v>
      </c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>
      <c r="A27" s="13"/>
      <c r="B27" s="68"/>
      <c r="C27" s="68"/>
      <c r="D27" s="68"/>
      <c r="E27" s="73"/>
      <c r="F27" s="73"/>
      <c r="G27" s="29"/>
      <c r="H27" s="30"/>
      <c r="I27" s="31"/>
      <c r="J27" s="31"/>
      <c r="K27" s="31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>
      <c r="A28" s="13"/>
      <c r="B28" s="234" t="s">
        <v>121</v>
      </c>
      <c r="C28" s="234"/>
      <c r="D28" s="234"/>
      <c r="E28" s="234"/>
      <c r="F28" s="234"/>
      <c r="G28" s="32"/>
      <c r="H28" s="31">
        <f>$B$17</f>
        <v>0.25</v>
      </c>
      <c r="I28" s="33" t="s">
        <v>17</v>
      </c>
      <c r="J28" s="34">
        <f>$X$17</f>
        <v>1.9</v>
      </c>
      <c r="K28" s="30" t="s">
        <v>17</v>
      </c>
      <c r="L28" s="259">
        <f>$E$17+E18</f>
        <v>23.32</v>
      </c>
      <c r="M28" s="259"/>
      <c r="N28" s="13"/>
      <c r="O28" s="30"/>
      <c r="P28" s="30"/>
      <c r="Q28" s="28"/>
      <c r="R28" s="28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>
      <c r="A29" s="13"/>
      <c r="B29" s="68"/>
      <c r="C29" s="68"/>
      <c r="D29" s="68"/>
      <c r="E29" s="68"/>
      <c r="F29" s="68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>
      <c r="A30" s="13"/>
      <c r="B30" s="234" t="s">
        <v>121</v>
      </c>
      <c r="C30" s="234"/>
      <c r="D30" s="234"/>
      <c r="E30" s="234"/>
      <c r="F30" s="234"/>
      <c r="G30" s="24"/>
      <c r="H30" s="260">
        <f>H28*J28*L28</f>
        <v>11.077</v>
      </c>
      <c r="I30" s="260"/>
      <c r="J30" s="24" t="s">
        <v>1</v>
      </c>
      <c r="K30" s="24"/>
      <c r="L30" s="24"/>
      <c r="M30" s="24"/>
      <c r="N30" s="24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>
      <c r="A31" s="13"/>
      <c r="B31" s="68"/>
      <c r="C31" s="68"/>
      <c r="D31" s="68"/>
      <c r="E31" s="73"/>
      <c r="F31" s="68"/>
      <c r="G31" s="13"/>
      <c r="H31" s="30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18.75">
      <c r="A32" s="13"/>
      <c r="B32" s="234" t="s">
        <v>122</v>
      </c>
      <c r="C32" s="234"/>
      <c r="D32" s="234"/>
      <c r="E32" s="234"/>
      <c r="F32" s="234"/>
      <c r="G32" s="236" t="s">
        <v>123</v>
      </c>
      <c r="H32" s="236"/>
      <c r="I32" s="236"/>
      <c r="J32" s="36" t="s">
        <v>17</v>
      </c>
      <c r="K32" s="37" t="s">
        <v>109</v>
      </c>
      <c r="L32" s="36" t="s">
        <v>17</v>
      </c>
      <c r="M32" s="37" t="s">
        <v>110</v>
      </c>
      <c r="N32" s="13" t="s">
        <v>124</v>
      </c>
      <c r="O32" s="37">
        <v>2</v>
      </c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35">
      <c r="A33" s="13"/>
      <c r="B33" s="68"/>
      <c r="C33" s="68"/>
      <c r="D33" s="68"/>
      <c r="E33" s="73"/>
      <c r="F33" s="68"/>
      <c r="G33" s="13"/>
      <c r="H33" s="30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35" ht="18.75">
      <c r="A34" s="13"/>
      <c r="B34" s="234" t="s">
        <v>122</v>
      </c>
      <c r="C34" s="234"/>
      <c r="D34" s="234"/>
      <c r="E34" s="234"/>
      <c r="F34" s="234"/>
      <c r="G34" s="13">
        <f>ROUNDUP(AE34,0)</f>
        <v>68</v>
      </c>
      <c r="H34" s="30" t="s">
        <v>17</v>
      </c>
      <c r="I34" s="13">
        <f>N17</f>
        <v>0.17</v>
      </c>
      <c r="J34" s="30" t="s">
        <v>17</v>
      </c>
      <c r="K34" s="31">
        <f>Q17</f>
        <v>0.27</v>
      </c>
      <c r="L34" s="30" t="s">
        <v>124</v>
      </c>
      <c r="M34" s="13">
        <v>2</v>
      </c>
      <c r="N34" s="13"/>
      <c r="O34" s="13"/>
      <c r="P34" s="13"/>
      <c r="Q34" s="13"/>
      <c r="R34" s="13"/>
      <c r="S34" s="13"/>
      <c r="T34" s="261"/>
      <c r="U34" s="261"/>
      <c r="V34" s="261"/>
      <c r="W34" s="13"/>
      <c r="X34" s="13"/>
      <c r="Y34" s="13"/>
      <c r="Z34" s="13"/>
      <c r="AA34" s="13"/>
      <c r="AB34" s="13"/>
      <c r="AE34" s="261">
        <f>$K$17/$Q$17</f>
        <v>67.962962962962948</v>
      </c>
      <c r="AF34" s="261"/>
      <c r="AG34" s="261"/>
    </row>
    <row r="35" spans="1:35">
      <c r="A35" s="13"/>
      <c r="B35" s="68"/>
      <c r="C35" s="68"/>
      <c r="D35" s="68"/>
      <c r="E35" s="73"/>
      <c r="F35" s="68"/>
      <c r="G35" s="13"/>
      <c r="H35" s="30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35" ht="18.75">
      <c r="A36" s="13"/>
      <c r="B36" s="234" t="s">
        <v>122</v>
      </c>
      <c r="C36" s="234"/>
      <c r="D36" s="234"/>
      <c r="E36" s="234"/>
      <c r="F36" s="234"/>
      <c r="G36" s="237">
        <f>G34*I34*K34/M34</f>
        <v>1.5606000000000002</v>
      </c>
      <c r="H36" s="237"/>
      <c r="I36" s="237"/>
      <c r="J36" s="13" t="s">
        <v>1</v>
      </c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35">
      <c r="A37" s="13"/>
      <c r="B37" s="68"/>
      <c r="C37" s="68"/>
      <c r="D37" s="68"/>
      <c r="E37" s="73"/>
      <c r="F37" s="68"/>
      <c r="G37" s="13"/>
      <c r="H37" s="30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H37" s="235"/>
      <c r="AI37" s="235"/>
    </row>
    <row r="38" spans="1:35" ht="18.75">
      <c r="A38" s="13"/>
      <c r="B38" s="234" t="s">
        <v>125</v>
      </c>
      <c r="C38" s="234"/>
      <c r="D38" s="234"/>
      <c r="E38" s="234"/>
      <c r="F38" s="234"/>
      <c r="G38" s="38" t="s">
        <v>105</v>
      </c>
      <c r="H38" s="38" t="s">
        <v>17</v>
      </c>
      <c r="I38" s="30" t="s">
        <v>126</v>
      </c>
      <c r="J38" s="235" t="s">
        <v>127</v>
      </c>
      <c r="K38" s="235"/>
      <c r="L38" s="13" t="s">
        <v>124</v>
      </c>
      <c r="M38" s="236" t="s">
        <v>128</v>
      </c>
      <c r="N38" s="236"/>
      <c r="O38" s="236"/>
      <c r="P38" s="13" t="s">
        <v>129</v>
      </c>
      <c r="Q38" s="132" t="s">
        <v>17</v>
      </c>
      <c r="R38" s="235" t="s">
        <v>112</v>
      </c>
      <c r="S38" s="235"/>
      <c r="T38" s="13"/>
      <c r="U38" s="13"/>
      <c r="V38" s="13"/>
      <c r="W38" s="13"/>
      <c r="X38" s="13"/>
      <c r="Y38" s="13"/>
      <c r="Z38" s="13"/>
      <c r="AA38" s="13"/>
      <c r="AB38" s="13"/>
    </row>
    <row r="39" spans="1:35">
      <c r="A39" s="13"/>
      <c r="B39" s="68"/>
      <c r="C39" s="68"/>
      <c r="D39" s="68"/>
      <c r="E39" s="73"/>
      <c r="F39" s="68"/>
      <c r="G39" s="13"/>
      <c r="H39" s="30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35" ht="18.75">
      <c r="A40" s="13"/>
      <c r="B40" s="234" t="s">
        <v>125</v>
      </c>
      <c r="C40" s="234"/>
      <c r="D40" s="234"/>
      <c r="E40" s="234"/>
      <c r="F40" s="234"/>
      <c r="G40" s="31">
        <f>B17</f>
        <v>0.25</v>
      </c>
      <c r="H40" s="13" t="s">
        <v>130</v>
      </c>
      <c r="I40" s="13">
        <f>K17+K18</f>
        <v>24.56</v>
      </c>
      <c r="J40" s="13" t="s">
        <v>124</v>
      </c>
      <c r="K40" s="39" t="s">
        <v>131</v>
      </c>
      <c r="L40" s="39" t="s">
        <v>132</v>
      </c>
      <c r="M40" s="40">
        <f>T17</f>
        <v>32.196683497127729</v>
      </c>
      <c r="N40" s="13" t="s">
        <v>133</v>
      </c>
      <c r="O40" s="132" t="s">
        <v>17</v>
      </c>
      <c r="P40" s="13">
        <f>X17</f>
        <v>1.9</v>
      </c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35">
      <c r="A41" s="13"/>
      <c r="B41" s="68"/>
      <c r="C41" s="68"/>
      <c r="D41" s="68"/>
      <c r="E41" s="68"/>
      <c r="F41" s="68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35" ht="18.75">
      <c r="A42" s="13"/>
      <c r="B42" s="234" t="s">
        <v>134</v>
      </c>
      <c r="C42" s="234"/>
      <c r="D42" s="234"/>
      <c r="E42" s="234"/>
      <c r="F42" s="234"/>
      <c r="G42" s="237">
        <f>G40*(I40/COS(M40*3.1415/180))*P40</f>
        <v>13.785803915105344</v>
      </c>
      <c r="H42" s="237"/>
      <c r="I42" s="237"/>
      <c r="J42" s="13" t="s">
        <v>1</v>
      </c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35">
      <c r="A43" s="13"/>
      <c r="B43" s="51"/>
      <c r="C43" s="51"/>
      <c r="D43" s="51"/>
      <c r="E43" s="51"/>
      <c r="F43" s="51"/>
      <c r="G43" s="40"/>
      <c r="H43" s="40"/>
      <c r="I43" s="40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35" ht="18.75">
      <c r="A44" s="13"/>
      <c r="B44" s="234" t="s">
        <v>135</v>
      </c>
      <c r="C44" s="234"/>
      <c r="D44" s="234"/>
      <c r="E44" s="234"/>
      <c r="F44" s="234"/>
      <c r="G44" s="235" t="s">
        <v>136</v>
      </c>
      <c r="H44" s="235"/>
      <c r="I44" s="38" t="s">
        <v>17</v>
      </c>
      <c r="J44" s="235" t="s">
        <v>248</v>
      </c>
      <c r="K44" s="235"/>
      <c r="L44" s="38" t="s">
        <v>17</v>
      </c>
      <c r="M44" s="13"/>
      <c r="N44" s="42" t="s">
        <v>137</v>
      </c>
      <c r="O44" s="42"/>
      <c r="P44" s="42"/>
      <c r="Q44" s="262"/>
      <c r="R44" s="262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35">
      <c r="A45" s="13"/>
      <c r="B45" s="51"/>
      <c r="C45" s="51"/>
      <c r="D45" s="51"/>
      <c r="E45" s="51"/>
      <c r="F45" s="51"/>
      <c r="G45" s="40"/>
      <c r="H45" s="40"/>
      <c r="I45" s="40"/>
      <c r="J45" s="235"/>
      <c r="K45" s="235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35" ht="18.75">
      <c r="A46" s="13"/>
      <c r="B46" s="234" t="s">
        <v>135</v>
      </c>
      <c r="C46" s="234"/>
      <c r="D46" s="234"/>
      <c r="E46" s="234"/>
      <c r="F46" s="234"/>
      <c r="G46" s="31">
        <v>1.5</v>
      </c>
      <c r="H46" s="13"/>
      <c r="I46" s="13" t="s">
        <v>17</v>
      </c>
      <c r="J46" s="13">
        <v>0.2</v>
      </c>
      <c r="K46" s="39" t="s">
        <v>17</v>
      </c>
      <c r="L46" s="39"/>
      <c r="M46" s="40">
        <v>65.2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35">
      <c r="A47" s="13"/>
      <c r="B47" s="68"/>
      <c r="C47" s="68"/>
      <c r="D47" s="68"/>
      <c r="E47" s="68"/>
      <c r="F47" s="68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35" ht="18.75">
      <c r="A48" s="13"/>
      <c r="B48" s="234" t="s">
        <v>135</v>
      </c>
      <c r="C48" s="234"/>
      <c r="D48" s="234"/>
      <c r="E48" s="234"/>
      <c r="F48" s="234"/>
      <c r="G48" s="237">
        <f>G46*J46*M46</f>
        <v>19.560000000000002</v>
      </c>
      <c r="H48" s="237"/>
      <c r="I48" s="237"/>
      <c r="J48" s="13" t="s">
        <v>1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>
      <c r="A49" s="13"/>
      <c r="B49" s="51"/>
      <c r="C49" s="51"/>
      <c r="D49" s="51"/>
      <c r="E49" s="51"/>
      <c r="F49" s="51"/>
      <c r="G49" s="40"/>
      <c r="H49" s="40"/>
      <c r="I49" s="40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ht="18.75">
      <c r="A50" s="13"/>
      <c r="B50" s="234" t="s">
        <v>138</v>
      </c>
      <c r="C50" s="234"/>
      <c r="D50" s="234"/>
      <c r="E50" s="234"/>
      <c r="F50" s="234"/>
      <c r="G50" s="237">
        <f>H30+G36+G42+G48</f>
        <v>45.983403915105349</v>
      </c>
      <c r="H50" s="237"/>
      <c r="I50" s="13" t="s">
        <v>1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>
      <c r="A51" s="13"/>
      <c r="B51" s="41"/>
      <c r="C51" s="41"/>
      <c r="D51" s="41"/>
      <c r="E51" s="41"/>
      <c r="F51" s="41"/>
      <c r="G51" s="40"/>
      <c r="H51" s="40"/>
      <c r="I51" s="40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>
      <c r="A52" s="13"/>
      <c r="B52" s="41"/>
      <c r="C52" s="41"/>
      <c r="D52" s="41"/>
      <c r="E52" s="40"/>
      <c r="F52" s="30"/>
      <c r="G52" s="30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>
      <c r="A53" s="13"/>
      <c r="B53" s="238" t="s">
        <v>297</v>
      </c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13"/>
    </row>
    <row r="54" spans="1:28">
      <c r="A54" s="13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3"/>
    </row>
    <row r="55" spans="1:28">
      <c r="A55" s="13"/>
      <c r="B55" s="234" t="s">
        <v>139</v>
      </c>
      <c r="C55" s="234"/>
      <c r="D55" s="234"/>
      <c r="E55" s="234"/>
      <c r="F55" s="44">
        <v>2</v>
      </c>
      <c r="G55" s="45" t="s">
        <v>17</v>
      </c>
      <c r="H55" s="25" t="s">
        <v>107</v>
      </c>
      <c r="I55" s="24" t="s">
        <v>17</v>
      </c>
      <c r="J55" s="30" t="s">
        <v>126</v>
      </c>
      <c r="K55" s="235" t="s">
        <v>127</v>
      </c>
      <c r="L55" s="235"/>
      <c r="M55" s="13" t="s">
        <v>124</v>
      </c>
      <c r="N55" s="236" t="s">
        <v>128</v>
      </c>
      <c r="O55" s="236"/>
      <c r="P55" s="236"/>
      <c r="Q55" s="13" t="s">
        <v>129</v>
      </c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>
      <c r="A56" s="13"/>
      <c r="B56" s="68"/>
      <c r="C56" s="68"/>
      <c r="D56" s="68"/>
      <c r="E56" s="73"/>
      <c r="F56" s="13"/>
      <c r="G56" s="13"/>
      <c r="H56" s="30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>
      <c r="A57" s="13"/>
      <c r="B57" s="234" t="s">
        <v>139</v>
      </c>
      <c r="C57" s="234"/>
      <c r="D57" s="234"/>
      <c r="E57" s="234"/>
      <c r="F57" s="31">
        <v>2</v>
      </c>
      <c r="G57" s="31" t="s">
        <v>17</v>
      </c>
      <c r="H57" s="31">
        <f>H17</f>
        <v>0.25</v>
      </c>
      <c r="I57" s="13" t="s">
        <v>17</v>
      </c>
      <c r="J57" s="13" t="s">
        <v>126</v>
      </c>
      <c r="K57" s="31">
        <f>K17+K18</f>
        <v>24.56</v>
      </c>
      <c r="L57" s="13" t="s">
        <v>124</v>
      </c>
      <c r="M57" s="39" t="s">
        <v>131</v>
      </c>
      <c r="N57" s="39" t="s">
        <v>132</v>
      </c>
      <c r="O57" s="265">
        <f>T17</f>
        <v>32.196683497127729</v>
      </c>
      <c r="P57" s="265"/>
      <c r="Q57" s="13" t="s">
        <v>133</v>
      </c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>
      <c r="A58" s="13"/>
      <c r="B58" s="68"/>
      <c r="C58" s="68"/>
      <c r="D58" s="68"/>
      <c r="E58" s="68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>
      <c r="A59" s="13"/>
      <c r="B59" s="234" t="s">
        <v>139</v>
      </c>
      <c r="C59" s="234"/>
      <c r="D59" s="234"/>
      <c r="E59" s="234"/>
      <c r="F59" s="237">
        <f>F57*H57*(K57/COS(O57*3.1415/180))</f>
        <v>14.511372542216153</v>
      </c>
      <c r="G59" s="237"/>
      <c r="H59" s="237"/>
      <c r="I59" s="24" t="s">
        <v>7</v>
      </c>
      <c r="J59" s="24"/>
      <c r="K59" s="24"/>
      <c r="L59" s="24"/>
      <c r="M59" s="24"/>
      <c r="N59" s="24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>
      <c r="A60" s="13"/>
      <c r="B60" s="68"/>
      <c r="C60" s="68"/>
      <c r="D60" s="68"/>
      <c r="E60" s="73"/>
      <c r="F60" s="13"/>
      <c r="G60" s="13"/>
      <c r="H60" s="30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8.75">
      <c r="A61" s="13"/>
      <c r="B61" s="234" t="s">
        <v>140</v>
      </c>
      <c r="C61" s="234"/>
      <c r="D61" s="234"/>
      <c r="E61" s="234"/>
      <c r="F61" s="236" t="s">
        <v>123</v>
      </c>
      <c r="G61" s="236"/>
      <c r="H61" s="236"/>
      <c r="I61" s="36" t="s">
        <v>17</v>
      </c>
      <c r="J61" s="236" t="s">
        <v>112</v>
      </c>
      <c r="K61" s="236"/>
      <c r="L61" s="13" t="s">
        <v>17</v>
      </c>
      <c r="M61" s="37" t="s">
        <v>109</v>
      </c>
      <c r="N61" s="37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>
      <c r="A62" s="13"/>
      <c r="B62" s="68"/>
      <c r="C62" s="68"/>
      <c r="D62" s="68"/>
      <c r="E62" s="68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>
      <c r="A63" s="13"/>
      <c r="B63" s="234" t="s">
        <v>140</v>
      </c>
      <c r="C63" s="234"/>
      <c r="D63" s="234"/>
      <c r="E63" s="234"/>
      <c r="F63" s="263">
        <f>G34</f>
        <v>68</v>
      </c>
      <c r="G63" s="263"/>
      <c r="H63" s="24" t="s">
        <v>17</v>
      </c>
      <c r="I63" s="243">
        <f>X17</f>
        <v>1.9</v>
      </c>
      <c r="J63" s="243"/>
      <c r="K63" s="24" t="s">
        <v>17</v>
      </c>
      <c r="L63" s="243">
        <f>N17</f>
        <v>0.17</v>
      </c>
      <c r="M63" s="243"/>
      <c r="N63" s="24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>
      <c r="A64" s="13"/>
      <c r="B64" s="68"/>
      <c r="C64" s="68"/>
      <c r="D64" s="68"/>
      <c r="E64" s="73"/>
      <c r="F64" s="13"/>
      <c r="G64" s="13"/>
      <c r="H64" s="30"/>
      <c r="I64" s="31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>
      <c r="A65" s="13"/>
      <c r="B65" s="234" t="s">
        <v>140</v>
      </c>
      <c r="C65" s="234"/>
      <c r="D65" s="234"/>
      <c r="E65" s="234"/>
      <c r="F65" s="264">
        <f>F63*I63*L63</f>
        <v>21.963999999999999</v>
      </c>
      <c r="G65" s="264"/>
      <c r="H65" s="13" t="s">
        <v>7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>
      <c r="A67" s="13"/>
      <c r="B67" s="234" t="s">
        <v>141</v>
      </c>
      <c r="C67" s="234"/>
      <c r="D67" s="234"/>
      <c r="E67" s="234"/>
      <c r="F67" s="260" t="s">
        <v>142</v>
      </c>
      <c r="G67" s="260"/>
      <c r="H67" s="25" t="s">
        <v>17</v>
      </c>
      <c r="I67" s="25" t="s">
        <v>112</v>
      </c>
      <c r="J67" s="24"/>
      <c r="K67" s="24" t="s">
        <v>143</v>
      </c>
      <c r="L67" s="25">
        <v>2</v>
      </c>
      <c r="M67" s="47" t="s">
        <v>17</v>
      </c>
      <c r="N67" s="48" t="s">
        <v>105</v>
      </c>
      <c r="O67" s="24" t="s">
        <v>17</v>
      </c>
      <c r="P67" s="260" t="s">
        <v>142</v>
      </c>
      <c r="Q67" s="260"/>
      <c r="R67" s="13" t="s">
        <v>143</v>
      </c>
      <c r="S67" s="37">
        <v>2</v>
      </c>
      <c r="T67" s="30" t="s">
        <v>17</v>
      </c>
      <c r="U67" s="42" t="s">
        <v>105</v>
      </c>
      <c r="V67" s="39" t="s">
        <v>17</v>
      </c>
      <c r="W67" s="37" t="s">
        <v>112</v>
      </c>
      <c r="X67" s="37"/>
      <c r="Y67" s="13"/>
      <c r="Z67" s="13"/>
      <c r="AA67" s="13"/>
      <c r="AB67" s="13"/>
    </row>
    <row r="68" spans="1:28">
      <c r="A68" s="13"/>
      <c r="B68" s="68"/>
      <c r="C68" s="68"/>
      <c r="D68" s="68"/>
      <c r="E68" s="267"/>
      <c r="F68" s="268"/>
      <c r="G68" s="268"/>
      <c r="H68" s="68"/>
      <c r="I68" s="259"/>
      <c r="J68" s="259"/>
      <c r="K68" s="259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>
      <c r="A69" s="13"/>
      <c r="B69" s="234" t="s">
        <v>141</v>
      </c>
      <c r="C69" s="234"/>
      <c r="D69" s="234"/>
      <c r="E69" s="234"/>
      <c r="F69" s="269">
        <f>E18</f>
        <v>4.59</v>
      </c>
      <c r="G69" s="269"/>
      <c r="H69" s="71" t="s">
        <v>17</v>
      </c>
      <c r="I69" s="13">
        <f>X17</f>
        <v>1.9</v>
      </c>
      <c r="J69" s="30" t="s">
        <v>143</v>
      </c>
      <c r="K69" s="39">
        <v>2</v>
      </c>
      <c r="L69" s="30" t="s">
        <v>17</v>
      </c>
      <c r="M69" s="31">
        <f>B17</f>
        <v>0.25</v>
      </c>
      <c r="N69" s="30" t="s">
        <v>17</v>
      </c>
      <c r="O69" s="31">
        <f>E18</f>
        <v>4.59</v>
      </c>
      <c r="P69" s="30" t="s">
        <v>143</v>
      </c>
      <c r="Q69" s="13">
        <v>2</v>
      </c>
      <c r="R69" s="13" t="s">
        <v>17</v>
      </c>
      <c r="S69" s="265">
        <f>B17</f>
        <v>0.25</v>
      </c>
      <c r="T69" s="265"/>
      <c r="U69" s="13" t="s">
        <v>17</v>
      </c>
      <c r="V69" s="259">
        <f>X17</f>
        <v>1.9</v>
      </c>
      <c r="W69" s="259"/>
      <c r="X69" s="13"/>
      <c r="Y69" s="13"/>
      <c r="Z69" s="13"/>
      <c r="AA69" s="13"/>
      <c r="AB69" s="13"/>
    </row>
    <row r="70" spans="1:28">
      <c r="A70" s="13"/>
      <c r="B70" s="68"/>
      <c r="C70" s="68"/>
      <c r="D70" s="68"/>
      <c r="E70" s="68"/>
      <c r="F70" s="68"/>
      <c r="G70" s="68"/>
      <c r="H70" s="68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>
      <c r="A71" s="13"/>
      <c r="B71" s="234" t="s">
        <v>141</v>
      </c>
      <c r="C71" s="234"/>
      <c r="D71" s="234"/>
      <c r="E71" s="234"/>
      <c r="F71" s="81">
        <f>F69*I69+K69*M69*O69+Q69*S69*V69</f>
        <v>11.965999999999999</v>
      </c>
      <c r="G71" s="68" t="s">
        <v>7</v>
      </c>
      <c r="H71" s="68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>
      <c r="A72" s="13"/>
      <c r="B72" s="51"/>
      <c r="C72" s="51"/>
      <c r="D72" s="51"/>
      <c r="E72" s="51"/>
      <c r="F72" s="68"/>
      <c r="G72" s="68"/>
      <c r="H72" s="68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>
      <c r="A73" s="13"/>
      <c r="B73" s="234" t="s">
        <v>144</v>
      </c>
      <c r="C73" s="234"/>
      <c r="D73" s="234"/>
      <c r="E73" s="234"/>
      <c r="F73" s="266" t="s">
        <v>112</v>
      </c>
      <c r="G73" s="266"/>
      <c r="H73" s="68" t="s">
        <v>17</v>
      </c>
      <c r="I73" s="30" t="s">
        <v>126</v>
      </c>
      <c r="J73" s="235" t="s">
        <v>145</v>
      </c>
      <c r="K73" s="235"/>
      <c r="L73" s="13" t="s">
        <v>124</v>
      </c>
      <c r="M73" s="236" t="s">
        <v>128</v>
      </c>
      <c r="N73" s="236"/>
      <c r="O73" s="236"/>
      <c r="P73" s="13" t="s">
        <v>129</v>
      </c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>
      <c r="A74" s="13"/>
      <c r="B74" s="51"/>
      <c r="C74" s="51"/>
      <c r="D74" s="51"/>
      <c r="E74" s="51"/>
      <c r="F74" s="68"/>
      <c r="G74" s="68"/>
      <c r="H74" s="68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>
      <c r="A75" s="13"/>
      <c r="B75" s="234" t="s">
        <v>144</v>
      </c>
      <c r="C75" s="234"/>
      <c r="D75" s="234"/>
      <c r="E75" s="234"/>
      <c r="F75" s="68">
        <f>$X$17</f>
        <v>1.9</v>
      </c>
      <c r="G75" s="68"/>
      <c r="H75" s="68" t="s">
        <v>130</v>
      </c>
      <c r="I75" s="13">
        <f>K18</f>
        <v>6.2100000000000009</v>
      </c>
      <c r="J75" s="13" t="s">
        <v>124</v>
      </c>
      <c r="K75" s="39" t="s">
        <v>131</v>
      </c>
      <c r="L75" s="39" t="s">
        <v>132</v>
      </c>
      <c r="M75" s="40">
        <f>$T$17</f>
        <v>32.196683497127729</v>
      </c>
      <c r="N75" s="13" t="s">
        <v>133</v>
      </c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>
      <c r="A76" s="13"/>
      <c r="B76" s="51"/>
      <c r="C76" s="51"/>
      <c r="D76" s="51"/>
      <c r="E76" s="51"/>
      <c r="F76" s="68"/>
      <c r="G76" s="68"/>
      <c r="H76" s="68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>
      <c r="A77" s="13"/>
      <c r="B77" s="234" t="s">
        <v>144</v>
      </c>
      <c r="C77" s="234"/>
      <c r="D77" s="234"/>
      <c r="E77" s="234"/>
      <c r="F77" s="270">
        <f>F75*(I75/COS(M75*3.1415/180))</f>
        <v>13.942971060717296</v>
      </c>
      <c r="G77" s="270"/>
      <c r="H77" s="68" t="s">
        <v>7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>
      <c r="A78" s="13"/>
      <c r="B78" s="51"/>
      <c r="C78" s="51"/>
      <c r="D78" s="51"/>
      <c r="E78" s="51"/>
      <c r="F78" s="71"/>
      <c r="G78" s="71"/>
      <c r="H78" s="68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>
      <c r="A79" s="13"/>
      <c r="B79" s="234" t="s">
        <v>146</v>
      </c>
      <c r="C79" s="234"/>
      <c r="D79" s="234"/>
      <c r="E79" s="234"/>
      <c r="F79" s="266" t="s">
        <v>136</v>
      </c>
      <c r="G79" s="266"/>
      <c r="H79" s="68" t="s">
        <v>17</v>
      </c>
      <c r="I79" s="37" t="s">
        <v>137</v>
      </c>
      <c r="J79" s="37"/>
      <c r="K79" s="37"/>
      <c r="L79" s="37" t="s">
        <v>17</v>
      </c>
      <c r="M79" s="37">
        <v>2</v>
      </c>
      <c r="N79" s="131" t="s">
        <v>143</v>
      </c>
      <c r="O79" s="37" t="s">
        <v>293</v>
      </c>
      <c r="P79" s="13"/>
      <c r="Q79" s="13" t="s">
        <v>17</v>
      </c>
      <c r="R79" s="37" t="s">
        <v>137</v>
      </c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>
      <c r="A80" s="13"/>
      <c r="B80" s="51"/>
      <c r="C80" s="51"/>
      <c r="D80" s="51"/>
      <c r="E80" s="51"/>
      <c r="F80" s="68"/>
      <c r="G80" s="68"/>
      <c r="H80" s="68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51">
      <c r="A81" s="13"/>
      <c r="B81" s="234" t="s">
        <v>146</v>
      </c>
      <c r="C81" s="234"/>
      <c r="D81" s="234"/>
      <c r="E81" s="234"/>
      <c r="F81" s="68">
        <v>1.9</v>
      </c>
      <c r="G81" s="68"/>
      <c r="H81" s="68" t="s">
        <v>17</v>
      </c>
      <c r="I81" s="13">
        <f>E17+E18+K17+K18</f>
        <v>47.88</v>
      </c>
      <c r="J81" s="13"/>
      <c r="K81" s="39" t="s">
        <v>17</v>
      </c>
      <c r="L81" s="39"/>
      <c r="M81" s="49">
        <v>2</v>
      </c>
      <c r="N81" s="13" t="s">
        <v>143</v>
      </c>
      <c r="O81" s="13">
        <v>0.2</v>
      </c>
      <c r="P81" s="39" t="s">
        <v>17</v>
      </c>
      <c r="Q81" s="242">
        <f>E17+E18+K17+K18</f>
        <v>47.88</v>
      </c>
      <c r="R81" s="242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51">
      <c r="A82" s="13"/>
      <c r="B82" s="51"/>
      <c r="C82" s="51"/>
      <c r="D82" s="51"/>
      <c r="E82" s="51"/>
      <c r="F82" s="68"/>
      <c r="G82" s="68"/>
      <c r="H82" s="68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51">
      <c r="A83" s="13"/>
      <c r="B83" s="234" t="s">
        <v>146</v>
      </c>
      <c r="C83" s="234"/>
      <c r="D83" s="234"/>
      <c r="E83" s="234"/>
      <c r="F83" s="270">
        <f>F81*I81*M81+O81*Q81</f>
        <v>191.51999999999998</v>
      </c>
      <c r="G83" s="270"/>
      <c r="H83" s="68" t="s">
        <v>7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51">
      <c r="A84" s="13"/>
      <c r="B84" s="51"/>
      <c r="C84" s="51"/>
      <c r="D84" s="51"/>
      <c r="E84" s="51"/>
      <c r="F84" s="71"/>
      <c r="G84" s="71"/>
      <c r="H84" s="68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51">
      <c r="A85" s="13"/>
      <c r="B85" s="234" t="s">
        <v>147</v>
      </c>
      <c r="C85" s="234"/>
      <c r="D85" s="234"/>
      <c r="E85" s="234"/>
      <c r="F85" s="271">
        <f>+F77+F71+F65+F59+F83</f>
        <v>253.90434360293341</v>
      </c>
      <c r="G85" s="271"/>
      <c r="H85" s="271"/>
      <c r="I85" s="13" t="s">
        <v>7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51">
      <c r="A86" s="13"/>
      <c r="B86" s="50"/>
      <c r="C86" s="50"/>
      <c r="D86" s="50"/>
      <c r="E86" s="50"/>
      <c r="F86" s="50"/>
      <c r="G86" s="40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51">
      <c r="A87" s="13"/>
      <c r="B87" s="41"/>
      <c r="C87" s="41"/>
      <c r="D87" s="41"/>
      <c r="E87" s="40"/>
      <c r="F87" s="30"/>
      <c r="G87" s="30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51">
      <c r="A88" s="13"/>
      <c r="B88" s="238" t="s">
        <v>296</v>
      </c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13"/>
    </row>
    <row r="89" spans="1:51" ht="15" customHeight="1">
      <c r="A89" s="13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3"/>
    </row>
    <row r="90" spans="1:51">
      <c r="A90" s="13"/>
      <c r="B90" s="234"/>
      <c r="C90" s="234"/>
      <c r="D90" s="234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51" ht="17.25">
      <c r="A91" s="13"/>
      <c r="B91" s="273" t="s">
        <v>332</v>
      </c>
      <c r="C91" s="273"/>
      <c r="D91" s="273"/>
      <c r="E91" s="273"/>
      <c r="F91" s="274" t="s">
        <v>148</v>
      </c>
      <c r="G91" s="274"/>
      <c r="H91" s="274"/>
      <c r="I91" s="274"/>
      <c r="J91" s="41" t="s">
        <v>143</v>
      </c>
      <c r="K91" s="274" t="s">
        <v>149</v>
      </c>
      <c r="L91" s="274"/>
      <c r="M91" s="274"/>
      <c r="N91" s="30" t="s">
        <v>143</v>
      </c>
      <c r="O91" s="274" t="s">
        <v>150</v>
      </c>
      <c r="P91" s="274"/>
      <c r="Q91" s="274"/>
      <c r="R91" s="13" t="s">
        <v>129</v>
      </c>
      <c r="S91" s="13" t="s">
        <v>17</v>
      </c>
      <c r="T91" s="236" t="s">
        <v>151</v>
      </c>
      <c r="U91" s="236"/>
      <c r="V91" s="236"/>
      <c r="W91" s="236"/>
      <c r="X91" s="236"/>
      <c r="Y91" s="236"/>
      <c r="Z91" s="13"/>
      <c r="AA91" s="13"/>
      <c r="AB91" s="13"/>
      <c r="AI91" s="272"/>
      <c r="AJ91" s="272"/>
      <c r="AK91" s="272"/>
      <c r="AL91" s="41"/>
      <c r="AM91" s="272"/>
      <c r="AN91" s="272"/>
      <c r="AO91" s="272"/>
      <c r="AP91" s="30"/>
      <c r="AQ91" s="272"/>
      <c r="AR91" s="272"/>
      <c r="AS91" s="272"/>
      <c r="AT91" s="32"/>
      <c r="AU91" s="259"/>
      <c r="AV91" s="259"/>
      <c r="AW91" s="259"/>
      <c r="AX91" s="259"/>
      <c r="AY91" s="259"/>
    </row>
    <row r="92" spans="1:51">
      <c r="A92" s="13"/>
      <c r="B92" s="13"/>
      <c r="C92" s="13"/>
      <c r="D92" s="13"/>
      <c r="E92" s="13"/>
      <c r="F92" s="32"/>
      <c r="G92" s="41"/>
      <c r="H92" s="41"/>
      <c r="I92" s="41"/>
      <c r="J92" s="41"/>
      <c r="K92" s="41"/>
      <c r="L92" s="52"/>
      <c r="M92" s="41"/>
      <c r="N92" s="30"/>
      <c r="O92" s="41"/>
      <c r="P92" s="41"/>
      <c r="Q92" s="41"/>
      <c r="R92" s="13"/>
      <c r="S92" s="13"/>
      <c r="T92" s="30"/>
      <c r="U92" s="30"/>
      <c r="V92" s="30"/>
      <c r="W92" s="30"/>
      <c r="X92" s="30"/>
      <c r="Y92" s="13"/>
      <c r="Z92" s="13"/>
      <c r="AA92" s="13"/>
      <c r="AB92" s="13"/>
      <c r="AI92" s="41"/>
      <c r="AJ92" s="41"/>
      <c r="AK92" s="41"/>
      <c r="AL92" s="41"/>
      <c r="AM92" s="41"/>
      <c r="AN92" s="41"/>
      <c r="AO92" s="41"/>
      <c r="AP92" s="30"/>
      <c r="AQ92" s="41"/>
      <c r="AR92" s="41"/>
      <c r="AS92" s="41"/>
      <c r="AT92" s="32"/>
      <c r="AU92" s="30"/>
      <c r="AV92" s="30"/>
      <c r="AW92" s="30"/>
      <c r="AX92" s="30"/>
      <c r="AY92" s="30"/>
    </row>
    <row r="93" spans="1:51">
      <c r="A93" s="13"/>
      <c r="B93" s="273" t="s">
        <v>333</v>
      </c>
      <c r="C93" s="273"/>
      <c r="D93" s="273"/>
      <c r="E93" s="273"/>
      <c r="F93" s="230">
        <f>H30</f>
        <v>11.077</v>
      </c>
      <c r="G93" s="230"/>
      <c r="H93" s="41" t="s">
        <v>143</v>
      </c>
      <c r="I93" s="41">
        <f>G36</f>
        <v>1.5606000000000002</v>
      </c>
      <c r="J93" s="41" t="s">
        <v>143</v>
      </c>
      <c r="K93" s="53">
        <f>G42</f>
        <v>13.785803915105344</v>
      </c>
      <c r="L93" s="41" t="s">
        <v>129</v>
      </c>
      <c r="M93" s="41" t="s">
        <v>17</v>
      </c>
      <c r="N93" s="259">
        <f>G21</f>
        <v>40</v>
      </c>
      <c r="O93" s="259"/>
      <c r="P93" s="41"/>
      <c r="Q93" s="41"/>
      <c r="R93" s="13"/>
      <c r="S93" s="13"/>
      <c r="T93" s="30"/>
      <c r="U93" s="30"/>
      <c r="V93" s="30"/>
      <c r="W93" s="30"/>
      <c r="X93" s="30"/>
      <c r="Y93" s="13"/>
      <c r="Z93" s="13"/>
      <c r="AA93" s="13"/>
      <c r="AB93" s="13"/>
      <c r="AI93" s="41"/>
      <c r="AJ93" s="41"/>
      <c r="AK93" s="41"/>
      <c r="AL93" s="41"/>
      <c r="AM93" s="41"/>
      <c r="AN93" s="41"/>
      <c r="AO93" s="41"/>
      <c r="AP93" s="30"/>
      <c r="AQ93" s="41"/>
      <c r="AR93" s="41"/>
      <c r="AS93" s="41"/>
      <c r="AT93" s="32"/>
      <c r="AU93" s="30"/>
      <c r="AV93" s="30"/>
      <c r="AW93" s="30"/>
      <c r="AX93" s="30"/>
      <c r="AY93" s="30"/>
    </row>
    <row r="94" spans="1:51">
      <c r="A94" s="13"/>
      <c r="B94" s="13"/>
      <c r="C94" s="13"/>
      <c r="D94" s="13"/>
      <c r="E94" s="13"/>
      <c r="F94" s="32"/>
      <c r="G94" s="41"/>
      <c r="H94" s="41"/>
      <c r="I94" s="41"/>
      <c r="J94" s="41"/>
      <c r="K94" s="41"/>
      <c r="L94" s="41"/>
      <c r="M94" s="41"/>
      <c r="N94" s="30"/>
      <c r="O94" s="41"/>
      <c r="P94" s="41"/>
      <c r="Q94" s="41"/>
      <c r="R94" s="13"/>
      <c r="S94" s="13"/>
      <c r="T94" s="30"/>
      <c r="U94" s="30"/>
      <c r="V94" s="30"/>
      <c r="W94" s="30"/>
      <c r="X94" s="30"/>
      <c r="Y94" s="13"/>
      <c r="Z94" s="13"/>
      <c r="AA94" s="13"/>
      <c r="AB94" s="13"/>
      <c r="AI94" s="41"/>
      <c r="AJ94" s="41"/>
      <c r="AK94" s="41"/>
      <c r="AL94" s="41"/>
      <c r="AM94" s="41"/>
      <c r="AN94" s="41"/>
      <c r="AO94" s="41"/>
      <c r="AP94" s="30"/>
      <c r="AQ94" s="41"/>
      <c r="AR94" s="41"/>
      <c r="AS94" s="41"/>
      <c r="AT94" s="32"/>
      <c r="AU94" s="30"/>
      <c r="AV94" s="30"/>
      <c r="AW94" s="30"/>
      <c r="AX94" s="30"/>
      <c r="AY94" s="30"/>
    </row>
    <row r="95" spans="1:51">
      <c r="A95" s="13"/>
      <c r="B95" s="273" t="s">
        <v>332</v>
      </c>
      <c r="C95" s="273"/>
      <c r="D95" s="273"/>
      <c r="E95" s="273"/>
      <c r="F95" s="275">
        <f>(F93+I93+K93)*N93</f>
        <v>1056.9361566042139</v>
      </c>
      <c r="G95" s="275"/>
      <c r="H95" s="41" t="s">
        <v>64</v>
      </c>
      <c r="I95" s="41"/>
      <c r="J95" s="41"/>
      <c r="K95" s="41"/>
      <c r="L95" s="41"/>
      <c r="M95" s="41"/>
      <c r="N95" s="30"/>
      <c r="O95" s="41"/>
      <c r="P95" s="41"/>
      <c r="Q95" s="41"/>
      <c r="R95" s="13"/>
      <c r="S95" s="13"/>
      <c r="T95" s="30"/>
      <c r="U95" s="30"/>
      <c r="V95" s="30"/>
      <c r="W95" s="30"/>
      <c r="X95" s="30"/>
      <c r="Y95" s="13"/>
      <c r="Z95" s="13"/>
      <c r="AA95" s="13"/>
      <c r="AB95" s="13"/>
      <c r="AI95" s="41"/>
      <c r="AJ95" s="41"/>
      <c r="AK95" s="41"/>
      <c r="AL95" s="41"/>
      <c r="AM95" s="41"/>
      <c r="AN95" s="41"/>
      <c r="AO95" s="41"/>
      <c r="AP95" s="30"/>
      <c r="AQ95" s="41"/>
      <c r="AR95" s="41"/>
      <c r="AS95" s="41"/>
      <c r="AT95" s="32"/>
      <c r="AU95" s="30"/>
      <c r="AV95" s="30"/>
      <c r="AW95" s="30"/>
      <c r="AX95" s="30"/>
      <c r="AY95" s="30"/>
    </row>
    <row r="96" spans="1:51">
      <c r="A96" s="13"/>
      <c r="B96" s="273"/>
      <c r="C96" s="273"/>
      <c r="D96" s="273"/>
      <c r="E96" s="273"/>
      <c r="F96" s="274"/>
      <c r="G96" s="274"/>
      <c r="H96" s="274"/>
      <c r="I96" s="274"/>
      <c r="J96" s="274"/>
      <c r="K96" s="13"/>
      <c r="L96" s="236"/>
      <c r="M96" s="236"/>
      <c r="N96" s="236"/>
      <c r="O96" s="236"/>
      <c r="P96" s="236"/>
      <c r="Q96" s="236"/>
      <c r="R96" s="37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51" ht="17.25">
      <c r="A97" s="13"/>
      <c r="B97" s="273" t="s">
        <v>331</v>
      </c>
      <c r="C97" s="273"/>
      <c r="D97" s="273"/>
      <c r="E97" s="273"/>
      <c r="F97" s="274" t="s">
        <v>152</v>
      </c>
      <c r="G97" s="274"/>
      <c r="H97" s="274"/>
      <c r="I97" s="274"/>
      <c r="J97" s="41"/>
      <c r="K97" s="274" t="s">
        <v>17</v>
      </c>
      <c r="L97" s="274"/>
      <c r="M97" s="274"/>
      <c r="N97" s="236" t="s">
        <v>153</v>
      </c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13"/>
      <c r="AA97" s="13"/>
      <c r="AB97" s="13"/>
      <c r="AI97" s="272"/>
      <c r="AJ97" s="272"/>
      <c r="AK97" s="272"/>
      <c r="AL97" s="41"/>
      <c r="AM97" s="272"/>
      <c r="AN97" s="272"/>
      <c r="AO97" s="272"/>
      <c r="AP97" s="30"/>
      <c r="AQ97" s="272"/>
      <c r="AR97" s="272"/>
      <c r="AS97" s="272"/>
      <c r="AT97" s="32"/>
      <c r="AU97" s="259"/>
      <c r="AV97" s="259"/>
      <c r="AW97" s="259"/>
      <c r="AX97" s="259"/>
      <c r="AY97" s="259"/>
    </row>
    <row r="98" spans="1:51">
      <c r="A98" s="13"/>
      <c r="B98" s="13"/>
      <c r="C98" s="13"/>
      <c r="D98" s="13"/>
      <c r="E98" s="13"/>
      <c r="F98" s="32"/>
      <c r="G98" s="41"/>
      <c r="H98" s="41"/>
      <c r="I98" s="41"/>
      <c r="J98" s="41"/>
      <c r="K98" s="41"/>
      <c r="L98" s="52"/>
      <c r="M98" s="41"/>
      <c r="N98" s="30"/>
      <c r="O98" s="41"/>
      <c r="P98" s="41"/>
      <c r="Q98" s="41"/>
      <c r="R98" s="13"/>
      <c r="S98" s="13"/>
      <c r="T98" s="30"/>
      <c r="U98" s="30"/>
      <c r="V98" s="30"/>
      <c r="W98" s="30"/>
      <c r="X98" s="30"/>
      <c r="Y98" s="13"/>
      <c r="Z98" s="13"/>
      <c r="AA98" s="13"/>
      <c r="AB98" s="13"/>
      <c r="AI98" s="41"/>
      <c r="AJ98" s="41"/>
      <c r="AK98" s="41"/>
      <c r="AL98" s="41"/>
      <c r="AM98" s="41"/>
      <c r="AN98" s="41"/>
      <c r="AO98" s="41"/>
      <c r="AP98" s="30"/>
      <c r="AQ98" s="41"/>
      <c r="AR98" s="41"/>
      <c r="AS98" s="41"/>
      <c r="AT98" s="32"/>
      <c r="AU98" s="30"/>
      <c r="AV98" s="30"/>
      <c r="AW98" s="30"/>
      <c r="AX98" s="30"/>
      <c r="AY98" s="30"/>
    </row>
    <row r="99" spans="1:51">
      <c r="A99" s="13"/>
      <c r="B99" s="273" t="s">
        <v>331</v>
      </c>
      <c r="C99" s="273"/>
      <c r="D99" s="273"/>
      <c r="E99" s="273"/>
      <c r="F99" s="230"/>
      <c r="G99" s="230"/>
      <c r="H99" s="53">
        <f>G48</f>
        <v>19.560000000000002</v>
      </c>
      <c r="I99" s="41"/>
      <c r="J99" s="41" t="s">
        <v>17</v>
      </c>
      <c r="K99" s="53"/>
      <c r="L99" s="41">
        <f>K21</f>
        <v>50</v>
      </c>
      <c r="M99" s="41"/>
      <c r="N99" s="259"/>
      <c r="O99" s="259"/>
      <c r="P99" s="41"/>
      <c r="Q99" s="41"/>
      <c r="R99" s="13"/>
      <c r="S99" s="13"/>
      <c r="T99" s="30"/>
      <c r="U99" s="30"/>
      <c r="V99" s="30"/>
      <c r="W99" s="30"/>
      <c r="X99" s="30"/>
      <c r="Y99" s="13"/>
      <c r="Z99" s="13"/>
      <c r="AA99" s="13"/>
      <c r="AB99" s="13"/>
      <c r="AI99" s="41"/>
      <c r="AJ99" s="41"/>
      <c r="AK99" s="41"/>
      <c r="AL99" s="41"/>
      <c r="AM99" s="41"/>
      <c r="AN99" s="41"/>
      <c r="AO99" s="41"/>
      <c r="AP99" s="30"/>
      <c r="AQ99" s="41"/>
      <c r="AR99" s="41"/>
      <c r="AS99" s="41"/>
      <c r="AT99" s="32"/>
      <c r="AU99" s="30"/>
      <c r="AV99" s="30"/>
      <c r="AW99" s="30"/>
      <c r="AX99" s="30"/>
      <c r="AY99" s="30"/>
    </row>
    <row r="100" spans="1:51">
      <c r="A100" s="13"/>
      <c r="B100" s="13"/>
      <c r="C100" s="13"/>
      <c r="D100" s="13"/>
      <c r="E100" s="13"/>
      <c r="F100" s="32"/>
      <c r="G100" s="41"/>
      <c r="H100" s="41"/>
      <c r="I100" s="41"/>
      <c r="J100" s="41"/>
      <c r="K100" s="41"/>
      <c r="L100" s="41"/>
      <c r="M100" s="41"/>
      <c r="N100" s="30"/>
      <c r="O100" s="41"/>
      <c r="P100" s="41"/>
      <c r="Q100" s="41"/>
      <c r="R100" s="13"/>
      <c r="S100" s="13"/>
      <c r="T100" s="30"/>
      <c r="U100" s="30"/>
      <c r="V100" s="30"/>
      <c r="W100" s="30"/>
      <c r="X100" s="30"/>
      <c r="Y100" s="13"/>
      <c r="Z100" s="13"/>
      <c r="AA100" s="13"/>
      <c r="AB100" s="13"/>
      <c r="AI100" s="41"/>
      <c r="AJ100" s="41"/>
      <c r="AK100" s="41"/>
      <c r="AL100" s="41"/>
      <c r="AM100" s="41"/>
      <c r="AN100" s="41"/>
      <c r="AO100" s="41"/>
      <c r="AP100" s="30"/>
      <c r="AQ100" s="41"/>
      <c r="AR100" s="41"/>
      <c r="AS100" s="41"/>
      <c r="AT100" s="32"/>
      <c r="AU100" s="30"/>
      <c r="AV100" s="30"/>
      <c r="AW100" s="30"/>
      <c r="AX100" s="30"/>
      <c r="AY100" s="30"/>
    </row>
    <row r="101" spans="1:51">
      <c r="A101" s="13"/>
      <c r="B101" s="273" t="s">
        <v>331</v>
      </c>
      <c r="C101" s="273"/>
      <c r="D101" s="273"/>
      <c r="E101" s="273"/>
      <c r="F101" s="276">
        <f>H99*L99</f>
        <v>978.00000000000011</v>
      </c>
      <c r="G101" s="276"/>
      <c r="H101" s="41" t="s">
        <v>64</v>
      </c>
      <c r="I101" s="41"/>
      <c r="J101" s="41"/>
      <c r="K101" s="41"/>
      <c r="L101" s="41"/>
      <c r="M101" s="41"/>
      <c r="N101" s="30"/>
      <c r="O101" s="41"/>
      <c r="P101" s="41"/>
      <c r="Q101" s="41"/>
      <c r="R101" s="13"/>
      <c r="S101" s="13"/>
      <c r="T101" s="30"/>
      <c r="U101" s="30"/>
      <c r="V101" s="30"/>
      <c r="W101" s="30"/>
      <c r="X101" s="30"/>
      <c r="Y101" s="13"/>
      <c r="Z101" s="13"/>
      <c r="AA101" s="13"/>
      <c r="AB101" s="13"/>
      <c r="AI101" s="41"/>
      <c r="AJ101" s="41"/>
      <c r="AK101" s="41"/>
      <c r="AL101" s="41"/>
      <c r="AM101" s="41"/>
      <c r="AN101" s="41"/>
      <c r="AO101" s="41"/>
      <c r="AP101" s="30"/>
      <c r="AQ101" s="41"/>
      <c r="AR101" s="41"/>
      <c r="AS101" s="41"/>
      <c r="AT101" s="32"/>
      <c r="AU101" s="30"/>
      <c r="AV101" s="30"/>
      <c r="AW101" s="30"/>
      <c r="AX101" s="30"/>
      <c r="AY101" s="30"/>
    </row>
    <row r="102" spans="1:51">
      <c r="A102" s="13"/>
      <c r="B102" s="13"/>
      <c r="C102" s="13"/>
      <c r="D102" s="13"/>
      <c r="E102" s="13"/>
      <c r="F102" s="52"/>
      <c r="G102" s="52"/>
      <c r="H102" s="52"/>
      <c r="I102" s="52"/>
      <c r="J102" s="52"/>
      <c r="K102" s="13"/>
      <c r="L102" s="42"/>
      <c r="M102" s="42"/>
      <c r="N102" s="42"/>
      <c r="O102" s="42"/>
      <c r="P102" s="42"/>
      <c r="Q102" s="42"/>
      <c r="R102" s="37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51">
      <c r="A103" s="13"/>
      <c r="B103" s="273" t="s">
        <v>312</v>
      </c>
      <c r="C103" s="273"/>
      <c r="D103" s="273"/>
      <c r="E103" s="273"/>
      <c r="F103" s="277">
        <f>F95+F101</f>
        <v>2034.9361566042139</v>
      </c>
      <c r="G103" s="236"/>
      <c r="H103" s="41" t="s">
        <v>64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51">
      <c r="A104" s="13"/>
      <c r="B104" s="234"/>
      <c r="C104" s="234"/>
      <c r="D104" s="234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51">
      <c r="A105" s="13"/>
      <c r="B105" s="50"/>
      <c r="C105" s="50"/>
      <c r="D105" s="50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51">
      <c r="A106" s="13"/>
      <c r="B106" s="238" t="s">
        <v>319</v>
      </c>
      <c r="C106" s="238"/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  <c r="X106" s="238"/>
      <c r="Y106" s="238"/>
      <c r="Z106" s="238"/>
      <c r="AA106" s="238"/>
      <c r="AB106" s="13"/>
    </row>
    <row r="107" spans="1:51">
      <c r="A107" s="13"/>
      <c r="B107" s="50"/>
      <c r="C107" s="50"/>
      <c r="D107" s="50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pans="1:51">
      <c r="A108" s="13"/>
      <c r="B108" s="50"/>
      <c r="C108" s="50"/>
      <c r="D108" s="50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pans="1:51">
      <c r="A109" s="13"/>
      <c r="B109" s="280" t="s">
        <v>154</v>
      </c>
      <c r="C109" s="280"/>
      <c r="D109" s="280"/>
      <c r="E109" s="280"/>
      <c r="F109" s="281" t="s">
        <v>112</v>
      </c>
      <c r="G109" s="281"/>
      <c r="H109" s="30" t="s">
        <v>17</v>
      </c>
      <c r="I109" s="30" t="s">
        <v>126</v>
      </c>
      <c r="J109" s="235" t="s">
        <v>155</v>
      </c>
      <c r="K109" s="235"/>
      <c r="L109" s="13" t="s">
        <v>124</v>
      </c>
      <c r="M109" s="236" t="s">
        <v>128</v>
      </c>
      <c r="N109" s="236"/>
      <c r="O109" s="236"/>
      <c r="P109" s="13" t="s">
        <v>156</v>
      </c>
      <c r="Q109" s="37" t="s">
        <v>294</v>
      </c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51">
      <c r="A110" s="13"/>
      <c r="B110" s="32"/>
      <c r="C110" s="32"/>
      <c r="D110" s="32"/>
      <c r="E110" s="32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51">
      <c r="A111" s="13"/>
      <c r="B111" s="280" t="s">
        <v>154</v>
      </c>
      <c r="C111" s="280"/>
      <c r="D111" s="280"/>
      <c r="E111" s="280"/>
      <c r="F111" s="13">
        <f>$X$17</f>
        <v>1.9</v>
      </c>
      <c r="G111" s="13"/>
      <c r="H111" s="13" t="s">
        <v>130</v>
      </c>
      <c r="I111" s="13">
        <f>K17</f>
        <v>18.349999999999998</v>
      </c>
      <c r="J111" s="13" t="s">
        <v>124</v>
      </c>
      <c r="K111" s="39" t="s">
        <v>131</v>
      </c>
      <c r="L111" s="39" t="s">
        <v>132</v>
      </c>
      <c r="M111" s="40">
        <f>$T$17</f>
        <v>32.196683497127729</v>
      </c>
      <c r="N111" s="13" t="s">
        <v>133</v>
      </c>
      <c r="O111" s="13" t="s">
        <v>17</v>
      </c>
      <c r="P111" s="259">
        <v>0.05</v>
      </c>
      <c r="Q111" s="259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51">
      <c r="A112" s="13"/>
      <c r="B112" s="32"/>
      <c r="C112" s="32"/>
      <c r="D112" s="32"/>
      <c r="E112" s="32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>
      <c r="A113" s="13"/>
      <c r="B113" s="280" t="s">
        <v>154</v>
      </c>
      <c r="C113" s="280"/>
      <c r="D113" s="280"/>
      <c r="E113" s="280"/>
      <c r="F113" s="288">
        <f>F111*(I111/COS(M111*3.1415/180))*P111</f>
        <v>2.0600122299852042</v>
      </c>
      <c r="G113" s="288"/>
      <c r="H113" s="13" t="s">
        <v>7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>
      <c r="A114" s="13"/>
      <c r="B114" s="32"/>
      <c r="C114" s="32"/>
      <c r="D114" s="32"/>
      <c r="E114" s="24"/>
      <c r="F114" s="24"/>
      <c r="G114" s="24"/>
      <c r="H114" s="45"/>
      <c r="I114" s="45"/>
      <c r="J114" s="45"/>
      <c r="K114" s="45"/>
      <c r="L114" s="45"/>
      <c r="M114" s="45"/>
      <c r="N114" s="45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8.75">
      <c r="A115" s="13"/>
      <c r="B115" s="280" t="s">
        <v>157</v>
      </c>
      <c r="C115" s="280"/>
      <c r="D115" s="280"/>
      <c r="E115" s="280"/>
      <c r="F115" s="25" t="s">
        <v>105</v>
      </c>
      <c r="G115" s="24" t="s">
        <v>17</v>
      </c>
      <c r="H115" s="235" t="s">
        <v>112</v>
      </c>
      <c r="I115" s="235"/>
      <c r="J115" s="26"/>
      <c r="K115" s="133" t="s">
        <v>17</v>
      </c>
      <c r="L115" s="26" t="s">
        <v>158</v>
      </c>
      <c r="M115" s="13"/>
      <c r="N115" s="13" t="s">
        <v>17</v>
      </c>
      <c r="O115" s="37" t="s">
        <v>294</v>
      </c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>
      <c r="A116" s="13"/>
      <c r="B116" s="13"/>
      <c r="C116" s="13"/>
      <c r="D116" s="13"/>
      <c r="E116" s="29"/>
      <c r="F116" s="29"/>
      <c r="G116" s="29"/>
      <c r="H116" s="30"/>
      <c r="I116" s="31"/>
      <c r="J116" s="31"/>
      <c r="K116" s="31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 ht="18.75">
      <c r="A117" s="13"/>
      <c r="B117" s="32" t="s">
        <v>157</v>
      </c>
      <c r="C117" s="32"/>
      <c r="D117" s="32"/>
      <c r="E117" s="32"/>
      <c r="F117" s="31">
        <f>$B$17</f>
        <v>0.25</v>
      </c>
      <c r="G117" s="82" t="s">
        <v>17</v>
      </c>
      <c r="H117" s="34">
        <f>$X$17</f>
        <v>1.9</v>
      </c>
      <c r="I117" s="35" t="s">
        <v>17</v>
      </c>
      <c r="J117" s="279">
        <f>$E$17</f>
        <v>18.73</v>
      </c>
      <c r="K117" s="279"/>
      <c r="L117" s="13" t="s">
        <v>17</v>
      </c>
      <c r="M117" s="35">
        <v>0.05</v>
      </c>
      <c r="N117" s="13"/>
      <c r="O117" s="30"/>
      <c r="P117" s="30"/>
      <c r="Q117" s="28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 ht="18.75">
      <c r="A119" s="13"/>
      <c r="B119" s="32" t="s">
        <v>157</v>
      </c>
      <c r="C119" s="32"/>
      <c r="D119" s="32"/>
      <c r="E119" s="32"/>
      <c r="F119" s="278">
        <f>F117*H117*J117*M117</f>
        <v>0.4448375</v>
      </c>
      <c r="G119" s="278"/>
      <c r="H119" s="287" t="s">
        <v>1</v>
      </c>
      <c r="I119" s="287"/>
      <c r="J119" s="69"/>
      <c r="K119" s="24"/>
      <c r="L119" s="24"/>
      <c r="M119" s="24"/>
      <c r="N119" s="24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>
      <c r="A120" s="13"/>
      <c r="B120" s="32"/>
      <c r="C120" s="32"/>
      <c r="D120" s="32"/>
      <c r="E120" s="32"/>
      <c r="F120" s="32"/>
      <c r="G120" s="24"/>
      <c r="H120" s="48"/>
      <c r="I120" s="48"/>
      <c r="J120" s="24"/>
      <c r="K120" s="24"/>
      <c r="L120" s="24"/>
      <c r="M120" s="24"/>
      <c r="N120" s="24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>
      <c r="A121" s="13"/>
      <c r="B121" s="32"/>
      <c r="C121" s="32"/>
      <c r="D121" s="32"/>
      <c r="E121" s="32"/>
      <c r="F121" s="32"/>
      <c r="G121" s="24"/>
      <c r="H121" s="48"/>
      <c r="I121" s="48"/>
      <c r="J121" s="24"/>
      <c r="K121" s="24"/>
      <c r="L121" s="24"/>
      <c r="M121" s="24"/>
      <c r="N121" s="24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 ht="18.75">
      <c r="A122" s="13"/>
      <c r="B122" s="280" t="s">
        <v>159</v>
      </c>
      <c r="C122" s="280"/>
      <c r="D122" s="280"/>
      <c r="E122" s="280"/>
      <c r="F122" s="280"/>
      <c r="G122" s="24">
        <f>F119+F113</f>
        <v>2.5048497299852039</v>
      </c>
      <c r="H122" s="24" t="s">
        <v>1</v>
      </c>
      <c r="I122" s="48"/>
      <c r="J122" s="24"/>
      <c r="K122" s="24"/>
      <c r="L122" s="24"/>
      <c r="M122" s="24"/>
      <c r="N122" s="24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>
      <c r="A123" s="13"/>
      <c r="B123" s="51"/>
      <c r="C123" s="51"/>
      <c r="D123" s="51"/>
      <c r="E123" s="51"/>
      <c r="F123" s="51"/>
      <c r="G123" s="24"/>
      <c r="H123" s="24"/>
      <c r="I123" s="48"/>
      <c r="J123" s="24"/>
      <c r="K123" s="24"/>
      <c r="L123" s="24"/>
      <c r="M123" s="24"/>
      <c r="N123" s="24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>
      <c r="A124" s="13"/>
      <c r="B124" s="51"/>
      <c r="C124" s="51"/>
      <c r="D124" s="51"/>
      <c r="E124" s="51"/>
      <c r="F124" s="51"/>
      <c r="G124" s="25"/>
      <c r="H124" s="24"/>
      <c r="I124" s="48"/>
      <c r="J124" s="24"/>
      <c r="K124" s="24"/>
      <c r="L124" s="24"/>
      <c r="M124" s="24"/>
      <c r="N124" s="24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>
      <c r="A125" s="13"/>
      <c r="B125" s="51"/>
      <c r="C125" s="51"/>
      <c r="D125" s="51"/>
      <c r="E125" s="51"/>
      <c r="F125" s="51"/>
      <c r="G125" s="25"/>
      <c r="H125" s="24"/>
      <c r="I125" s="48"/>
      <c r="J125" s="24"/>
      <c r="K125" s="24"/>
      <c r="L125" s="24"/>
      <c r="M125" s="24"/>
      <c r="N125" s="24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>
      <c r="A126" s="13"/>
      <c r="B126" s="238" t="s">
        <v>295</v>
      </c>
      <c r="C126" s="238"/>
      <c r="D126" s="238"/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  <c r="Z126" s="238"/>
      <c r="AA126" s="238"/>
      <c r="AB126" s="13"/>
    </row>
    <row r="127" spans="1:28">
      <c r="A127" s="13"/>
      <c r="B127" s="51"/>
      <c r="C127" s="51"/>
      <c r="D127" s="51"/>
      <c r="E127" s="51"/>
      <c r="F127" s="51"/>
      <c r="G127" s="25"/>
      <c r="H127" s="24"/>
      <c r="I127" s="48"/>
      <c r="J127" s="24"/>
      <c r="K127" s="24"/>
      <c r="L127" s="24"/>
      <c r="M127" s="24"/>
      <c r="N127" s="24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 ht="18.75">
      <c r="A128" s="13"/>
      <c r="B128" s="234" t="s">
        <v>315</v>
      </c>
      <c r="C128" s="234"/>
      <c r="D128" s="234"/>
      <c r="E128" s="234"/>
      <c r="F128" s="74" t="s">
        <v>316</v>
      </c>
      <c r="G128" s="25"/>
      <c r="H128" s="24"/>
      <c r="I128" s="48" t="s">
        <v>17</v>
      </c>
      <c r="J128" s="25" t="s">
        <v>307</v>
      </c>
      <c r="K128" s="24"/>
      <c r="L128" s="24"/>
      <c r="M128" s="24"/>
      <c r="N128" s="24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>
      <c r="A129" s="13"/>
      <c r="B129" s="51"/>
      <c r="C129" s="51"/>
      <c r="D129" s="51"/>
      <c r="E129" s="51"/>
      <c r="F129" s="51"/>
      <c r="G129" s="25"/>
      <c r="H129" s="24"/>
      <c r="I129" s="48"/>
      <c r="J129" s="24"/>
      <c r="K129" s="24"/>
      <c r="L129" s="24"/>
      <c r="M129" s="24"/>
      <c r="N129" s="24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 ht="18.75">
      <c r="A130" s="13"/>
      <c r="B130" s="234" t="s">
        <v>315</v>
      </c>
      <c r="C130" s="234"/>
      <c r="D130" s="234"/>
      <c r="E130" s="234"/>
      <c r="F130" s="230">
        <f>T20</f>
        <v>28.988700000000001</v>
      </c>
      <c r="G130" s="230"/>
      <c r="H130" s="24" t="s">
        <v>17</v>
      </c>
      <c r="I130" s="45">
        <f>X17</f>
        <v>1.9</v>
      </c>
      <c r="J130" s="24"/>
      <c r="K130" s="24"/>
      <c r="L130" s="24"/>
      <c r="M130" s="24"/>
      <c r="N130" s="24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>
      <c r="A131" s="13"/>
      <c r="B131" s="51"/>
      <c r="C131" s="51"/>
      <c r="D131" s="51"/>
      <c r="E131" s="51"/>
      <c r="F131" s="51"/>
      <c r="G131" s="25"/>
      <c r="H131" s="24"/>
      <c r="I131" s="48"/>
      <c r="J131" s="24"/>
      <c r="K131" s="24"/>
      <c r="L131" s="24"/>
      <c r="M131" s="24"/>
      <c r="N131" s="24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ht="18.75">
      <c r="A132" s="13"/>
      <c r="B132" s="234" t="s">
        <v>315</v>
      </c>
      <c r="C132" s="234"/>
      <c r="D132" s="234"/>
      <c r="E132" s="234"/>
      <c r="F132" s="231">
        <f>F130*I130</f>
        <v>55.078530000000001</v>
      </c>
      <c r="G132" s="231"/>
      <c r="H132" s="24" t="s">
        <v>1</v>
      </c>
      <c r="I132" s="48"/>
      <c r="J132" s="24"/>
      <c r="K132" s="24"/>
      <c r="L132" s="24"/>
      <c r="M132" s="24"/>
      <c r="N132" s="24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>
      <c r="A133" s="13"/>
      <c r="B133" s="51"/>
      <c r="C133" s="51"/>
      <c r="D133" s="51"/>
      <c r="E133" s="51"/>
      <c r="F133" s="51"/>
      <c r="G133" s="25"/>
      <c r="H133" s="24"/>
      <c r="I133" s="48"/>
      <c r="J133" s="24"/>
      <c r="K133" s="24"/>
      <c r="L133" s="24"/>
      <c r="M133" s="24"/>
      <c r="N133" s="24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ht="18.75">
      <c r="A134" s="13"/>
      <c r="B134" s="234" t="s">
        <v>317</v>
      </c>
      <c r="C134" s="234"/>
      <c r="D134" s="234"/>
      <c r="E134" s="234"/>
      <c r="F134" s="74" t="s">
        <v>318</v>
      </c>
      <c r="G134" s="25"/>
      <c r="H134" s="24"/>
      <c r="I134" s="48" t="s">
        <v>17</v>
      </c>
      <c r="J134" s="25" t="s">
        <v>307</v>
      </c>
      <c r="K134" s="24"/>
      <c r="L134" s="24"/>
      <c r="M134" s="24"/>
      <c r="N134" s="24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>
      <c r="A135" s="13"/>
      <c r="B135" s="51"/>
      <c r="C135" s="51"/>
      <c r="D135" s="51"/>
      <c r="E135" s="51"/>
      <c r="F135" s="51"/>
      <c r="G135" s="25"/>
      <c r="H135" s="24"/>
      <c r="I135" s="48"/>
      <c r="J135" s="24"/>
      <c r="K135" s="24"/>
      <c r="L135" s="24"/>
      <c r="M135" s="24"/>
      <c r="N135" s="24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ht="18.75">
      <c r="A136" s="13"/>
      <c r="B136" s="234" t="s">
        <v>317</v>
      </c>
      <c r="C136" s="234"/>
      <c r="D136" s="234"/>
      <c r="E136" s="234"/>
      <c r="F136" s="230">
        <f>T21</f>
        <v>23.857399999999998</v>
      </c>
      <c r="G136" s="230"/>
      <c r="H136" s="24" t="s">
        <v>17</v>
      </c>
      <c r="I136" s="45">
        <f>X17</f>
        <v>1.9</v>
      </c>
      <c r="J136" s="24"/>
      <c r="K136" s="24"/>
      <c r="L136" s="24"/>
      <c r="M136" s="24"/>
      <c r="N136" s="24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>
      <c r="A137" s="13"/>
      <c r="B137" s="51"/>
      <c r="C137" s="51"/>
      <c r="D137" s="51"/>
      <c r="E137" s="51"/>
      <c r="F137" s="51"/>
      <c r="G137" s="25"/>
      <c r="H137" s="24"/>
      <c r="I137" s="48"/>
      <c r="J137" s="24"/>
      <c r="K137" s="24"/>
      <c r="L137" s="24"/>
      <c r="M137" s="24"/>
      <c r="N137" s="24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ht="18.75">
      <c r="A138" s="13"/>
      <c r="B138" s="234" t="s">
        <v>317</v>
      </c>
      <c r="C138" s="234"/>
      <c r="D138" s="234"/>
      <c r="E138" s="234"/>
      <c r="F138" s="231">
        <f>F136*I136</f>
        <v>45.329059999999998</v>
      </c>
      <c r="G138" s="231"/>
      <c r="H138" s="24" t="s">
        <v>1</v>
      </c>
      <c r="I138" s="48"/>
      <c r="J138" s="24"/>
      <c r="K138" s="24"/>
      <c r="L138" s="24"/>
      <c r="M138" s="24"/>
      <c r="N138" s="24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>
      <c r="A139" s="13"/>
      <c r="B139" s="51"/>
      <c r="C139" s="51"/>
      <c r="D139" s="51"/>
      <c r="E139" s="51"/>
      <c r="F139" s="41"/>
      <c r="G139" s="24"/>
      <c r="H139" s="48"/>
      <c r="I139" s="48"/>
      <c r="J139" s="24"/>
      <c r="K139" s="24"/>
      <c r="L139" s="24"/>
      <c r="M139" s="24"/>
      <c r="N139" s="24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>
      <c r="A140" s="13"/>
      <c r="B140" s="238" t="s">
        <v>282</v>
      </c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13"/>
    </row>
    <row r="141" spans="1:28">
      <c r="A141" s="13"/>
      <c r="B141" s="234"/>
      <c r="C141" s="234"/>
      <c r="D141" s="234"/>
      <c r="E141" s="265"/>
      <c r="F141" s="259"/>
      <c r="G141" s="259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>
      <c r="A142" s="13"/>
      <c r="B142" s="41"/>
      <c r="C142" s="41"/>
      <c r="D142" s="41"/>
      <c r="E142" s="40"/>
      <c r="F142" s="30"/>
      <c r="G142" s="30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>
      <c r="A143" s="13"/>
      <c r="B143" s="32" t="s">
        <v>161</v>
      </c>
      <c r="C143" s="285" t="s">
        <v>162</v>
      </c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13"/>
    </row>
    <row r="144" spans="1:28">
      <c r="A144" s="13"/>
      <c r="B144" s="16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13"/>
    </row>
    <row r="145" spans="1:33" ht="15.75" customHeight="1">
      <c r="A145" s="13"/>
      <c r="B145" s="13" t="s">
        <v>163</v>
      </c>
      <c r="C145" s="286" t="s">
        <v>308</v>
      </c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13"/>
      <c r="AB145" s="13"/>
    </row>
    <row r="146" spans="1:33">
      <c r="A146" s="13"/>
      <c r="B146" s="13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13"/>
      <c r="AB146" s="13"/>
    </row>
    <row r="147" spans="1:33">
      <c r="A147" s="13"/>
      <c r="B147" s="13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13"/>
      <c r="AB147" s="13"/>
    </row>
    <row r="148" spans="1:33">
      <c r="A148" s="13"/>
      <c r="B148" s="32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13"/>
      <c r="AB148" s="13"/>
    </row>
    <row r="149" spans="1:33">
      <c r="A149" s="54" t="s">
        <v>164</v>
      </c>
    </row>
    <row r="150" spans="1:33">
      <c r="A150" s="239" t="s">
        <v>165</v>
      </c>
      <c r="B150" s="239"/>
      <c r="C150" s="239"/>
      <c r="D150" s="282" t="s">
        <v>166</v>
      </c>
      <c r="E150" s="282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  <c r="AC150" s="21" t="s">
        <v>167</v>
      </c>
      <c r="AD150" s="283">
        <f>E71</f>
        <v>0</v>
      </c>
      <c r="AE150" s="284"/>
      <c r="AF150" s="284"/>
      <c r="AG150" s="14" t="s">
        <v>1</v>
      </c>
    </row>
    <row r="151" spans="1:33">
      <c r="A151" s="239" t="s">
        <v>168</v>
      </c>
      <c r="B151" s="239"/>
      <c r="C151" s="239"/>
      <c r="D151" s="282" t="s">
        <v>169</v>
      </c>
      <c r="E151" s="282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  <c r="AC151" s="21" t="s">
        <v>167</v>
      </c>
      <c r="AD151" s="283" t="e">
        <f>#REF!</f>
        <v>#REF!</v>
      </c>
      <c r="AE151" s="284"/>
      <c r="AF151" s="284"/>
      <c r="AG151" s="14" t="s">
        <v>61</v>
      </c>
    </row>
    <row r="152" spans="1:33">
      <c r="A152" s="239" t="s">
        <v>170</v>
      </c>
      <c r="B152" s="239"/>
      <c r="C152" s="239"/>
      <c r="D152" s="282" t="s">
        <v>171</v>
      </c>
      <c r="E152" s="282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  <c r="AC152" s="21" t="s">
        <v>167</v>
      </c>
      <c r="AD152" s="283">
        <f>E42</f>
        <v>0</v>
      </c>
      <c r="AE152" s="284"/>
      <c r="AF152" s="284"/>
      <c r="AG152" s="14" t="s">
        <v>1</v>
      </c>
    </row>
    <row r="153" spans="1:33">
      <c r="A153" s="239" t="s">
        <v>172</v>
      </c>
      <c r="B153" s="239"/>
      <c r="C153" s="239"/>
      <c r="D153" s="282" t="s">
        <v>173</v>
      </c>
      <c r="E153" s="282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  <c r="AC153" s="21" t="s">
        <v>167</v>
      </c>
      <c r="AD153" s="283">
        <f>E141</f>
        <v>0</v>
      </c>
      <c r="AE153" s="284"/>
      <c r="AF153" s="284"/>
      <c r="AG153" s="14" t="s">
        <v>7</v>
      </c>
    </row>
  </sheetData>
  <mergeCells count="223">
    <mergeCell ref="R38:S38"/>
    <mergeCell ref="A152:C152"/>
    <mergeCell ref="D152:AB152"/>
    <mergeCell ref="AD152:AF152"/>
    <mergeCell ref="A153:C153"/>
    <mergeCell ref="D153:AB153"/>
    <mergeCell ref="AD153:AF153"/>
    <mergeCell ref="C143:AA144"/>
    <mergeCell ref="C145:Z148"/>
    <mergeCell ref="A150:C150"/>
    <mergeCell ref="D150:AB150"/>
    <mergeCell ref="AD150:AF150"/>
    <mergeCell ref="A151:C151"/>
    <mergeCell ref="D151:AB151"/>
    <mergeCell ref="AD151:AF151"/>
    <mergeCell ref="H119:I119"/>
    <mergeCell ref="B122:F122"/>
    <mergeCell ref="B140:AA140"/>
    <mergeCell ref="B141:D141"/>
    <mergeCell ref="E141:G141"/>
    <mergeCell ref="B113:E113"/>
    <mergeCell ref="F113:G113"/>
    <mergeCell ref="B115:E115"/>
    <mergeCell ref="H115:I115"/>
    <mergeCell ref="F119:G119"/>
    <mergeCell ref="J117:K117"/>
    <mergeCell ref="B126:AA126"/>
    <mergeCell ref="B106:AA106"/>
    <mergeCell ref="B109:E109"/>
    <mergeCell ref="F109:G109"/>
    <mergeCell ref="J109:K109"/>
    <mergeCell ref="M109:O109"/>
    <mergeCell ref="B111:E111"/>
    <mergeCell ref="P111:Q111"/>
    <mergeCell ref="B101:E101"/>
    <mergeCell ref="F101:G101"/>
    <mergeCell ref="B103:E103"/>
    <mergeCell ref="F103:G103"/>
    <mergeCell ref="B104:D104"/>
    <mergeCell ref="E104:N104"/>
    <mergeCell ref="T97:Y97"/>
    <mergeCell ref="AI97:AK97"/>
    <mergeCell ref="AM97:AO97"/>
    <mergeCell ref="AQ97:AS97"/>
    <mergeCell ref="AU97:AY97"/>
    <mergeCell ref="B99:E99"/>
    <mergeCell ref="F99:G99"/>
    <mergeCell ref="N99:O99"/>
    <mergeCell ref="B95:E95"/>
    <mergeCell ref="F95:G95"/>
    <mergeCell ref="B96:E96"/>
    <mergeCell ref="F96:J96"/>
    <mergeCell ref="L96:Q96"/>
    <mergeCell ref="B97:E97"/>
    <mergeCell ref="F97:I97"/>
    <mergeCell ref="K97:M97"/>
    <mergeCell ref="N97:S97"/>
    <mergeCell ref="T91:Y91"/>
    <mergeCell ref="AI91:AK91"/>
    <mergeCell ref="AM91:AO91"/>
    <mergeCell ref="AQ91:AS91"/>
    <mergeCell ref="AU91:AY91"/>
    <mergeCell ref="B93:E93"/>
    <mergeCell ref="F93:G93"/>
    <mergeCell ref="N93:O93"/>
    <mergeCell ref="B90:D90"/>
    <mergeCell ref="E90:N90"/>
    <mergeCell ref="B91:E91"/>
    <mergeCell ref="F91:I91"/>
    <mergeCell ref="K91:M91"/>
    <mergeCell ref="O91:Q91"/>
    <mergeCell ref="B81:E81"/>
    <mergeCell ref="B83:E83"/>
    <mergeCell ref="F83:G83"/>
    <mergeCell ref="B85:E85"/>
    <mergeCell ref="F85:H85"/>
    <mergeCell ref="B88:AA88"/>
    <mergeCell ref="B75:E75"/>
    <mergeCell ref="B77:E77"/>
    <mergeCell ref="F77:G77"/>
    <mergeCell ref="B79:E79"/>
    <mergeCell ref="F79:G79"/>
    <mergeCell ref="S69:T69"/>
    <mergeCell ref="V69:W69"/>
    <mergeCell ref="B71:E71"/>
    <mergeCell ref="B73:E73"/>
    <mergeCell ref="F73:G73"/>
    <mergeCell ref="J73:K73"/>
    <mergeCell ref="M73:O73"/>
    <mergeCell ref="B67:E67"/>
    <mergeCell ref="F67:G67"/>
    <mergeCell ref="P67:Q67"/>
    <mergeCell ref="E68:G68"/>
    <mergeCell ref="I68:K68"/>
    <mergeCell ref="B69:E69"/>
    <mergeCell ref="F69:G69"/>
    <mergeCell ref="B65:E65"/>
    <mergeCell ref="F65:G65"/>
    <mergeCell ref="B57:E57"/>
    <mergeCell ref="O57:P57"/>
    <mergeCell ref="B59:E59"/>
    <mergeCell ref="F59:H59"/>
    <mergeCell ref="B61:E61"/>
    <mergeCell ref="F61:H61"/>
    <mergeCell ref="J61:K61"/>
    <mergeCell ref="K55:L55"/>
    <mergeCell ref="N55:P55"/>
    <mergeCell ref="B44:F44"/>
    <mergeCell ref="G44:H44"/>
    <mergeCell ref="J44:K44"/>
    <mergeCell ref="Q44:R44"/>
    <mergeCell ref="J45:K45"/>
    <mergeCell ref="B46:F46"/>
    <mergeCell ref="B63:E63"/>
    <mergeCell ref="F63:G63"/>
    <mergeCell ref="I63:J63"/>
    <mergeCell ref="L63:M63"/>
    <mergeCell ref="AH37:AI37"/>
    <mergeCell ref="B28:F28"/>
    <mergeCell ref="L28:M28"/>
    <mergeCell ref="B30:F30"/>
    <mergeCell ref="H30:I30"/>
    <mergeCell ref="B32:F32"/>
    <mergeCell ref="G32:I32"/>
    <mergeCell ref="C25:E25"/>
    <mergeCell ref="F25:K25"/>
    <mergeCell ref="L25:Q25"/>
    <mergeCell ref="R25:U25"/>
    <mergeCell ref="V25:Y25"/>
    <mergeCell ref="B26:F26"/>
    <mergeCell ref="J26:K26"/>
    <mergeCell ref="B34:F34"/>
    <mergeCell ref="T34:V34"/>
    <mergeCell ref="AE34:AG34"/>
    <mergeCell ref="B36:F36"/>
    <mergeCell ref="G36:I36"/>
    <mergeCell ref="F18:G18"/>
    <mergeCell ref="L18:M18"/>
    <mergeCell ref="B20:F20"/>
    <mergeCell ref="G20:J20"/>
    <mergeCell ref="K20:N20"/>
    <mergeCell ref="G21:H21"/>
    <mergeCell ref="I21:J21"/>
    <mergeCell ref="K21:L21"/>
    <mergeCell ref="M21:N21"/>
    <mergeCell ref="C14:E15"/>
    <mergeCell ref="F14:K15"/>
    <mergeCell ref="L14:Q15"/>
    <mergeCell ref="R14:U15"/>
    <mergeCell ref="V14:Y15"/>
    <mergeCell ref="T16:W16"/>
    <mergeCell ref="X16:Z16"/>
    <mergeCell ref="B17:C17"/>
    <mergeCell ref="F17:G17"/>
    <mergeCell ref="H17:I17"/>
    <mergeCell ref="L17:M17"/>
    <mergeCell ref="N17:O17"/>
    <mergeCell ref="Q17:R17"/>
    <mergeCell ref="T17:V17"/>
    <mergeCell ref="X17:Y17"/>
    <mergeCell ref="B16:D16"/>
    <mergeCell ref="E16:G16"/>
    <mergeCell ref="H16:J16"/>
    <mergeCell ref="K16:M16"/>
    <mergeCell ref="N16:P16"/>
    <mergeCell ref="Q16:S16"/>
    <mergeCell ref="F10:K10"/>
    <mergeCell ref="L10:Q10"/>
    <mergeCell ref="R10:U10"/>
    <mergeCell ref="V10:Y10"/>
    <mergeCell ref="C12:E12"/>
    <mergeCell ref="F12:K12"/>
    <mergeCell ref="L12:Q12"/>
    <mergeCell ref="R12:U12"/>
    <mergeCell ref="V12:Y12"/>
    <mergeCell ref="B2:AA2"/>
    <mergeCell ref="C4:Y4"/>
    <mergeCell ref="C5:E6"/>
    <mergeCell ref="F5:K6"/>
    <mergeCell ref="L5:Q6"/>
    <mergeCell ref="R5:U6"/>
    <mergeCell ref="V5:Y6"/>
    <mergeCell ref="Q81:R81"/>
    <mergeCell ref="C7:E7"/>
    <mergeCell ref="F7:K7"/>
    <mergeCell ref="L7:Q7"/>
    <mergeCell ref="R7:U7"/>
    <mergeCell ref="V7:Y7"/>
    <mergeCell ref="C8:E8"/>
    <mergeCell ref="F8:K8"/>
    <mergeCell ref="L8:Q8"/>
    <mergeCell ref="R8:U8"/>
    <mergeCell ref="V8:Y8"/>
    <mergeCell ref="C9:E9"/>
    <mergeCell ref="F9:K9"/>
    <mergeCell ref="L9:Q9"/>
    <mergeCell ref="R9:U9"/>
    <mergeCell ref="V9:Y9"/>
    <mergeCell ref="C10:E10"/>
    <mergeCell ref="F136:G136"/>
    <mergeCell ref="F138:G138"/>
    <mergeCell ref="T21:U21"/>
    <mergeCell ref="T20:U20"/>
    <mergeCell ref="B128:E128"/>
    <mergeCell ref="B130:E130"/>
    <mergeCell ref="B132:E132"/>
    <mergeCell ref="F130:G130"/>
    <mergeCell ref="F132:G132"/>
    <mergeCell ref="B134:E134"/>
    <mergeCell ref="B136:E136"/>
    <mergeCell ref="B138:E138"/>
    <mergeCell ref="B38:F38"/>
    <mergeCell ref="J38:K38"/>
    <mergeCell ref="M38:O38"/>
    <mergeCell ref="B40:F40"/>
    <mergeCell ref="B42:F42"/>
    <mergeCell ref="G42:I42"/>
    <mergeCell ref="B48:F48"/>
    <mergeCell ref="G48:I48"/>
    <mergeCell ref="B50:F50"/>
    <mergeCell ref="G50:H50"/>
    <mergeCell ref="B53:AA53"/>
    <mergeCell ref="B55:E55"/>
  </mergeCells>
  <pageMargins left="0.511811024" right="0.511811024" top="0.78740157499999996" bottom="0.78740157499999996" header="0.31496062000000002" footer="0.31496062000000002"/>
  <pageSetup paperSize="9" scale="78" orientation="portrait" r:id="rId1"/>
  <rowBreaks count="1" manualBreakCount="1">
    <brk id="66" max="2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D214"/>
  <sheetViews>
    <sheetView view="pageBreakPreview" topLeftCell="A102" zoomScaleSheetLayoutView="100" workbookViewId="0">
      <selection activeCell="A10" sqref="A10:Q10"/>
    </sheetView>
  </sheetViews>
  <sheetFormatPr defaultColWidth="3.28515625" defaultRowHeight="15.75"/>
  <cols>
    <col min="1" max="3" width="3.28515625" style="14"/>
    <col min="4" max="4" width="4.7109375" style="14" customWidth="1"/>
    <col min="5" max="5" width="7" style="14" customWidth="1"/>
    <col min="6" max="6" width="5.28515625" style="14" customWidth="1"/>
    <col min="7" max="7" width="6.140625" style="14" customWidth="1"/>
    <col min="8" max="8" width="5.42578125" style="14" customWidth="1"/>
    <col min="9" max="9" width="5.5703125" style="14" customWidth="1"/>
    <col min="10" max="10" width="4.85546875" style="14" customWidth="1"/>
    <col min="11" max="11" width="6.140625" style="14" bestFit="1" customWidth="1"/>
    <col min="12" max="12" width="5.140625" style="14" customWidth="1"/>
    <col min="13" max="13" width="5.85546875" style="14" customWidth="1"/>
    <col min="14" max="14" width="4.42578125" style="14" customWidth="1"/>
    <col min="15" max="15" width="5.28515625" style="14" customWidth="1"/>
    <col min="16" max="16" width="6.140625" style="14" bestFit="1" customWidth="1"/>
    <col min="17" max="17" width="4.42578125" style="14" customWidth="1"/>
    <col min="18" max="18" width="5" style="14" bestFit="1" customWidth="1"/>
    <col min="19" max="19" width="6.140625" style="14" bestFit="1" customWidth="1"/>
    <col min="20" max="20" width="5" style="14" bestFit="1" customWidth="1"/>
    <col min="21" max="21" width="6.140625" style="14" bestFit="1" customWidth="1"/>
    <col min="22" max="22" width="3.28515625" style="14"/>
    <col min="23" max="23" width="6.140625" style="14" bestFit="1" customWidth="1"/>
    <col min="24" max="24" width="3.28515625" style="14"/>
    <col min="25" max="25" width="3.7109375" style="14" customWidth="1"/>
    <col min="26" max="26" width="6.7109375" style="14" customWidth="1"/>
    <col min="27" max="16384" width="3.28515625" style="14"/>
  </cols>
  <sheetData>
    <row r="1" spans="1:28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28" ht="15.75" customHeight="1">
      <c r="A2" s="13"/>
      <c r="B2" s="293" t="s">
        <v>174</v>
      </c>
      <c r="C2" s="293"/>
      <c r="D2" s="293"/>
      <c r="E2" s="293"/>
      <c r="F2" s="293"/>
      <c r="G2" s="293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13"/>
    </row>
    <row r="3" spans="1:28">
      <c r="A3" s="13"/>
      <c r="B3" s="293"/>
      <c r="C3" s="293"/>
      <c r="D3" s="293"/>
      <c r="E3" s="293"/>
      <c r="F3" s="293"/>
      <c r="G3" s="293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3"/>
    </row>
    <row r="4" spans="1:28">
      <c r="A4" s="13"/>
      <c r="B4" s="293"/>
      <c r="C4" s="293"/>
      <c r="D4" s="293"/>
      <c r="E4" s="293"/>
      <c r="F4" s="293"/>
      <c r="G4" s="29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3"/>
      <c r="AA4" s="13"/>
      <c r="AB4" s="13"/>
    </row>
    <row r="5" spans="1:28" ht="15.75" customHeight="1">
      <c r="A5" s="13"/>
      <c r="B5" s="293"/>
      <c r="C5" s="293"/>
      <c r="D5" s="293"/>
      <c r="E5" s="293"/>
      <c r="F5" s="293"/>
      <c r="G5" s="293"/>
      <c r="H5" s="22"/>
      <c r="I5" s="22"/>
      <c r="J5" s="22"/>
      <c r="K5" s="22"/>
      <c r="L5" s="241"/>
      <c r="M5" s="241"/>
      <c r="N5" s="241"/>
      <c r="O5" s="241"/>
      <c r="P5" s="241"/>
      <c r="Q5" s="241"/>
      <c r="R5" s="240"/>
      <c r="S5" s="240"/>
      <c r="T5" s="240"/>
      <c r="U5" s="240"/>
      <c r="V5" s="240"/>
      <c r="W5" s="240"/>
      <c r="X5" s="240"/>
      <c r="Y5" s="240"/>
      <c r="Z5" s="13"/>
      <c r="AA5" s="13"/>
      <c r="AB5" s="13"/>
    </row>
    <row r="6" spans="1:28">
      <c r="A6" s="13"/>
      <c r="B6" s="293"/>
      <c r="C6" s="293"/>
      <c r="D6" s="293"/>
      <c r="E6" s="293"/>
      <c r="F6" s="293"/>
      <c r="G6" s="293"/>
      <c r="H6" s="22"/>
      <c r="I6" s="22"/>
      <c r="J6" s="22"/>
      <c r="K6" s="22"/>
      <c r="L6" s="241"/>
      <c r="M6" s="241"/>
      <c r="N6" s="241"/>
      <c r="O6" s="241"/>
      <c r="P6" s="241"/>
      <c r="Q6" s="241"/>
      <c r="R6" s="240"/>
      <c r="S6" s="240"/>
      <c r="T6" s="240"/>
      <c r="U6" s="240"/>
      <c r="V6" s="240"/>
      <c r="W6" s="240"/>
      <c r="X6" s="240"/>
      <c r="Y6" s="240"/>
      <c r="Z6" s="13"/>
      <c r="AA6" s="13"/>
      <c r="AB6" s="13"/>
    </row>
    <row r="7" spans="1:28" ht="16.5" customHeight="1">
      <c r="A7" s="13"/>
      <c r="B7" s="293"/>
      <c r="C7" s="293"/>
      <c r="D7" s="293"/>
      <c r="E7" s="293"/>
      <c r="F7" s="293"/>
      <c r="G7" s="293"/>
      <c r="H7" s="16"/>
      <c r="I7" s="16"/>
      <c r="J7" s="16"/>
      <c r="K7" s="16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3"/>
      <c r="W7" s="243"/>
      <c r="X7" s="243"/>
      <c r="Y7" s="243"/>
      <c r="Z7" s="13"/>
      <c r="AA7" s="13"/>
      <c r="AB7" s="13"/>
    </row>
    <row r="8" spans="1:28">
      <c r="A8" s="13"/>
      <c r="B8" s="293"/>
      <c r="C8" s="293"/>
      <c r="D8" s="293"/>
      <c r="E8" s="293"/>
      <c r="F8" s="293"/>
      <c r="G8" s="293"/>
      <c r="H8" s="16"/>
      <c r="I8" s="16"/>
      <c r="J8" s="16"/>
      <c r="K8" s="16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13"/>
      <c r="AA8" s="13"/>
      <c r="AB8" s="13"/>
    </row>
    <row r="9" spans="1:28">
      <c r="A9" s="13"/>
      <c r="B9" s="293"/>
      <c r="C9" s="293"/>
      <c r="D9" s="293"/>
      <c r="E9" s="293"/>
      <c r="F9" s="293"/>
      <c r="G9" s="293"/>
      <c r="H9" s="24"/>
      <c r="I9" s="24"/>
      <c r="J9" s="24"/>
      <c r="K9" s="24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13"/>
      <c r="AA9" s="13"/>
      <c r="AB9" s="13"/>
    </row>
    <row r="10" spans="1:28">
      <c r="A10" s="13"/>
      <c r="B10" s="293"/>
      <c r="C10" s="293"/>
      <c r="D10" s="293"/>
      <c r="E10" s="293"/>
      <c r="F10" s="293"/>
      <c r="G10" s="293"/>
      <c r="H10" s="16"/>
      <c r="I10" s="16"/>
      <c r="J10" s="16"/>
      <c r="K10" s="16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13"/>
      <c r="AA10" s="13"/>
      <c r="AB10" s="13"/>
    </row>
    <row r="11" spans="1:28">
      <c r="A11" s="13"/>
      <c r="B11" s="293"/>
      <c r="C11" s="293"/>
      <c r="D11" s="293"/>
      <c r="E11" s="293"/>
      <c r="F11" s="293"/>
      <c r="G11" s="29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>
      <c r="B12" s="293"/>
      <c r="C12" s="293"/>
      <c r="D12" s="293"/>
      <c r="E12" s="293"/>
      <c r="F12" s="293"/>
      <c r="G12" s="293"/>
      <c r="H12" s="16"/>
      <c r="I12" s="16"/>
      <c r="J12" s="16"/>
      <c r="K12" s="16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13"/>
      <c r="AA12" s="13"/>
    </row>
    <row r="13" spans="1:28">
      <c r="A13" s="13"/>
      <c r="B13" s="293"/>
      <c r="C13" s="293"/>
      <c r="D13" s="293"/>
      <c r="E13" s="293"/>
      <c r="F13" s="293"/>
      <c r="G13" s="293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3"/>
    </row>
    <row r="14" spans="1:28">
      <c r="A14" s="13"/>
      <c r="B14" s="13"/>
      <c r="C14" s="240"/>
      <c r="D14" s="240"/>
      <c r="E14" s="240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0"/>
      <c r="S14" s="240"/>
      <c r="T14" s="240"/>
      <c r="U14" s="240"/>
      <c r="V14" s="240"/>
      <c r="W14" s="240"/>
      <c r="X14" s="240"/>
      <c r="Y14" s="240"/>
      <c r="Z14" s="16"/>
      <c r="AA14" s="16"/>
      <c r="AB14" s="13"/>
    </row>
    <row r="15" spans="1:28">
      <c r="A15" s="13"/>
      <c r="B15" s="13"/>
      <c r="C15" s="240"/>
      <c r="D15" s="240"/>
      <c r="E15" s="240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0"/>
      <c r="S15" s="240"/>
      <c r="T15" s="240"/>
      <c r="U15" s="240"/>
      <c r="V15" s="240"/>
      <c r="W15" s="240"/>
      <c r="X15" s="240"/>
      <c r="Y15" s="240"/>
      <c r="Z15" s="13"/>
      <c r="AA15" s="13"/>
      <c r="AB15" s="13"/>
    </row>
    <row r="16" spans="1:28">
      <c r="A16" s="13"/>
      <c r="B16" s="245" t="s">
        <v>105</v>
      </c>
      <c r="C16" s="246"/>
      <c r="D16" s="247"/>
      <c r="E16" s="245" t="s">
        <v>106</v>
      </c>
      <c r="F16" s="246"/>
      <c r="G16" s="247"/>
      <c r="H16" s="245" t="s">
        <v>107</v>
      </c>
      <c r="I16" s="246"/>
      <c r="J16" s="247"/>
      <c r="K16" s="245" t="s">
        <v>108</v>
      </c>
      <c r="L16" s="246"/>
      <c r="M16" s="247"/>
      <c r="N16" s="245" t="s">
        <v>109</v>
      </c>
      <c r="O16" s="246"/>
      <c r="P16" s="247"/>
      <c r="Q16" s="245" t="s">
        <v>110</v>
      </c>
      <c r="R16" s="246"/>
      <c r="S16" s="247"/>
      <c r="T16" s="245" t="s">
        <v>111</v>
      </c>
      <c r="U16" s="246"/>
      <c r="V16" s="246"/>
      <c r="W16" s="247"/>
      <c r="X16" s="245" t="s">
        <v>112</v>
      </c>
      <c r="Y16" s="246"/>
      <c r="Z16" s="247"/>
      <c r="AA16" s="13"/>
      <c r="AB16" s="13"/>
    </row>
    <row r="17" spans="1:28">
      <c r="A17" s="13"/>
      <c r="B17" s="248">
        <v>0.25</v>
      </c>
      <c r="C17" s="249"/>
      <c r="D17" s="17" t="s">
        <v>2</v>
      </c>
      <c r="E17" s="18">
        <f>23.32-E18</f>
        <v>17.23</v>
      </c>
      <c r="F17" s="249" t="s">
        <v>113</v>
      </c>
      <c r="G17" s="250"/>
      <c r="H17" s="248">
        <v>0.25</v>
      </c>
      <c r="I17" s="249"/>
      <c r="J17" s="17" t="s">
        <v>2</v>
      </c>
      <c r="K17" s="18">
        <f>24.56-K18</f>
        <v>18.349999999999998</v>
      </c>
      <c r="L17" s="249" t="s">
        <v>113</v>
      </c>
      <c r="M17" s="250"/>
      <c r="N17" s="248">
        <v>0.17</v>
      </c>
      <c r="O17" s="249"/>
      <c r="P17" s="17" t="s">
        <v>2</v>
      </c>
      <c r="Q17" s="248">
        <v>0.27</v>
      </c>
      <c r="R17" s="249"/>
      <c r="S17" s="19" t="s">
        <v>2</v>
      </c>
      <c r="T17" s="232">
        <f>ATAN(N17/Q17)*180/3.1415</f>
        <v>32.196683497127729</v>
      </c>
      <c r="U17" s="233"/>
      <c r="V17" s="233"/>
      <c r="W17" s="17" t="s">
        <v>114</v>
      </c>
      <c r="X17" s="248">
        <v>1.9</v>
      </c>
      <c r="Y17" s="249"/>
      <c r="Z17" s="17" t="s">
        <v>2</v>
      </c>
      <c r="AA17" s="13"/>
      <c r="AB17" s="13"/>
    </row>
    <row r="18" spans="1:28">
      <c r="A18" s="13"/>
      <c r="B18" s="21"/>
      <c r="C18" s="21"/>
      <c r="D18" s="16"/>
      <c r="E18" s="18">
        <f>1.52+3.07+1.5</f>
        <v>6.09</v>
      </c>
      <c r="F18" s="249" t="s">
        <v>115</v>
      </c>
      <c r="G18" s="250"/>
      <c r="H18" s="21"/>
      <c r="I18" s="21"/>
      <c r="J18" s="21"/>
      <c r="K18" s="18">
        <f>2.97+3.24</f>
        <v>6.2100000000000009</v>
      </c>
      <c r="L18" s="249" t="s">
        <v>115</v>
      </c>
      <c r="M18" s="250"/>
      <c r="N18" s="21"/>
      <c r="O18" s="21"/>
      <c r="P18" s="16"/>
      <c r="Q18" s="21"/>
      <c r="R18" s="21"/>
      <c r="S18" s="16"/>
      <c r="T18" s="45"/>
      <c r="U18" s="45"/>
      <c r="V18" s="45"/>
      <c r="W18" s="16"/>
      <c r="X18" s="21"/>
      <c r="Y18" s="21"/>
      <c r="Z18" s="16"/>
      <c r="AA18" s="13"/>
      <c r="AB18" s="13"/>
    </row>
    <row r="19" spans="1:28">
      <c r="A19" s="13"/>
      <c r="B19" s="21"/>
      <c r="C19" s="21"/>
      <c r="D19" s="16"/>
      <c r="E19" s="21"/>
      <c r="F19" s="21"/>
      <c r="G19" s="16"/>
      <c r="H19" s="21"/>
      <c r="I19" s="21"/>
      <c r="J19" s="16"/>
      <c r="K19" s="21"/>
      <c r="L19" s="21"/>
      <c r="M19" s="16"/>
      <c r="N19" s="21"/>
      <c r="O19" s="21"/>
      <c r="P19" s="16"/>
      <c r="Q19" s="21"/>
      <c r="R19" s="21"/>
      <c r="S19" s="16"/>
      <c r="T19" s="45"/>
      <c r="U19" s="45"/>
      <c r="V19" s="45"/>
      <c r="W19" s="16"/>
      <c r="X19" s="21"/>
      <c r="Y19" s="21"/>
      <c r="Z19" s="16"/>
      <c r="AA19" s="13"/>
      <c r="AB19" s="13"/>
    </row>
    <row r="20" spans="1:28">
      <c r="A20" s="13"/>
      <c r="B20" s="13"/>
      <c r="C20" s="13"/>
      <c r="D20" s="13"/>
      <c r="E20" s="13"/>
      <c r="F20" s="13"/>
      <c r="G20" s="13"/>
      <c r="H20" s="13"/>
      <c r="I20" s="13"/>
      <c r="J20" s="16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>
      <c r="A21" s="13"/>
      <c r="B21" s="56" t="s">
        <v>175</v>
      </c>
      <c r="C21" s="57"/>
      <c r="D21" s="57"/>
      <c r="E21" s="58"/>
      <c r="F21" s="56"/>
      <c r="G21" s="290" t="s">
        <v>176</v>
      </c>
      <c r="H21" s="291"/>
      <c r="I21" s="292"/>
      <c r="J21" s="59"/>
      <c r="K21" s="56" t="s">
        <v>177</v>
      </c>
      <c r="L21" s="57"/>
      <c r="M21" s="57"/>
      <c r="N21" s="58"/>
      <c r="O21" s="56"/>
      <c r="P21" s="290" t="s">
        <v>176</v>
      </c>
      <c r="Q21" s="291"/>
      <c r="R21" s="292"/>
      <c r="S21" s="13"/>
      <c r="T21" s="13"/>
      <c r="U21" s="254" t="s">
        <v>178</v>
      </c>
      <c r="V21" s="255"/>
      <c r="W21" s="256"/>
      <c r="X21" s="290" t="s">
        <v>176</v>
      </c>
      <c r="Y21" s="291"/>
      <c r="Z21" s="292"/>
      <c r="AA21" s="13"/>
      <c r="AB21" s="16"/>
    </row>
    <row r="22" spans="1:28">
      <c r="A22" s="13"/>
      <c r="B22" s="13"/>
      <c r="C22" s="13"/>
      <c r="D22" s="13"/>
      <c r="E22" s="20"/>
      <c r="F22" s="60"/>
      <c r="G22" s="248">
        <v>62</v>
      </c>
      <c r="H22" s="249"/>
      <c r="I22" s="17" t="s">
        <v>96</v>
      </c>
      <c r="J22" s="59"/>
      <c r="K22" s="13"/>
      <c r="L22" s="13"/>
      <c r="M22" s="13"/>
      <c r="N22" s="20"/>
      <c r="O22" s="60"/>
      <c r="P22" s="248">
        <f>2*(62-35+1)</f>
        <v>56</v>
      </c>
      <c r="Q22" s="249"/>
      <c r="R22" s="17" t="s">
        <v>96</v>
      </c>
      <c r="S22" s="13"/>
      <c r="T22" s="13"/>
      <c r="U22" s="13"/>
      <c r="V22" s="13"/>
      <c r="W22" s="13"/>
      <c r="X22" s="248">
        <v>8</v>
      </c>
      <c r="Y22" s="249"/>
      <c r="Z22" s="17" t="s">
        <v>179</v>
      </c>
      <c r="AA22" s="16"/>
      <c r="AB22" s="13"/>
    </row>
    <row r="23" spans="1:28">
      <c r="A23" s="13"/>
      <c r="B23" s="13"/>
      <c r="C23" s="13"/>
      <c r="D23" s="13"/>
      <c r="E23" s="16"/>
      <c r="F23" s="16"/>
      <c r="G23" s="21"/>
      <c r="H23" s="21"/>
      <c r="I23" s="16"/>
      <c r="J23" s="16"/>
      <c r="K23" s="13"/>
      <c r="L23" s="13"/>
      <c r="M23" s="13"/>
      <c r="N23" s="16"/>
      <c r="O23" s="16"/>
      <c r="P23" s="21"/>
      <c r="Q23" s="21"/>
      <c r="R23" s="16"/>
      <c r="S23" s="13"/>
      <c r="T23" s="13"/>
      <c r="U23" s="13"/>
      <c r="V23" s="13"/>
      <c r="W23" s="13"/>
      <c r="X23" s="61"/>
      <c r="Y23" s="62"/>
      <c r="Z23" s="17"/>
      <c r="AA23" s="16"/>
      <c r="AB23" s="13"/>
    </row>
    <row r="24" spans="1:28">
      <c r="A24" s="13"/>
      <c r="B24" s="13"/>
      <c r="C24" s="13"/>
      <c r="D24" s="13"/>
      <c r="E24" s="16"/>
      <c r="F24" s="16"/>
      <c r="G24" s="16"/>
      <c r="H24" s="16"/>
      <c r="I24" s="16"/>
      <c r="J24" s="16"/>
      <c r="K24" s="13"/>
      <c r="L24" s="254" t="s">
        <v>180</v>
      </c>
      <c r="M24" s="255"/>
      <c r="N24" s="256"/>
      <c r="O24" s="298" t="s">
        <v>181</v>
      </c>
      <c r="P24" s="299"/>
      <c r="Q24" s="299"/>
      <c r="R24" s="299"/>
      <c r="S24" s="299"/>
      <c r="T24" s="300"/>
      <c r="U24" s="13"/>
      <c r="V24" s="13"/>
      <c r="W24" s="13"/>
      <c r="X24" s="290" t="s">
        <v>182</v>
      </c>
      <c r="Y24" s="291"/>
      <c r="Z24" s="292"/>
      <c r="AA24" s="16"/>
      <c r="AB24" s="13"/>
    </row>
    <row r="25" spans="1:28">
      <c r="A25" s="13"/>
      <c r="B25" s="56" t="s">
        <v>183</v>
      </c>
      <c r="C25" s="57"/>
      <c r="D25" s="57"/>
      <c r="E25" s="58"/>
      <c r="F25" s="290" t="s">
        <v>176</v>
      </c>
      <c r="G25" s="291"/>
      <c r="H25" s="292"/>
      <c r="I25" s="13"/>
      <c r="J25" s="13"/>
      <c r="L25" s="13"/>
      <c r="M25" s="13"/>
      <c r="N25" s="16"/>
      <c r="O25" s="290" t="s">
        <v>184</v>
      </c>
      <c r="P25" s="291"/>
      <c r="Q25" s="292"/>
      <c r="R25" s="290" t="s">
        <v>185</v>
      </c>
      <c r="S25" s="291"/>
      <c r="T25" s="292"/>
      <c r="U25" s="13"/>
      <c r="V25" s="13"/>
      <c r="W25" s="13"/>
      <c r="X25" s="232">
        <f>(2.58+2.58+2.07+2.18)/4</f>
        <v>2.3525</v>
      </c>
      <c r="Y25" s="233"/>
      <c r="Z25" s="17" t="s">
        <v>2</v>
      </c>
      <c r="AA25" s="16"/>
      <c r="AB25" s="13"/>
    </row>
    <row r="26" spans="1:28">
      <c r="A26" s="13"/>
      <c r="B26" s="13"/>
      <c r="C26" s="13"/>
      <c r="D26" s="13"/>
      <c r="E26" s="20"/>
      <c r="F26" s="294">
        <v>4</v>
      </c>
      <c r="G26" s="295"/>
      <c r="H26" s="17" t="s">
        <v>179</v>
      </c>
      <c r="I26" s="13"/>
      <c r="J26" s="13"/>
      <c r="K26" s="13"/>
      <c r="L26" s="13"/>
      <c r="M26" s="13"/>
      <c r="N26" s="13"/>
      <c r="O26" s="63"/>
      <c r="P26" s="20">
        <v>14</v>
      </c>
      <c r="Q26" s="60" t="s">
        <v>179</v>
      </c>
      <c r="R26" s="18"/>
      <c r="S26" s="19">
        <v>4</v>
      </c>
      <c r="T26" s="17" t="s">
        <v>179</v>
      </c>
      <c r="U26" s="16"/>
      <c r="V26" s="16"/>
      <c r="W26" s="21"/>
      <c r="X26" s="21"/>
      <c r="Y26" s="21"/>
      <c r="Z26" s="16"/>
      <c r="AA26" s="16"/>
      <c r="AB26" s="13"/>
    </row>
    <row r="27" spans="1:28">
      <c r="A27" s="13"/>
      <c r="B27" s="13"/>
      <c r="C27" s="13"/>
      <c r="D27" s="13"/>
      <c r="E27" s="16"/>
      <c r="F27" s="290" t="s">
        <v>186</v>
      </c>
      <c r="G27" s="291"/>
      <c r="H27" s="292"/>
      <c r="I27" s="13"/>
      <c r="J27" s="13"/>
      <c r="K27" s="13"/>
      <c r="L27" s="13"/>
      <c r="M27" s="13"/>
      <c r="N27" s="16"/>
      <c r="O27" s="296" t="s">
        <v>186</v>
      </c>
      <c r="P27" s="296"/>
      <c r="Q27" s="296"/>
      <c r="R27" s="297"/>
      <c r="S27" s="13"/>
      <c r="T27" s="13"/>
      <c r="U27" s="16"/>
      <c r="V27" s="16"/>
      <c r="W27" s="21"/>
      <c r="X27" s="21"/>
      <c r="Y27" s="21"/>
      <c r="Z27" s="16"/>
      <c r="AA27" s="16"/>
      <c r="AB27" s="13"/>
    </row>
    <row r="28" spans="1:28">
      <c r="A28" s="13"/>
      <c r="B28" s="13"/>
      <c r="C28" s="13"/>
      <c r="D28" s="13"/>
      <c r="E28" s="16"/>
      <c r="F28" s="301">
        <v>1.7</v>
      </c>
      <c r="G28" s="302"/>
      <c r="H28" s="17" t="s">
        <v>2</v>
      </c>
      <c r="I28" s="13"/>
      <c r="J28" s="13"/>
      <c r="K28" s="13"/>
      <c r="L28" s="13"/>
      <c r="M28" s="13"/>
      <c r="N28" s="16"/>
      <c r="O28" s="301">
        <v>2</v>
      </c>
      <c r="P28" s="302"/>
      <c r="Q28" s="19" t="s">
        <v>2</v>
      </c>
      <c r="R28" s="17"/>
      <c r="S28" s="13"/>
      <c r="T28" s="13"/>
      <c r="U28" s="16"/>
      <c r="V28" s="16"/>
      <c r="W28" s="21"/>
      <c r="X28" s="21"/>
      <c r="Y28" s="21"/>
      <c r="Z28" s="16"/>
      <c r="AA28" s="16"/>
      <c r="AB28" s="13"/>
    </row>
    <row r="29" spans="1:28">
      <c r="A29" s="13"/>
      <c r="B29" s="13"/>
      <c r="C29" s="13"/>
      <c r="D29" s="13"/>
      <c r="E29" s="16"/>
      <c r="F29" s="16"/>
      <c r="G29" s="16"/>
      <c r="H29" s="16"/>
      <c r="I29" s="16"/>
      <c r="J29" s="16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6"/>
      <c r="V29" s="16"/>
      <c r="W29" s="21"/>
      <c r="X29" s="21"/>
      <c r="Y29" s="21"/>
      <c r="Z29" s="16"/>
      <c r="AA29" s="16"/>
      <c r="AB29" s="13"/>
    </row>
    <row r="30" spans="1:28">
      <c r="A30" s="13"/>
      <c r="B30" s="251" t="s">
        <v>116</v>
      </c>
      <c r="C30" s="252"/>
      <c r="D30" s="252"/>
      <c r="E30" s="252"/>
      <c r="F30" s="253"/>
      <c r="G30" s="254" t="s">
        <v>187</v>
      </c>
      <c r="H30" s="255"/>
      <c r="I30" s="255"/>
      <c r="J30" s="256"/>
      <c r="K30" s="254" t="s">
        <v>180</v>
      </c>
      <c r="L30" s="255"/>
      <c r="M30" s="256"/>
      <c r="N30" s="56" t="s">
        <v>188</v>
      </c>
      <c r="O30" s="57"/>
      <c r="P30" s="57"/>
      <c r="Q30" s="58"/>
      <c r="R30" s="64"/>
      <c r="S30" s="254" t="s">
        <v>178</v>
      </c>
      <c r="T30" s="255"/>
      <c r="U30" s="255"/>
      <c r="V30" s="256"/>
      <c r="W30" s="254" t="s">
        <v>189</v>
      </c>
      <c r="X30" s="255"/>
      <c r="Y30" s="255"/>
      <c r="Z30" s="256"/>
      <c r="AA30" s="16"/>
      <c r="AB30" s="13"/>
    </row>
    <row r="31" spans="1:28">
      <c r="A31" s="13"/>
      <c r="B31" s="13"/>
      <c r="C31" s="13"/>
      <c r="D31" s="13"/>
      <c r="E31" s="13"/>
      <c r="F31" s="16"/>
      <c r="G31" s="294">
        <v>80</v>
      </c>
      <c r="H31" s="295"/>
      <c r="I31" s="303" t="s">
        <v>95</v>
      </c>
      <c r="J31" s="304"/>
      <c r="K31" s="248">
        <v>120</v>
      </c>
      <c r="L31" s="249"/>
      <c r="M31" s="17" t="s">
        <v>95</v>
      </c>
      <c r="N31" s="18"/>
      <c r="O31" s="249">
        <v>70</v>
      </c>
      <c r="P31" s="249"/>
      <c r="Q31" s="257" t="s">
        <v>95</v>
      </c>
      <c r="R31" s="258"/>
      <c r="S31" s="248">
        <v>70</v>
      </c>
      <c r="T31" s="249"/>
      <c r="U31" s="257" t="s">
        <v>95</v>
      </c>
      <c r="V31" s="258"/>
      <c r="W31" s="248">
        <v>66</v>
      </c>
      <c r="X31" s="249"/>
      <c r="Y31" s="257" t="s">
        <v>95</v>
      </c>
      <c r="Z31" s="258"/>
      <c r="AA31" s="13"/>
      <c r="AB31" s="13"/>
    </row>
    <row r="32" spans="1:28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40">
      <c r="A33" s="13"/>
      <c r="B33" s="251" t="s">
        <v>116</v>
      </c>
      <c r="C33" s="252"/>
      <c r="D33" s="252"/>
      <c r="E33" s="252"/>
      <c r="F33" s="253"/>
      <c r="G33" s="254" t="s">
        <v>190</v>
      </c>
      <c r="H33" s="255"/>
      <c r="I33" s="255"/>
      <c r="J33" s="256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40">
      <c r="A34" s="13"/>
      <c r="B34" s="13"/>
      <c r="C34" s="13"/>
      <c r="D34" s="13"/>
      <c r="E34" s="13"/>
      <c r="F34" s="13"/>
      <c r="G34" s="248">
        <v>3.91</v>
      </c>
      <c r="H34" s="249"/>
      <c r="I34" s="257" t="s">
        <v>191</v>
      </c>
      <c r="J34" s="258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40">
      <c r="A35" s="13"/>
      <c r="B35" s="13"/>
      <c r="C35" s="16"/>
      <c r="D35" s="16"/>
      <c r="E35" s="16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16"/>
      <c r="S35" s="16"/>
      <c r="T35" s="16"/>
      <c r="U35" s="16"/>
      <c r="V35" s="16"/>
      <c r="W35" s="16"/>
      <c r="X35" s="16"/>
      <c r="Y35" s="16"/>
      <c r="Z35" s="13"/>
      <c r="AA35" s="13"/>
      <c r="AB35" s="13"/>
    </row>
    <row r="36" spans="1:40">
      <c r="A36" s="13"/>
      <c r="B36" s="43" t="s">
        <v>299</v>
      </c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13"/>
    </row>
    <row r="37" spans="1:40">
      <c r="A37" s="13"/>
      <c r="B37" s="13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13"/>
      <c r="AA37" s="13"/>
      <c r="AB37" s="13"/>
    </row>
    <row r="38" spans="1:40">
      <c r="A38" s="13"/>
      <c r="B38" s="41"/>
      <c r="C38" s="41"/>
      <c r="D38" s="41"/>
      <c r="E38" s="41"/>
      <c r="F38" s="41"/>
      <c r="G38" s="40"/>
      <c r="H38" s="40"/>
      <c r="I38" s="40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40" ht="18.75">
      <c r="A39" s="13"/>
      <c r="B39" s="234" t="s">
        <v>324</v>
      </c>
      <c r="C39" s="234"/>
      <c r="D39" s="234"/>
      <c r="E39" s="234"/>
      <c r="F39" s="234"/>
      <c r="G39" s="236" t="s">
        <v>192</v>
      </c>
      <c r="H39" s="236"/>
      <c r="I39" s="30" t="s">
        <v>17</v>
      </c>
      <c r="J39" s="236" t="s">
        <v>193</v>
      </c>
      <c r="K39" s="236"/>
      <c r="L39" s="30" t="s">
        <v>17</v>
      </c>
      <c r="M39" s="236" t="s">
        <v>194</v>
      </c>
      <c r="N39" s="236"/>
      <c r="O39" s="236"/>
      <c r="P39" s="30" t="s">
        <v>17</v>
      </c>
      <c r="Q39" s="236" t="s">
        <v>195</v>
      </c>
      <c r="R39" s="236"/>
      <c r="S39" s="236"/>
      <c r="T39" s="236"/>
      <c r="U39" s="37"/>
      <c r="V39" s="13"/>
      <c r="W39" s="13"/>
      <c r="X39" s="13"/>
      <c r="Y39" s="13"/>
      <c r="Z39" s="13"/>
      <c r="AA39" s="13"/>
      <c r="AB39" s="13"/>
      <c r="AJ39" s="272"/>
      <c r="AK39" s="272"/>
      <c r="AL39" s="272"/>
      <c r="AM39" s="272"/>
      <c r="AN39" s="272"/>
    </row>
    <row r="40" spans="1:40">
      <c r="A40" s="13"/>
      <c r="B40" s="50"/>
      <c r="C40" s="50"/>
      <c r="D40" s="50"/>
      <c r="E40" s="50"/>
      <c r="F40" s="50"/>
      <c r="G40" s="40"/>
      <c r="H40" s="40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J40" s="41"/>
      <c r="AK40" s="41"/>
      <c r="AL40" s="41"/>
      <c r="AM40" s="41"/>
      <c r="AN40" s="41"/>
    </row>
    <row r="41" spans="1:40" ht="18.75">
      <c r="A41" s="13"/>
      <c r="B41" s="234" t="s">
        <v>330</v>
      </c>
      <c r="C41" s="234"/>
      <c r="D41" s="234"/>
      <c r="E41" s="234"/>
      <c r="F41" s="234"/>
      <c r="G41" s="259">
        <v>0.4</v>
      </c>
      <c r="H41" s="259"/>
      <c r="I41" s="13" t="s">
        <v>17</v>
      </c>
      <c r="J41" s="259">
        <v>0.4</v>
      </c>
      <c r="K41" s="259"/>
      <c r="L41" s="30" t="s">
        <v>17</v>
      </c>
      <c r="M41" s="259">
        <v>0.4</v>
      </c>
      <c r="N41" s="259"/>
      <c r="O41" s="259"/>
      <c r="P41" s="13" t="s">
        <v>17</v>
      </c>
      <c r="Q41" s="259">
        <f>G22</f>
        <v>62</v>
      </c>
      <c r="R41" s="259"/>
      <c r="S41" s="259"/>
      <c r="T41" s="259"/>
      <c r="U41" s="13"/>
      <c r="V41" s="13"/>
      <c r="W41" s="13"/>
      <c r="X41" s="13"/>
      <c r="Y41" s="13"/>
      <c r="Z41" s="13"/>
      <c r="AA41" s="13"/>
      <c r="AB41" s="13"/>
      <c r="AJ41" s="272"/>
      <c r="AK41" s="272"/>
      <c r="AL41" s="272"/>
      <c r="AM41" s="272"/>
      <c r="AN41" s="272"/>
    </row>
    <row r="42" spans="1:40">
      <c r="A42" s="13"/>
      <c r="B42" s="50"/>
      <c r="C42" s="50"/>
      <c r="D42" s="50"/>
      <c r="E42" s="50"/>
      <c r="F42" s="50"/>
      <c r="G42" s="40"/>
      <c r="H42" s="40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J42" s="41"/>
      <c r="AK42" s="41"/>
      <c r="AL42" s="41"/>
      <c r="AM42" s="41"/>
      <c r="AN42" s="41"/>
    </row>
    <row r="43" spans="1:40" ht="18.75">
      <c r="A43" s="13"/>
      <c r="B43" s="234" t="s">
        <v>329</v>
      </c>
      <c r="C43" s="234"/>
      <c r="D43" s="234"/>
      <c r="E43" s="234"/>
      <c r="F43" s="234"/>
      <c r="G43" s="259">
        <v>0.3</v>
      </c>
      <c r="H43" s="259"/>
      <c r="I43" s="13" t="s">
        <v>17</v>
      </c>
      <c r="J43" s="259">
        <v>0.3</v>
      </c>
      <c r="K43" s="259"/>
      <c r="L43" s="30" t="s">
        <v>17</v>
      </c>
      <c r="M43" s="259">
        <v>0.3</v>
      </c>
      <c r="N43" s="259"/>
      <c r="O43" s="259"/>
      <c r="P43" s="13" t="s">
        <v>17</v>
      </c>
      <c r="Q43" s="259">
        <f>P22</f>
        <v>56</v>
      </c>
      <c r="R43" s="259"/>
      <c r="S43" s="259"/>
      <c r="T43" s="259"/>
      <c r="U43" s="13"/>
      <c r="V43" s="13"/>
      <c r="W43" s="13"/>
      <c r="X43" s="13"/>
      <c r="Y43" s="13"/>
      <c r="Z43" s="13"/>
      <c r="AA43" s="13"/>
      <c r="AB43" s="13"/>
      <c r="AJ43" s="272"/>
      <c r="AK43" s="272"/>
      <c r="AL43" s="272"/>
      <c r="AM43" s="272"/>
      <c r="AN43" s="272"/>
    </row>
    <row r="44" spans="1:40">
      <c r="A44" s="13"/>
      <c r="B44" s="50"/>
      <c r="C44" s="50"/>
      <c r="D44" s="50"/>
      <c r="E44" s="50"/>
      <c r="F44" s="50"/>
      <c r="G44" s="40"/>
      <c r="H44" s="40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J44" s="41"/>
      <c r="AK44" s="41"/>
      <c r="AL44" s="41"/>
      <c r="AM44" s="41"/>
      <c r="AN44" s="41"/>
    </row>
    <row r="45" spans="1:40" ht="18.75">
      <c r="A45" s="13"/>
      <c r="B45" s="234" t="s">
        <v>324</v>
      </c>
      <c r="C45" s="234"/>
      <c r="D45" s="234"/>
      <c r="E45" s="234"/>
      <c r="F45" s="234"/>
      <c r="G45" s="237">
        <f>G41*J41*M41*Q41+G43*J43*M43*Q43</f>
        <v>5.48</v>
      </c>
      <c r="H45" s="237"/>
      <c r="I45" s="13" t="s">
        <v>1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J45" s="272"/>
      <c r="AK45" s="272"/>
      <c r="AL45" s="272"/>
      <c r="AM45" s="272"/>
      <c r="AN45" s="272"/>
    </row>
    <row r="46" spans="1:40">
      <c r="A46" s="13"/>
      <c r="B46" s="50"/>
      <c r="C46" s="50"/>
      <c r="D46" s="50"/>
      <c r="E46" s="50"/>
      <c r="F46" s="50"/>
      <c r="G46" s="40"/>
      <c r="H46" s="40"/>
      <c r="I46" s="40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40" ht="18.75">
      <c r="A47" s="13"/>
      <c r="B47" s="234" t="s">
        <v>328</v>
      </c>
      <c r="C47" s="234"/>
      <c r="D47" s="234"/>
      <c r="E47" s="234"/>
      <c r="F47" s="234"/>
      <c r="G47" s="236" t="s">
        <v>196</v>
      </c>
      <c r="H47" s="236"/>
      <c r="I47" s="236"/>
      <c r="J47" s="30" t="s">
        <v>17</v>
      </c>
      <c r="K47" s="236" t="s">
        <v>197</v>
      </c>
      <c r="L47" s="236"/>
      <c r="M47" s="236"/>
      <c r="N47" s="42" t="s">
        <v>17</v>
      </c>
      <c r="O47" s="236" t="s">
        <v>198</v>
      </c>
      <c r="P47" s="236"/>
      <c r="Q47" s="236"/>
      <c r="R47" s="236"/>
      <c r="S47" s="42" t="s">
        <v>17</v>
      </c>
      <c r="T47" s="236" t="s">
        <v>199</v>
      </c>
      <c r="U47" s="236"/>
      <c r="V47" s="236"/>
      <c r="W47" s="236"/>
      <c r="X47" s="236"/>
      <c r="Y47" s="13"/>
      <c r="Z47" s="13"/>
      <c r="AA47" s="13"/>
      <c r="AB47" s="13"/>
    </row>
    <row r="48" spans="1:40">
      <c r="A48" s="13"/>
      <c r="B48" s="50"/>
      <c r="C48" s="50"/>
      <c r="D48" s="50"/>
      <c r="E48" s="50"/>
      <c r="F48" s="50"/>
      <c r="G48" s="40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ht="18.75">
      <c r="A49" s="13"/>
      <c r="B49" s="234" t="s">
        <v>328</v>
      </c>
      <c r="C49" s="234"/>
      <c r="D49" s="234"/>
      <c r="E49" s="234"/>
      <c r="F49" s="234"/>
      <c r="G49" s="40">
        <v>0.2</v>
      </c>
      <c r="H49" s="13" t="s">
        <v>17</v>
      </c>
      <c r="I49" s="13">
        <v>0.3</v>
      </c>
      <c r="J49" s="13" t="s">
        <v>17</v>
      </c>
      <c r="K49" s="31">
        <f>$O$28</f>
        <v>2</v>
      </c>
      <c r="L49" s="13" t="s">
        <v>17</v>
      </c>
      <c r="M49" s="13">
        <f>$P$26</f>
        <v>14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>
      <c r="A50" s="13"/>
      <c r="B50" s="50"/>
      <c r="C50" s="50"/>
      <c r="D50" s="50"/>
      <c r="E50" s="50"/>
      <c r="F50" s="50"/>
      <c r="G50" s="40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ht="18.75">
      <c r="A51" s="13"/>
      <c r="B51" s="234" t="s">
        <v>328</v>
      </c>
      <c r="C51" s="234"/>
      <c r="D51" s="234"/>
      <c r="E51" s="234"/>
      <c r="F51" s="234"/>
      <c r="G51" s="65">
        <f>G49*I49*K49*M49</f>
        <v>1.68</v>
      </c>
      <c r="H51" s="13" t="s">
        <v>1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>
      <c r="A52" s="13"/>
      <c r="B52" s="50"/>
      <c r="C52" s="50"/>
      <c r="D52" s="50"/>
      <c r="E52" s="50"/>
      <c r="F52" s="50"/>
      <c r="G52" s="40"/>
      <c r="H52" s="40"/>
      <c r="I52" s="40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ht="18.75">
      <c r="A53" s="13"/>
      <c r="B53" s="234" t="s">
        <v>200</v>
      </c>
      <c r="C53" s="234"/>
      <c r="D53" s="234"/>
      <c r="E53" s="234"/>
      <c r="F53" s="234"/>
      <c r="G53" s="236" t="s">
        <v>201</v>
      </c>
      <c r="H53" s="236"/>
      <c r="I53" s="236"/>
      <c r="J53" s="30" t="s">
        <v>17</v>
      </c>
      <c r="K53" s="236" t="s">
        <v>202</v>
      </c>
      <c r="L53" s="236"/>
      <c r="M53" s="30" t="s">
        <v>17</v>
      </c>
      <c r="N53" s="236" t="s">
        <v>203</v>
      </c>
      <c r="O53" s="236"/>
      <c r="P53" s="236"/>
      <c r="Q53" s="30" t="s">
        <v>17</v>
      </c>
      <c r="R53" s="236" t="s">
        <v>204</v>
      </c>
      <c r="S53" s="236"/>
      <c r="T53" s="236"/>
      <c r="U53" s="236"/>
      <c r="V53" s="13"/>
      <c r="W53" s="13"/>
      <c r="X53" s="13"/>
      <c r="Y53" s="13"/>
      <c r="Z53" s="13"/>
      <c r="AA53" s="13"/>
      <c r="AB53" s="13"/>
    </row>
    <row r="54" spans="1:28">
      <c r="A54" s="13"/>
      <c r="B54" s="50"/>
      <c r="C54" s="50"/>
      <c r="D54" s="50"/>
      <c r="E54" s="50"/>
      <c r="F54" s="50"/>
      <c r="G54" s="40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ht="18.75">
      <c r="A55" s="13"/>
      <c r="B55" s="234" t="s">
        <v>200</v>
      </c>
      <c r="C55" s="234"/>
      <c r="D55" s="234"/>
      <c r="E55" s="234"/>
      <c r="F55" s="234"/>
      <c r="G55" s="40">
        <v>0.2</v>
      </c>
      <c r="H55" s="30" t="s">
        <v>17</v>
      </c>
      <c r="I55" s="13">
        <v>0.3</v>
      </c>
      <c r="J55" s="30" t="s">
        <v>17</v>
      </c>
      <c r="K55" s="40">
        <f>$F$28</f>
        <v>1.7</v>
      </c>
      <c r="L55" s="13" t="s">
        <v>17</v>
      </c>
      <c r="M55" s="30">
        <f>$F$26</f>
        <v>4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>
      <c r="A56" s="13"/>
      <c r="B56" s="50"/>
      <c r="C56" s="50"/>
      <c r="D56" s="50"/>
      <c r="E56" s="50"/>
      <c r="F56" s="50"/>
      <c r="G56" s="40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ht="18.75">
      <c r="A57" s="13"/>
      <c r="B57" s="234" t="s">
        <v>200</v>
      </c>
      <c r="C57" s="234"/>
      <c r="D57" s="234"/>
      <c r="E57" s="234"/>
      <c r="F57" s="234"/>
      <c r="G57" s="237">
        <f>G55*I55*K55*M55</f>
        <v>0.40799999999999997</v>
      </c>
      <c r="H57" s="237"/>
      <c r="I57" s="13" t="s">
        <v>1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>
      <c r="A58" s="13"/>
      <c r="B58" s="50"/>
      <c r="C58" s="50"/>
      <c r="D58" s="50"/>
      <c r="E58" s="50"/>
      <c r="F58" s="50"/>
      <c r="G58" s="40"/>
      <c r="H58" s="40"/>
      <c r="I58" s="40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ht="18.75">
      <c r="A59" s="13"/>
      <c r="B59" s="234" t="s">
        <v>205</v>
      </c>
      <c r="C59" s="234"/>
      <c r="D59" s="234"/>
      <c r="E59" s="234"/>
      <c r="F59" s="234"/>
      <c r="G59" s="37" t="s">
        <v>206</v>
      </c>
      <c r="H59" s="37"/>
      <c r="I59" s="37"/>
      <c r="J59" s="37"/>
      <c r="K59" s="37"/>
      <c r="L59" s="13" t="s">
        <v>17</v>
      </c>
      <c r="M59" s="236" t="s">
        <v>207</v>
      </c>
      <c r="N59" s="236"/>
      <c r="O59" s="236"/>
      <c r="P59" s="236"/>
      <c r="Q59" s="13" t="s">
        <v>17</v>
      </c>
      <c r="R59" s="236" t="s">
        <v>208</v>
      </c>
      <c r="S59" s="236"/>
      <c r="T59" s="236"/>
      <c r="U59" s="236"/>
      <c r="V59" s="37"/>
      <c r="W59" s="37"/>
      <c r="X59" s="13"/>
      <c r="Y59" s="13"/>
      <c r="Z59" s="13"/>
      <c r="AA59" s="13"/>
      <c r="AB59" s="13"/>
    </row>
    <row r="60" spans="1:28">
      <c r="A60" s="13"/>
      <c r="B60" s="50"/>
      <c r="C60" s="50"/>
      <c r="D60" s="50"/>
      <c r="E60" s="50"/>
      <c r="F60" s="50"/>
      <c r="G60" s="40"/>
      <c r="H60" s="40"/>
      <c r="I60" s="40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8.75">
      <c r="A61" s="13"/>
      <c r="B61" s="234" t="s">
        <v>205</v>
      </c>
      <c r="C61" s="234"/>
      <c r="D61" s="234"/>
      <c r="E61" s="234"/>
      <c r="F61" s="234"/>
      <c r="G61" s="40"/>
      <c r="H61" s="40">
        <v>0.25</v>
      </c>
      <c r="I61" s="40" t="s">
        <v>17</v>
      </c>
      <c r="J61" s="31">
        <v>0.25</v>
      </c>
      <c r="K61" s="13"/>
      <c r="L61" s="13" t="s">
        <v>17</v>
      </c>
      <c r="M61" s="265">
        <f>X25</f>
        <v>2.3525</v>
      </c>
      <c r="N61" s="265"/>
      <c r="O61" s="13" t="s">
        <v>17</v>
      </c>
      <c r="P61" s="259">
        <f>X22</f>
        <v>8</v>
      </c>
      <c r="Q61" s="259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>
      <c r="A62" s="13"/>
      <c r="B62" s="41"/>
      <c r="C62" s="41"/>
      <c r="D62" s="41"/>
      <c r="E62" s="41"/>
      <c r="F62" s="41"/>
      <c r="G62" s="40"/>
      <c r="H62" s="40"/>
      <c r="I62" s="40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ht="18.75">
      <c r="A63" s="13"/>
      <c r="B63" s="234" t="s">
        <v>205</v>
      </c>
      <c r="C63" s="234"/>
      <c r="D63" s="234"/>
      <c r="E63" s="234"/>
      <c r="F63" s="234"/>
      <c r="G63" s="65">
        <f>H61*J61*M61*P61</f>
        <v>1.17625</v>
      </c>
      <c r="H63" s="13" t="s">
        <v>1</v>
      </c>
      <c r="I63" s="40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>
      <c r="A64" s="13"/>
      <c r="B64" s="50"/>
      <c r="C64" s="50"/>
      <c r="D64" s="50"/>
      <c r="E64" s="50"/>
      <c r="F64" s="50"/>
      <c r="G64" s="40"/>
      <c r="H64" s="40"/>
      <c r="I64" s="40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56" ht="18.75">
      <c r="A65" s="13"/>
      <c r="B65" s="234" t="s">
        <v>138</v>
      </c>
      <c r="C65" s="234"/>
      <c r="D65" s="234"/>
      <c r="E65" s="234"/>
      <c r="F65" s="234"/>
      <c r="G65" s="129">
        <f>G45+G51+G57+G63</f>
        <v>8.744250000000001</v>
      </c>
      <c r="H65" s="129"/>
      <c r="I65" s="13" t="s">
        <v>1</v>
      </c>
      <c r="J65" s="13"/>
      <c r="K65" s="13"/>
      <c r="L65" s="13" t="s">
        <v>281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56">
      <c r="A66" s="13"/>
      <c r="B66" s="50"/>
      <c r="C66" s="50"/>
      <c r="D66" s="50"/>
      <c r="E66" s="50"/>
      <c r="F66" s="50"/>
      <c r="G66" s="40"/>
      <c r="H66" s="40"/>
      <c r="I66" s="40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56">
      <c r="A67" s="13"/>
      <c r="B67" s="41"/>
      <c r="C67" s="41"/>
      <c r="D67" s="41"/>
      <c r="E67" s="40"/>
      <c r="F67" s="30"/>
      <c r="G67" s="30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56">
      <c r="A68" s="13"/>
      <c r="B68" s="238" t="s">
        <v>297</v>
      </c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13"/>
    </row>
    <row r="69" spans="1:56">
      <c r="A69" s="13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3"/>
    </row>
    <row r="70" spans="1:56">
      <c r="A70" s="13"/>
      <c r="B70" s="234" t="s">
        <v>209</v>
      </c>
      <c r="C70" s="234"/>
      <c r="D70" s="234"/>
      <c r="E70" s="234"/>
      <c r="F70" s="236">
        <v>3</v>
      </c>
      <c r="G70" s="236"/>
      <c r="H70" s="30" t="s">
        <v>17</v>
      </c>
      <c r="I70" s="236" t="s">
        <v>210</v>
      </c>
      <c r="J70" s="236"/>
      <c r="K70" s="30" t="s">
        <v>17</v>
      </c>
      <c r="L70" s="236" t="s">
        <v>195</v>
      </c>
      <c r="M70" s="236"/>
      <c r="N70" s="236"/>
      <c r="O70" s="30"/>
      <c r="P70" s="236"/>
      <c r="Q70" s="236"/>
      <c r="R70" s="236"/>
      <c r="S70" s="236"/>
      <c r="T70" s="13"/>
      <c r="U70" s="13"/>
      <c r="V70" s="13"/>
      <c r="W70" s="13"/>
      <c r="X70" s="13"/>
      <c r="Y70" s="13"/>
      <c r="Z70" s="13"/>
      <c r="AA70" s="13"/>
      <c r="AB70" s="13"/>
    </row>
    <row r="71" spans="1:56">
      <c r="A71" s="13"/>
      <c r="B71" s="50"/>
      <c r="C71" s="50"/>
      <c r="D71" s="50"/>
      <c r="E71" s="50"/>
      <c r="F71" s="42"/>
      <c r="G71" s="42"/>
      <c r="H71" s="30"/>
      <c r="I71" s="42"/>
      <c r="J71" s="42"/>
      <c r="K71" s="30"/>
      <c r="L71" s="42"/>
      <c r="M71" s="42"/>
      <c r="N71" s="42"/>
      <c r="O71" s="30"/>
      <c r="P71" s="42"/>
      <c r="Q71" s="42"/>
      <c r="R71" s="42"/>
      <c r="S71" s="42"/>
      <c r="T71" s="13"/>
      <c r="U71" s="13"/>
      <c r="V71" s="13"/>
      <c r="W71" s="13"/>
      <c r="X71" s="13"/>
      <c r="Y71" s="13"/>
      <c r="Z71" s="13"/>
      <c r="AA71" s="13"/>
      <c r="AB71" s="13"/>
    </row>
    <row r="72" spans="1:56">
      <c r="A72" s="13"/>
      <c r="B72" s="234" t="s">
        <v>211</v>
      </c>
      <c r="C72" s="234"/>
      <c r="D72" s="234"/>
      <c r="E72" s="234"/>
      <c r="F72" s="259">
        <f>F70</f>
        <v>3</v>
      </c>
      <c r="G72" s="259"/>
      <c r="H72" s="13" t="s">
        <v>17</v>
      </c>
      <c r="I72" s="259">
        <f>0.4*0.4</f>
        <v>0.16000000000000003</v>
      </c>
      <c r="J72" s="259"/>
      <c r="K72" s="30" t="s">
        <v>17</v>
      </c>
      <c r="L72" s="259">
        <f>G22</f>
        <v>62</v>
      </c>
      <c r="M72" s="259"/>
      <c r="N72" s="259"/>
      <c r="O72" s="13"/>
      <c r="P72" s="259"/>
      <c r="Q72" s="259"/>
      <c r="R72" s="259"/>
      <c r="S72" s="259"/>
      <c r="T72" s="13"/>
      <c r="U72" s="13"/>
      <c r="V72" s="13"/>
      <c r="W72" s="13"/>
      <c r="X72" s="13"/>
      <c r="Y72" s="13"/>
      <c r="Z72" s="13"/>
      <c r="AA72" s="13"/>
      <c r="AB72" s="13"/>
    </row>
    <row r="73" spans="1:56">
      <c r="A73" s="13"/>
      <c r="B73" s="50"/>
      <c r="C73" s="50"/>
      <c r="D73" s="50"/>
      <c r="E73" s="50"/>
      <c r="F73" s="40"/>
      <c r="G73" s="40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56">
      <c r="A74" s="13"/>
      <c r="B74" s="234" t="s">
        <v>212</v>
      </c>
      <c r="C74" s="234"/>
      <c r="D74" s="234"/>
      <c r="E74" s="234"/>
      <c r="F74" s="259">
        <f>F72</f>
        <v>3</v>
      </c>
      <c r="G74" s="259"/>
      <c r="H74" s="13" t="s">
        <v>17</v>
      </c>
      <c r="I74" s="259">
        <f>0.3*0.3</f>
        <v>0.09</v>
      </c>
      <c r="J74" s="259"/>
      <c r="K74" s="30" t="s">
        <v>17</v>
      </c>
      <c r="L74" s="259">
        <f>P22</f>
        <v>56</v>
      </c>
      <c r="M74" s="259"/>
      <c r="N74" s="259"/>
      <c r="O74" s="13"/>
      <c r="P74" s="259"/>
      <c r="Q74" s="259"/>
      <c r="R74" s="259"/>
      <c r="S74" s="259"/>
      <c r="T74" s="13"/>
      <c r="U74" s="13"/>
      <c r="V74" s="13"/>
      <c r="W74" s="13"/>
      <c r="X74" s="13"/>
      <c r="Y74" s="13"/>
      <c r="Z74" s="13"/>
      <c r="AA74" s="13"/>
      <c r="AB74" s="13"/>
    </row>
    <row r="75" spans="1:56">
      <c r="A75" s="13"/>
      <c r="B75" s="41"/>
      <c r="C75" s="41"/>
      <c r="D75" s="41"/>
      <c r="E75" s="41"/>
      <c r="F75" s="40"/>
      <c r="G75" s="40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56">
      <c r="A76" s="13"/>
      <c r="B76" s="234" t="s">
        <v>209</v>
      </c>
      <c r="C76" s="234"/>
      <c r="D76" s="234"/>
      <c r="E76" s="234"/>
      <c r="F76" s="237">
        <f>F72*I72*L72 + F74*I74*L74</f>
        <v>44.88000000000001</v>
      </c>
      <c r="G76" s="237"/>
      <c r="H76" s="13" t="s">
        <v>7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56">
      <c r="A77" s="13"/>
      <c r="B77" s="50"/>
      <c r="C77" s="50"/>
      <c r="D77" s="50"/>
      <c r="E77" s="50"/>
      <c r="F77" s="40"/>
      <c r="G77" s="40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56">
      <c r="A78" s="13"/>
      <c r="B78" s="234" t="s">
        <v>213</v>
      </c>
      <c r="C78" s="234"/>
      <c r="D78" s="234"/>
      <c r="E78" s="234"/>
      <c r="F78" s="236">
        <v>2</v>
      </c>
      <c r="G78" s="236"/>
      <c r="H78" s="30" t="s">
        <v>17</v>
      </c>
      <c r="I78" s="236" t="s">
        <v>202</v>
      </c>
      <c r="J78" s="236"/>
      <c r="K78" s="236"/>
      <c r="L78" s="30" t="s">
        <v>17</v>
      </c>
      <c r="M78" s="37" t="s">
        <v>203</v>
      </c>
      <c r="N78" s="37"/>
      <c r="O78" s="30"/>
      <c r="P78" s="30" t="s">
        <v>17</v>
      </c>
      <c r="Q78" s="236" t="s">
        <v>204</v>
      </c>
      <c r="R78" s="236"/>
      <c r="S78" s="236"/>
      <c r="T78" s="236"/>
      <c r="U78" s="37"/>
      <c r="V78" s="13"/>
      <c r="W78" s="13"/>
      <c r="X78" s="236"/>
      <c r="Y78" s="236"/>
      <c r="Z78" s="236"/>
      <c r="AA78" s="13"/>
      <c r="AB78" s="13"/>
      <c r="AQ78" s="284"/>
      <c r="AR78" s="284"/>
      <c r="AS78" s="30"/>
      <c r="AT78" s="37"/>
      <c r="AU78" s="37"/>
      <c r="AV78" s="30"/>
      <c r="AW78" s="236"/>
      <c r="AX78" s="236"/>
      <c r="AY78" s="236"/>
      <c r="AZ78" s="30"/>
      <c r="BA78" s="236"/>
      <c r="BB78" s="236"/>
      <c r="BC78" s="236"/>
      <c r="BD78" s="236"/>
    </row>
    <row r="79" spans="1:56">
      <c r="A79" s="13"/>
      <c r="B79" s="50"/>
      <c r="C79" s="50"/>
      <c r="D79" s="50"/>
      <c r="E79" s="50"/>
      <c r="F79" s="40"/>
      <c r="G79" s="40"/>
      <c r="H79" s="37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56">
      <c r="A80" s="13"/>
      <c r="B80" s="234" t="s">
        <v>213</v>
      </c>
      <c r="C80" s="234"/>
      <c r="D80" s="234"/>
      <c r="E80" s="234"/>
      <c r="F80" s="234"/>
      <c r="G80" s="40">
        <f>F78</f>
        <v>2</v>
      </c>
      <c r="H80" s="30" t="s">
        <v>17</v>
      </c>
      <c r="I80" s="13">
        <v>0.3</v>
      </c>
      <c r="J80" s="30" t="s">
        <v>17</v>
      </c>
      <c r="K80" s="40">
        <v>1.7</v>
      </c>
      <c r="L80" s="39" t="s">
        <v>17</v>
      </c>
      <c r="M80" s="13">
        <v>18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44">
      <c r="A81" s="13"/>
      <c r="B81" s="41"/>
      <c r="C81" s="41"/>
      <c r="D81" s="41"/>
      <c r="E81" s="41"/>
      <c r="F81" s="40"/>
      <c r="G81" s="40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44">
      <c r="A82" s="13"/>
      <c r="B82" s="234" t="s">
        <v>213</v>
      </c>
      <c r="C82" s="234"/>
      <c r="D82" s="234"/>
      <c r="E82" s="234"/>
      <c r="F82" s="234"/>
      <c r="G82" s="237">
        <f>G80*I80*K80*M80</f>
        <v>18.36</v>
      </c>
      <c r="H82" s="237"/>
      <c r="I82" s="13" t="s">
        <v>7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44">
      <c r="A83" s="13"/>
      <c r="B83" s="51"/>
      <c r="C83" s="51"/>
      <c r="D83" s="51"/>
      <c r="E83" s="51"/>
      <c r="F83" s="51"/>
      <c r="G83" s="65"/>
      <c r="H83" s="65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44">
      <c r="A84" s="13"/>
      <c r="B84" s="41"/>
      <c r="C84" s="41"/>
      <c r="D84" s="41"/>
      <c r="E84" s="41"/>
      <c r="F84" s="40"/>
      <c r="G84" s="40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44">
      <c r="A85" s="13"/>
      <c r="B85" s="280" t="s">
        <v>214</v>
      </c>
      <c r="C85" s="280"/>
      <c r="D85" s="280"/>
      <c r="E85" s="280"/>
      <c r="F85" s="305" t="s">
        <v>215</v>
      </c>
      <c r="G85" s="305"/>
      <c r="H85" s="305"/>
      <c r="I85" s="305"/>
      <c r="J85" s="66" t="s">
        <v>143</v>
      </c>
      <c r="K85" s="306" t="s">
        <v>216</v>
      </c>
      <c r="L85" s="306"/>
      <c r="M85" s="306"/>
      <c r="N85" s="306"/>
      <c r="O85" s="66" t="s">
        <v>143</v>
      </c>
      <c r="P85" s="306" t="s">
        <v>217</v>
      </c>
      <c r="Q85" s="306"/>
      <c r="R85" s="306"/>
      <c r="S85" s="306"/>
      <c r="T85" s="66" t="s">
        <v>17</v>
      </c>
      <c r="U85" s="306" t="s">
        <v>218</v>
      </c>
      <c r="V85" s="306"/>
      <c r="W85" s="306"/>
      <c r="X85" s="306"/>
      <c r="Y85" s="306"/>
      <c r="Z85" s="37"/>
      <c r="AA85" s="37"/>
      <c r="AB85" s="37"/>
      <c r="AH85" s="236"/>
      <c r="AI85" s="236"/>
      <c r="AJ85" s="236"/>
      <c r="AK85" s="236"/>
      <c r="AL85" s="236"/>
    </row>
    <row r="86" spans="1:44">
      <c r="A86" s="13"/>
      <c r="B86" s="32"/>
      <c r="C86" s="32"/>
      <c r="D86" s="32"/>
      <c r="E86" s="32"/>
      <c r="F86" s="31"/>
      <c r="G86" s="31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44">
      <c r="A87" s="13"/>
      <c r="B87" s="280" t="s">
        <v>219</v>
      </c>
      <c r="C87" s="280"/>
      <c r="D87" s="280"/>
      <c r="E87" s="280"/>
      <c r="F87" s="31">
        <v>2</v>
      </c>
      <c r="G87" s="13" t="s">
        <v>220</v>
      </c>
      <c r="H87" s="13">
        <v>0.3</v>
      </c>
      <c r="I87" s="13" t="s">
        <v>17</v>
      </c>
      <c r="J87" s="40">
        <v>2</v>
      </c>
      <c r="K87" s="13" t="s">
        <v>221</v>
      </c>
      <c r="L87" s="13">
        <v>2</v>
      </c>
      <c r="M87" s="30" t="s">
        <v>222</v>
      </c>
      <c r="N87" s="13">
        <v>0.2</v>
      </c>
      <c r="O87" s="30" t="s">
        <v>17</v>
      </c>
      <c r="P87" s="30">
        <v>0.3</v>
      </c>
      <c r="Q87" s="259" t="s">
        <v>223</v>
      </c>
      <c r="R87" s="259"/>
      <c r="S87" s="13">
        <v>0.2</v>
      </c>
      <c r="T87" s="13" t="s">
        <v>17</v>
      </c>
      <c r="U87" s="40">
        <f>O28</f>
        <v>2</v>
      </c>
      <c r="V87" s="259" t="s">
        <v>224</v>
      </c>
      <c r="W87" s="259"/>
      <c r="X87" s="13">
        <f>S26</f>
        <v>4</v>
      </c>
      <c r="Y87" s="13"/>
      <c r="Z87" s="13"/>
      <c r="AA87" s="13"/>
      <c r="AB87" s="13"/>
    </row>
    <row r="88" spans="1:44">
      <c r="A88" s="13"/>
      <c r="B88" s="32"/>
      <c r="C88" s="32"/>
      <c r="D88" s="32"/>
      <c r="E88" s="32"/>
      <c r="F88" s="31"/>
      <c r="G88" s="31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J88" s="236"/>
      <c r="AK88" s="236"/>
      <c r="AL88" s="236"/>
      <c r="AM88" s="42"/>
      <c r="AN88" s="236"/>
      <c r="AO88" s="236"/>
      <c r="AP88" s="236"/>
      <c r="AQ88" s="236"/>
      <c r="AR88" s="42"/>
    </row>
    <row r="89" spans="1:44">
      <c r="A89" s="13"/>
      <c r="B89" s="280" t="s">
        <v>214</v>
      </c>
      <c r="C89" s="280"/>
      <c r="D89" s="280"/>
      <c r="E89" s="280"/>
      <c r="F89" s="280"/>
      <c r="G89" s="129">
        <f>(F87*H87*J87+L87*N87*P87+S87*U87)*X87</f>
        <v>6.879999999999999</v>
      </c>
      <c r="H89" s="13" t="s">
        <v>7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44">
      <c r="A90" s="13"/>
      <c r="B90" s="32"/>
      <c r="C90" s="32"/>
      <c r="D90" s="32"/>
      <c r="E90" s="32"/>
      <c r="F90" s="32"/>
      <c r="G90" s="31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44">
      <c r="A91" s="13"/>
      <c r="B91" s="50"/>
      <c r="C91" s="50"/>
      <c r="D91" s="50"/>
      <c r="E91" s="50"/>
      <c r="F91" s="50"/>
      <c r="G91" s="40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44">
      <c r="A92" s="13"/>
      <c r="B92" s="280" t="s">
        <v>214</v>
      </c>
      <c r="C92" s="280"/>
      <c r="D92" s="280"/>
      <c r="E92" s="280"/>
      <c r="F92" s="305" t="s">
        <v>215</v>
      </c>
      <c r="G92" s="305"/>
      <c r="H92" s="305"/>
      <c r="I92" s="305"/>
      <c r="J92" s="66" t="s">
        <v>143</v>
      </c>
      <c r="K92" s="306" t="s">
        <v>216</v>
      </c>
      <c r="L92" s="306"/>
      <c r="M92" s="306"/>
      <c r="N92" s="306"/>
      <c r="O92" s="66" t="s">
        <v>225</v>
      </c>
      <c r="P92" s="306" t="s">
        <v>226</v>
      </c>
      <c r="Q92" s="306"/>
      <c r="R92" s="306"/>
      <c r="S92" s="306"/>
      <c r="T92" s="306"/>
      <c r="U92" s="306"/>
      <c r="V92" s="306"/>
      <c r="W92" s="306"/>
      <c r="X92" s="306"/>
      <c r="Y92" s="306"/>
      <c r="Z92" s="13"/>
      <c r="AA92" s="13"/>
      <c r="AB92" s="13"/>
    </row>
    <row r="93" spans="1:44">
      <c r="A93" s="13"/>
      <c r="B93" s="32"/>
      <c r="C93" s="32"/>
      <c r="D93" s="32"/>
      <c r="E93" s="32"/>
      <c r="F93" s="31"/>
      <c r="G93" s="31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44">
      <c r="A94" s="13"/>
      <c r="B94" s="280" t="s">
        <v>219</v>
      </c>
      <c r="C94" s="280"/>
      <c r="D94" s="280"/>
      <c r="E94" s="280"/>
      <c r="F94" s="31">
        <v>2</v>
      </c>
      <c r="G94" s="13" t="s">
        <v>220</v>
      </c>
      <c r="H94" s="13">
        <v>0.3</v>
      </c>
      <c r="I94" s="13" t="s">
        <v>17</v>
      </c>
      <c r="J94" s="40">
        <v>2</v>
      </c>
      <c r="K94" s="13" t="s">
        <v>221</v>
      </c>
      <c r="L94" s="13">
        <v>2</v>
      </c>
      <c r="M94" s="30" t="s">
        <v>222</v>
      </c>
      <c r="N94" s="13">
        <v>0.2</v>
      </c>
      <c r="O94" s="30" t="s">
        <v>17</v>
      </c>
      <c r="P94" s="30">
        <v>0.3</v>
      </c>
      <c r="Q94" s="13" t="s">
        <v>227</v>
      </c>
      <c r="R94" s="13">
        <f>P26</f>
        <v>14</v>
      </c>
      <c r="S94" s="13"/>
      <c r="T94" s="13"/>
      <c r="U94" s="40"/>
      <c r="V94" s="259"/>
      <c r="W94" s="259"/>
      <c r="X94" s="13"/>
      <c r="Y94" s="13"/>
      <c r="Z94" s="13"/>
      <c r="AA94" s="13"/>
      <c r="AB94" s="13"/>
    </row>
    <row r="95" spans="1:44">
      <c r="A95" s="13"/>
      <c r="B95" s="32"/>
      <c r="C95" s="32"/>
      <c r="D95" s="32"/>
      <c r="E95" s="32"/>
      <c r="F95" s="31"/>
      <c r="G95" s="31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1:44">
      <c r="A96" s="13"/>
      <c r="B96" s="280" t="s">
        <v>214</v>
      </c>
      <c r="C96" s="280"/>
      <c r="D96" s="280"/>
      <c r="E96" s="280"/>
      <c r="F96" s="280"/>
      <c r="G96" s="129">
        <f>(F94*H94*J94+L94*N94*P94)*R94</f>
        <v>18.479999999999997</v>
      </c>
      <c r="H96" s="13" t="s">
        <v>7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28">
      <c r="A97" s="13"/>
      <c r="B97" s="32"/>
      <c r="C97" s="32"/>
      <c r="D97" s="32"/>
      <c r="E97" s="32"/>
      <c r="F97" s="32"/>
      <c r="G97" s="31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1:28">
      <c r="A98" s="13"/>
      <c r="B98" s="50"/>
      <c r="C98" s="50"/>
      <c r="D98" s="50"/>
      <c r="E98" s="50"/>
      <c r="F98" s="50"/>
      <c r="G98" s="40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pans="1:28">
      <c r="A99" s="13"/>
      <c r="B99" s="234" t="s">
        <v>228</v>
      </c>
      <c r="C99" s="234"/>
      <c r="D99" s="234"/>
      <c r="E99" s="234"/>
      <c r="F99" s="236" t="s">
        <v>229</v>
      </c>
      <c r="G99" s="236"/>
      <c r="H99" s="236"/>
      <c r="I99" s="236"/>
      <c r="J99" s="30" t="s">
        <v>17</v>
      </c>
      <c r="K99" s="266" t="s">
        <v>230</v>
      </c>
      <c r="L99" s="266"/>
      <c r="M99" s="266"/>
      <c r="N99" s="266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pans="1:28">
      <c r="A100" s="13"/>
      <c r="B100" s="50"/>
      <c r="C100" s="50"/>
      <c r="D100" s="50"/>
      <c r="E100" s="50"/>
      <c r="F100" s="50"/>
      <c r="G100" s="40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pans="1:28">
      <c r="A101" s="13"/>
      <c r="B101" s="234" t="s">
        <v>228</v>
      </c>
      <c r="C101" s="234"/>
      <c r="D101" s="234"/>
      <c r="E101" s="234"/>
      <c r="F101" s="50"/>
      <c r="G101" s="40">
        <v>4</v>
      </c>
      <c r="H101" s="13" t="s">
        <v>17</v>
      </c>
      <c r="I101" s="31">
        <v>0.25</v>
      </c>
      <c r="J101" s="13" t="s">
        <v>17</v>
      </c>
      <c r="K101" s="31">
        <f>X25</f>
        <v>2.3525</v>
      </c>
      <c r="L101" s="13"/>
      <c r="M101" s="13" t="s">
        <v>17</v>
      </c>
      <c r="N101" s="13">
        <f>X22</f>
        <v>8</v>
      </c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pans="1:28">
      <c r="A102" s="13"/>
      <c r="B102" s="50"/>
      <c r="C102" s="50"/>
      <c r="D102" s="50"/>
      <c r="E102" s="50"/>
      <c r="F102" s="50"/>
      <c r="G102" s="40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28">
      <c r="A103" s="13"/>
      <c r="B103" s="234" t="s">
        <v>228</v>
      </c>
      <c r="C103" s="234"/>
      <c r="D103" s="234"/>
      <c r="E103" s="234"/>
      <c r="G103" s="67">
        <f>G101*I101*K101*N101</f>
        <v>18.82</v>
      </c>
      <c r="H103" s="13" t="s">
        <v>7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28">
      <c r="A104" s="13"/>
      <c r="B104" s="50"/>
      <c r="C104" s="50"/>
      <c r="D104" s="50"/>
      <c r="E104" s="50"/>
      <c r="F104" s="50"/>
      <c r="G104" s="40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28">
      <c r="A105" s="13"/>
      <c r="B105" s="234" t="s">
        <v>147</v>
      </c>
      <c r="C105" s="234"/>
      <c r="D105" s="234"/>
      <c r="E105" s="234"/>
      <c r="F105" s="231">
        <f>G89+G82+F76+G103</f>
        <v>88.94</v>
      </c>
      <c r="G105" s="231"/>
      <c r="H105" s="13" t="s">
        <v>7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28">
      <c r="A106" s="13"/>
      <c r="B106" s="41"/>
      <c r="C106" s="41"/>
      <c r="D106" s="41"/>
      <c r="E106" s="41"/>
      <c r="F106" s="53"/>
      <c r="G106" s="5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pans="1:28">
      <c r="A107" s="13"/>
      <c r="B107" s="238" t="s">
        <v>296</v>
      </c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  <c r="Z107" s="238"/>
      <c r="AA107" s="238"/>
      <c r="AB107" s="13"/>
    </row>
    <row r="108" spans="1:28" ht="15" customHeight="1">
      <c r="A108" s="13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3"/>
    </row>
    <row r="109" spans="1:28" ht="17.25">
      <c r="A109" s="13"/>
      <c r="B109" s="268" t="s">
        <v>310</v>
      </c>
      <c r="C109" s="268"/>
      <c r="D109" s="268"/>
      <c r="E109" s="268"/>
      <c r="F109" s="274" t="s">
        <v>231</v>
      </c>
      <c r="G109" s="274"/>
      <c r="H109" s="274"/>
      <c r="I109" s="274"/>
      <c r="J109" s="274"/>
      <c r="K109" s="13" t="s">
        <v>17</v>
      </c>
      <c r="L109" s="236" t="s">
        <v>232</v>
      </c>
      <c r="M109" s="236"/>
      <c r="N109" s="236"/>
      <c r="O109" s="236"/>
      <c r="P109" s="236"/>
      <c r="Q109" s="236"/>
      <c r="R109" s="236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28">
      <c r="A110" s="13"/>
      <c r="B110" s="28"/>
      <c r="C110" s="28"/>
      <c r="D110" s="28"/>
      <c r="E110" s="28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28">
      <c r="A111" s="13"/>
      <c r="B111" s="268" t="s">
        <v>310</v>
      </c>
      <c r="C111" s="268"/>
      <c r="D111" s="268"/>
      <c r="E111" s="268"/>
      <c r="F111" s="13"/>
      <c r="G111" s="31">
        <f>G51</f>
        <v>1.68</v>
      </c>
      <c r="H111" s="13" t="s">
        <v>17</v>
      </c>
      <c r="I111" s="13">
        <f>K31</f>
        <v>120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28">
      <c r="A112" s="13"/>
      <c r="B112" s="28"/>
      <c r="C112" s="28"/>
      <c r="D112" s="28"/>
      <c r="E112" s="28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>
      <c r="A113" s="13"/>
      <c r="B113" s="268" t="s">
        <v>310</v>
      </c>
      <c r="C113" s="268"/>
      <c r="D113" s="268"/>
      <c r="E113" s="268"/>
      <c r="F113" s="13"/>
      <c r="G113" s="37">
        <f>G111*I111</f>
        <v>201.6</v>
      </c>
      <c r="H113" s="41" t="s">
        <v>64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>
      <c r="A114" s="13"/>
      <c r="B114" s="234"/>
      <c r="C114" s="234"/>
      <c r="D114" s="234"/>
      <c r="E114" s="69"/>
      <c r="F114" s="24"/>
      <c r="G114" s="24"/>
      <c r="H114" s="24"/>
      <c r="I114" s="24"/>
      <c r="J114" s="24"/>
      <c r="K114" s="24"/>
      <c r="L114" s="24"/>
      <c r="M114" s="24"/>
      <c r="N114" s="24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7.25">
      <c r="A115" s="13"/>
      <c r="B115" s="268" t="s">
        <v>311</v>
      </c>
      <c r="C115" s="268"/>
      <c r="D115" s="268"/>
      <c r="E115" s="268"/>
      <c r="G115" s="274" t="s">
        <v>233</v>
      </c>
      <c r="H115" s="274"/>
      <c r="I115" s="274"/>
      <c r="J115" s="70" t="s">
        <v>17</v>
      </c>
      <c r="K115" s="236" t="s">
        <v>234</v>
      </c>
      <c r="L115" s="236"/>
      <c r="M115" s="236"/>
      <c r="N115" s="236"/>
      <c r="O115" s="236"/>
      <c r="P115" s="236"/>
      <c r="Q115" s="236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>
      <c r="A116" s="13"/>
      <c r="B116" s="28"/>
      <c r="C116" s="28"/>
      <c r="D116" s="28"/>
      <c r="E116" s="28"/>
      <c r="F116" s="13"/>
      <c r="G116" s="13"/>
      <c r="H116" s="30"/>
      <c r="I116" s="30"/>
      <c r="J116" s="30"/>
      <c r="K116" s="30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>
      <c r="A117" s="13"/>
      <c r="B117" s="268" t="s">
        <v>311</v>
      </c>
      <c r="C117" s="268"/>
      <c r="D117" s="268"/>
      <c r="E117" s="268"/>
      <c r="F117" s="13"/>
      <c r="G117" s="31">
        <f>G57</f>
        <v>0.40799999999999997</v>
      </c>
      <c r="H117" s="30" t="s">
        <v>17</v>
      </c>
      <c r="I117" s="30">
        <f>O31</f>
        <v>70</v>
      </c>
      <c r="J117" s="30"/>
      <c r="K117" s="30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>
      <c r="A118" s="13"/>
      <c r="B118" s="28"/>
      <c r="C118" s="28"/>
      <c r="D118" s="28"/>
      <c r="E118" s="28"/>
      <c r="F118" s="13"/>
      <c r="G118" s="13"/>
      <c r="H118" s="30"/>
      <c r="I118" s="30"/>
      <c r="J118" s="30"/>
      <c r="K118" s="30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>
      <c r="A119" s="13"/>
      <c r="B119" s="268" t="s">
        <v>311</v>
      </c>
      <c r="C119" s="268"/>
      <c r="D119" s="268"/>
      <c r="E119" s="268"/>
      <c r="G119" s="37">
        <f>G117*I117</f>
        <v>28.56</v>
      </c>
      <c r="H119" s="41" t="s">
        <v>64</v>
      </c>
      <c r="I119" s="30"/>
      <c r="J119" s="30"/>
      <c r="K119" s="30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>
      <c r="A120" s="13"/>
      <c r="B120" s="28"/>
      <c r="C120" s="28"/>
      <c r="D120" s="28"/>
      <c r="E120" s="71"/>
      <c r="F120" s="31"/>
      <c r="G120" s="31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 ht="17.25">
      <c r="A121" s="13"/>
      <c r="B121" s="268" t="s">
        <v>314</v>
      </c>
      <c r="C121" s="268"/>
      <c r="D121" s="268"/>
      <c r="E121" s="268"/>
      <c r="F121" s="274" t="s">
        <v>235</v>
      </c>
      <c r="G121" s="274"/>
      <c r="H121" s="274"/>
      <c r="I121" s="274"/>
      <c r="J121" s="32" t="s">
        <v>17</v>
      </c>
      <c r="K121" s="236" t="s">
        <v>236</v>
      </c>
      <c r="L121" s="236"/>
      <c r="M121" s="236"/>
      <c r="N121" s="236"/>
      <c r="O121" s="236"/>
      <c r="P121" s="236"/>
      <c r="Q121" s="236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>
      <c r="A122" s="13"/>
      <c r="B122" s="28"/>
      <c r="C122" s="28"/>
      <c r="D122" s="28"/>
      <c r="E122" s="28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>
      <c r="A123" s="13"/>
      <c r="B123" s="268" t="s">
        <v>314</v>
      </c>
      <c r="C123" s="268"/>
      <c r="D123" s="268"/>
      <c r="E123" s="268"/>
      <c r="F123" s="13"/>
      <c r="G123" s="31">
        <f>G45</f>
        <v>5.48</v>
      </c>
      <c r="H123" s="39" t="s">
        <v>17</v>
      </c>
      <c r="I123" s="259">
        <f>G31</f>
        <v>80</v>
      </c>
      <c r="J123" s="259"/>
      <c r="K123" s="259"/>
      <c r="L123" s="259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>
      <c r="A124" s="13"/>
      <c r="B124" s="28"/>
      <c r="C124" s="28"/>
      <c r="D124" s="28"/>
      <c r="E124" s="71"/>
      <c r="F124" s="31"/>
      <c r="G124" s="31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>
      <c r="A125" s="13"/>
      <c r="B125" s="268" t="s">
        <v>314</v>
      </c>
      <c r="C125" s="268"/>
      <c r="D125" s="268"/>
      <c r="E125" s="268"/>
      <c r="F125" s="13"/>
      <c r="G125" s="37">
        <f>G123*I123</f>
        <v>438.40000000000003</v>
      </c>
      <c r="H125" s="41" t="s">
        <v>64</v>
      </c>
      <c r="I125" s="259"/>
      <c r="J125" s="259"/>
      <c r="K125" s="259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>
      <c r="A126" s="13"/>
      <c r="B126" s="28"/>
      <c r="C126" s="28"/>
      <c r="D126" s="28"/>
      <c r="E126" s="28"/>
      <c r="F126" s="13"/>
      <c r="G126" s="13"/>
      <c r="H126" s="41"/>
      <c r="I126" s="30"/>
      <c r="J126" s="30"/>
      <c r="K126" s="30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pans="1:28" ht="17.25">
      <c r="A127" s="13"/>
      <c r="B127" s="268" t="s">
        <v>313</v>
      </c>
      <c r="C127" s="268"/>
      <c r="D127" s="268"/>
      <c r="E127" s="268"/>
      <c r="F127" s="274" t="s">
        <v>237</v>
      </c>
      <c r="G127" s="274"/>
      <c r="H127" s="274"/>
      <c r="I127" s="274"/>
      <c r="J127" s="32" t="s">
        <v>17</v>
      </c>
      <c r="K127" s="236" t="s">
        <v>238</v>
      </c>
      <c r="L127" s="236"/>
      <c r="M127" s="236"/>
      <c r="N127" s="236"/>
      <c r="O127" s="236"/>
      <c r="P127" s="236"/>
      <c r="Q127" s="236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>
      <c r="A128" s="13"/>
      <c r="B128" s="30"/>
      <c r="C128" s="30"/>
      <c r="D128" s="30"/>
      <c r="E128" s="30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>
      <c r="A129" s="13"/>
      <c r="B129" s="268" t="s">
        <v>313</v>
      </c>
      <c r="C129" s="268"/>
      <c r="D129" s="268"/>
      <c r="E129" s="268"/>
      <c r="F129" s="13"/>
      <c r="G129" s="31">
        <f>G63</f>
        <v>1.17625</v>
      </c>
      <c r="H129" s="39" t="s">
        <v>17</v>
      </c>
      <c r="I129" s="259">
        <f>S31</f>
        <v>70</v>
      </c>
      <c r="J129" s="259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>
      <c r="A130" s="13"/>
      <c r="B130" s="28"/>
      <c r="C130" s="28"/>
      <c r="D130" s="28"/>
      <c r="E130" s="71"/>
      <c r="F130" s="31"/>
      <c r="G130" s="31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>
      <c r="A131" s="13"/>
      <c r="B131" s="268" t="s">
        <v>313</v>
      </c>
      <c r="C131" s="268"/>
      <c r="D131" s="268"/>
      <c r="E131" s="268"/>
      <c r="F131" s="13"/>
      <c r="G131" s="37">
        <f>G129*I129</f>
        <v>82.337500000000006</v>
      </c>
      <c r="H131" s="41" t="s">
        <v>64</v>
      </c>
      <c r="I131" s="259"/>
      <c r="J131" s="259"/>
      <c r="K131" s="259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>
      <c r="A132" s="13"/>
      <c r="B132" s="13"/>
      <c r="C132" s="13"/>
      <c r="D132" s="13"/>
      <c r="E132" s="265"/>
      <c r="F132" s="265"/>
      <c r="G132" s="265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>
      <c r="A133" s="13"/>
      <c r="B133" s="268" t="s">
        <v>312</v>
      </c>
      <c r="C133" s="268"/>
      <c r="D133" s="268"/>
      <c r="E133" s="268"/>
      <c r="F133" s="237">
        <f>G113+G119+G125+G131</f>
        <v>750.89750000000004</v>
      </c>
      <c r="G133" s="237"/>
      <c r="H133" s="41" t="s">
        <v>64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>
      <c r="A134" s="13"/>
      <c r="B134" s="28"/>
      <c r="C134" s="28"/>
      <c r="D134" s="28"/>
      <c r="E134" s="28"/>
      <c r="F134" s="65"/>
      <c r="G134" s="65"/>
      <c r="H134" s="41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>
      <c r="A135" s="13"/>
      <c r="B135" s="234"/>
      <c r="C135" s="234"/>
      <c r="D135" s="234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>
      <c r="A136" s="13"/>
      <c r="B136" s="238" t="s">
        <v>300</v>
      </c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13"/>
    </row>
    <row r="137" spans="1:28">
      <c r="A137" s="13"/>
      <c r="B137" s="50"/>
      <c r="C137" s="50"/>
      <c r="D137" s="50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>
      <c r="A138" s="13"/>
      <c r="B138" s="268" t="s">
        <v>283</v>
      </c>
      <c r="C138" s="268"/>
      <c r="D138" s="268"/>
      <c r="E138" s="268"/>
      <c r="F138" s="236" t="s">
        <v>201</v>
      </c>
      <c r="G138" s="236"/>
      <c r="H138" s="236"/>
      <c r="I138" s="30" t="s">
        <v>17</v>
      </c>
      <c r="J138" s="236" t="s">
        <v>288</v>
      </c>
      <c r="K138" s="236"/>
      <c r="L138" s="30" t="s">
        <v>17</v>
      </c>
      <c r="M138" s="236" t="s">
        <v>287</v>
      </c>
      <c r="N138" s="236"/>
      <c r="O138" s="236"/>
      <c r="P138" s="30" t="s">
        <v>17</v>
      </c>
      <c r="Q138" s="236" t="s">
        <v>204</v>
      </c>
      <c r="R138" s="236"/>
      <c r="S138" s="236"/>
      <c r="T138" s="236"/>
      <c r="U138" s="13"/>
      <c r="V138" s="13"/>
      <c r="W138" s="13"/>
      <c r="X138" s="13"/>
      <c r="Y138" s="13"/>
      <c r="Z138" s="13"/>
      <c r="AA138" s="13"/>
      <c r="AB138" s="13"/>
    </row>
    <row r="139" spans="1:28">
      <c r="A139" s="13"/>
      <c r="B139" s="50"/>
      <c r="C139" s="50"/>
      <c r="D139" s="50"/>
      <c r="E139" s="45"/>
      <c r="F139" s="24"/>
      <c r="G139" s="24"/>
      <c r="H139" s="24"/>
      <c r="I139" s="24"/>
      <c r="J139" s="24"/>
      <c r="K139" s="24"/>
      <c r="L139" s="24"/>
      <c r="M139" s="24"/>
      <c r="N139" s="24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>
      <c r="A140" s="13"/>
      <c r="B140" s="268" t="s">
        <v>283</v>
      </c>
      <c r="C140" s="268"/>
      <c r="D140" s="268"/>
      <c r="E140" s="268"/>
      <c r="F140" s="24"/>
      <c r="G140" s="24">
        <v>0.2</v>
      </c>
      <c r="H140" s="45" t="s">
        <v>17</v>
      </c>
      <c r="I140" s="24">
        <f>F28</f>
        <v>1.7</v>
      </c>
      <c r="J140" s="24" t="s">
        <v>17</v>
      </c>
      <c r="K140" s="24">
        <v>0.05</v>
      </c>
      <c r="L140" s="24" t="s">
        <v>17</v>
      </c>
      <c r="M140" s="24">
        <f>F26</f>
        <v>4</v>
      </c>
      <c r="N140" s="24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>
      <c r="A141" s="13"/>
      <c r="B141" s="50"/>
      <c r="C141" s="50"/>
      <c r="D141" s="50"/>
      <c r="E141" s="45"/>
      <c r="F141" s="24"/>
      <c r="G141" s="24"/>
      <c r="H141" s="24"/>
      <c r="I141" s="24"/>
      <c r="J141" s="24"/>
      <c r="K141" s="24"/>
      <c r="L141" s="24"/>
      <c r="M141" s="24"/>
      <c r="N141" s="24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>
      <c r="A142" s="13"/>
      <c r="B142" s="268" t="s">
        <v>283</v>
      </c>
      <c r="C142" s="268"/>
      <c r="D142" s="268"/>
      <c r="E142" s="268"/>
      <c r="F142" s="24">
        <f>G140*I140*K140*M140</f>
        <v>6.8000000000000005E-2</v>
      </c>
      <c r="G142" s="24" t="s">
        <v>1</v>
      </c>
      <c r="H142" s="24"/>
      <c r="I142" s="24"/>
      <c r="J142" s="24"/>
      <c r="K142" s="24"/>
      <c r="L142" s="24"/>
      <c r="M142" s="24"/>
      <c r="N142" s="24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>
      <c r="A143" s="13"/>
      <c r="B143" s="50"/>
      <c r="C143" s="50"/>
      <c r="D143" s="50"/>
      <c r="E143" s="45"/>
      <c r="F143" s="24"/>
      <c r="G143" s="24"/>
      <c r="H143" s="24"/>
      <c r="I143" s="24"/>
      <c r="J143" s="24"/>
      <c r="K143" s="24"/>
      <c r="L143" s="24"/>
      <c r="M143" s="24"/>
      <c r="N143" s="24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>
      <c r="A144" s="13"/>
      <c r="B144" s="268" t="s">
        <v>284</v>
      </c>
      <c r="C144" s="268"/>
      <c r="D144" s="268"/>
      <c r="E144" s="268"/>
      <c r="F144" s="236" t="s">
        <v>196</v>
      </c>
      <c r="G144" s="236"/>
      <c r="H144" s="236"/>
      <c r="I144" s="30" t="s">
        <v>17</v>
      </c>
      <c r="J144" s="236" t="s">
        <v>289</v>
      </c>
      <c r="K144" s="236"/>
      <c r="L144" s="236"/>
      <c r="M144" s="42" t="s">
        <v>17</v>
      </c>
      <c r="N144" s="236" t="s">
        <v>286</v>
      </c>
      <c r="O144" s="236"/>
      <c r="P144" s="236"/>
      <c r="Q144" s="236"/>
      <c r="R144" s="42" t="s">
        <v>17</v>
      </c>
      <c r="S144" s="236" t="s">
        <v>199</v>
      </c>
      <c r="T144" s="236"/>
      <c r="U144" s="236"/>
      <c r="V144" s="236"/>
      <c r="W144" s="236"/>
      <c r="X144" s="13"/>
      <c r="Y144" s="13"/>
      <c r="Z144" s="13"/>
      <c r="AA144" s="13"/>
      <c r="AB144" s="13"/>
    </row>
    <row r="145" spans="1:28">
      <c r="A145" s="13"/>
      <c r="B145" s="50"/>
      <c r="C145" s="50"/>
      <c r="D145" s="50"/>
      <c r="E145" s="45"/>
      <c r="F145" s="24"/>
      <c r="G145" s="24"/>
      <c r="H145" s="24"/>
      <c r="I145" s="24"/>
      <c r="J145" s="24"/>
      <c r="K145" s="24"/>
      <c r="L145" s="24"/>
      <c r="M145" s="24"/>
      <c r="N145" s="24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>
      <c r="A146" s="13"/>
      <c r="B146" s="268" t="s">
        <v>284</v>
      </c>
      <c r="C146" s="268"/>
      <c r="D146" s="268"/>
      <c r="E146" s="268"/>
      <c r="F146" s="24">
        <v>0.2</v>
      </c>
      <c r="G146" s="45" t="s">
        <v>17</v>
      </c>
      <c r="H146" s="24">
        <f>O28</f>
        <v>2</v>
      </c>
      <c r="I146" s="45" t="s">
        <v>17</v>
      </c>
      <c r="J146" s="24">
        <v>0.05</v>
      </c>
      <c r="K146" s="24" t="s">
        <v>17</v>
      </c>
      <c r="L146" s="128">
        <f>P26</f>
        <v>14</v>
      </c>
      <c r="M146" s="24"/>
      <c r="N146" s="24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>
      <c r="A147" s="13"/>
      <c r="B147" s="50"/>
      <c r="C147" s="50"/>
      <c r="D147" s="50"/>
      <c r="E147" s="45"/>
      <c r="F147" s="24"/>
      <c r="G147" s="24"/>
      <c r="H147" s="24"/>
      <c r="I147" s="24"/>
      <c r="J147" s="24"/>
      <c r="K147" s="24"/>
      <c r="L147" s="24"/>
      <c r="M147" s="24"/>
      <c r="N147" s="24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>
      <c r="A148" s="13"/>
      <c r="B148" s="268" t="s">
        <v>284</v>
      </c>
      <c r="C148" s="268"/>
      <c r="D148" s="268"/>
      <c r="E148" s="268"/>
      <c r="F148" s="24">
        <f>F146*H146*J146*L146</f>
        <v>0.28000000000000003</v>
      </c>
      <c r="G148" s="24" t="s">
        <v>1</v>
      </c>
      <c r="H148" s="24"/>
      <c r="I148" s="24"/>
      <c r="J148" s="24"/>
      <c r="K148" s="24"/>
      <c r="L148" s="24"/>
      <c r="M148" s="24"/>
      <c r="N148" s="24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>
      <c r="A149" s="13"/>
      <c r="B149" s="50"/>
      <c r="C149" s="50"/>
      <c r="D149" s="50"/>
      <c r="E149" s="45"/>
      <c r="F149" s="24"/>
      <c r="G149" s="24"/>
      <c r="H149" s="24"/>
      <c r="I149" s="24"/>
      <c r="J149" s="24"/>
      <c r="K149" s="24"/>
      <c r="L149" s="24"/>
      <c r="M149" s="24"/>
      <c r="N149" s="24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>
      <c r="A150" s="13"/>
      <c r="B150" s="268" t="s">
        <v>284</v>
      </c>
      <c r="C150" s="268"/>
      <c r="D150" s="268"/>
      <c r="E150" s="268"/>
      <c r="F150" s="236" t="s">
        <v>192</v>
      </c>
      <c r="G150" s="236"/>
      <c r="H150" s="30" t="s">
        <v>17</v>
      </c>
      <c r="I150" s="236" t="s">
        <v>194</v>
      </c>
      <c r="J150" s="236"/>
      <c r="K150" s="236"/>
      <c r="L150" s="37" t="s">
        <v>17</v>
      </c>
      <c r="M150" s="236" t="s">
        <v>290</v>
      </c>
      <c r="N150" s="236"/>
      <c r="O150" s="236"/>
      <c r="P150" s="236"/>
      <c r="Q150" s="37" t="s">
        <v>17</v>
      </c>
      <c r="R150" s="37"/>
      <c r="S150" s="37" t="s">
        <v>195</v>
      </c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>
      <c r="A151" s="13"/>
      <c r="B151" s="50"/>
      <c r="C151" s="50"/>
      <c r="D151" s="50"/>
      <c r="E151" s="45"/>
      <c r="F151" s="24"/>
      <c r="G151" s="24"/>
      <c r="H151" s="24"/>
      <c r="I151" s="24"/>
      <c r="J151" s="24"/>
      <c r="K151" s="24"/>
      <c r="L151" s="24"/>
      <c r="M151" s="24"/>
      <c r="N151" s="24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>
      <c r="A152" s="13"/>
      <c r="B152" s="268" t="s">
        <v>292</v>
      </c>
      <c r="C152" s="268"/>
      <c r="D152" s="268"/>
      <c r="E152" s="268"/>
      <c r="F152" s="24">
        <v>0.4</v>
      </c>
      <c r="G152" s="24" t="s">
        <v>17</v>
      </c>
      <c r="H152" s="24">
        <v>0.4</v>
      </c>
      <c r="I152" s="24" t="s">
        <v>17</v>
      </c>
      <c r="J152" s="24">
        <v>0.05</v>
      </c>
      <c r="K152" s="24" t="s">
        <v>17</v>
      </c>
      <c r="L152" s="243">
        <f>G22</f>
        <v>62</v>
      </c>
      <c r="M152" s="243"/>
      <c r="N152" s="24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>
      <c r="A153" s="13"/>
      <c r="B153" s="50"/>
      <c r="C153" s="50"/>
      <c r="D153" s="50"/>
      <c r="E153" s="45"/>
      <c r="F153" s="24"/>
      <c r="G153" s="24"/>
      <c r="H153" s="24"/>
      <c r="I153" s="24"/>
      <c r="J153" s="24"/>
      <c r="K153" s="24"/>
      <c r="L153" s="24"/>
      <c r="M153" s="24"/>
      <c r="N153" s="24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>
      <c r="A154" s="13"/>
      <c r="B154" s="268" t="s">
        <v>292</v>
      </c>
      <c r="C154" s="268"/>
      <c r="D154" s="268"/>
      <c r="E154" s="268"/>
      <c r="F154" s="25">
        <f>F152*H152*J152*L152</f>
        <v>0.49600000000000011</v>
      </c>
      <c r="G154" s="24" t="s">
        <v>1</v>
      </c>
      <c r="H154" s="24"/>
      <c r="I154" s="24"/>
      <c r="J154" s="24"/>
      <c r="K154" s="24"/>
      <c r="L154" s="24"/>
      <c r="M154" s="24"/>
      <c r="N154" s="24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>
      <c r="A155" s="13"/>
      <c r="B155" s="28"/>
      <c r="C155" s="28"/>
      <c r="D155" s="28"/>
      <c r="E155" s="28"/>
      <c r="F155" s="24"/>
      <c r="G155" s="24"/>
      <c r="H155" s="24"/>
      <c r="I155" s="24"/>
      <c r="J155" s="24"/>
      <c r="K155" s="24"/>
      <c r="L155" s="24"/>
      <c r="M155" s="24"/>
      <c r="N155" s="24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>
      <c r="A156" s="13"/>
      <c r="B156" s="268" t="s">
        <v>291</v>
      </c>
      <c r="C156" s="268"/>
      <c r="D156" s="268"/>
      <c r="E156" s="268"/>
      <c r="F156" s="24">
        <v>0.3</v>
      </c>
      <c r="G156" s="24" t="s">
        <v>17</v>
      </c>
      <c r="H156" s="24">
        <v>0.3</v>
      </c>
      <c r="I156" s="24" t="s">
        <v>17</v>
      </c>
      <c r="J156" s="24">
        <v>0.05</v>
      </c>
      <c r="K156" s="24" t="s">
        <v>17</v>
      </c>
      <c r="L156" s="243">
        <f>P22</f>
        <v>56</v>
      </c>
      <c r="M156" s="243"/>
      <c r="N156" s="24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>
      <c r="A157" s="13"/>
      <c r="B157" s="28"/>
      <c r="C157" s="28"/>
      <c r="D157" s="28"/>
      <c r="E157" s="28"/>
      <c r="F157" s="24"/>
      <c r="G157" s="24"/>
      <c r="H157" s="24"/>
      <c r="I157" s="24"/>
      <c r="J157" s="24"/>
      <c r="K157" s="24"/>
      <c r="L157" s="24"/>
      <c r="M157" s="24"/>
      <c r="N157" s="24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>
      <c r="A158" s="13"/>
      <c r="B158" s="268" t="s">
        <v>284</v>
      </c>
      <c r="C158" s="268"/>
      <c r="D158" s="268"/>
      <c r="E158" s="268"/>
      <c r="F158" s="25">
        <f>F156*H156*J156*L156</f>
        <v>0.252</v>
      </c>
      <c r="G158" s="24" t="s">
        <v>1</v>
      </c>
      <c r="H158" s="24"/>
      <c r="I158" s="24"/>
      <c r="J158" s="24"/>
      <c r="K158" s="24"/>
      <c r="L158" s="24"/>
      <c r="M158" s="24"/>
      <c r="N158" s="24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>
      <c r="A159" s="13"/>
      <c r="B159" s="28"/>
      <c r="C159" s="28"/>
      <c r="D159" s="28"/>
      <c r="E159" s="28"/>
      <c r="F159" s="24"/>
      <c r="G159" s="24"/>
      <c r="H159" s="24"/>
      <c r="I159" s="24"/>
      <c r="J159" s="24"/>
      <c r="K159" s="24"/>
      <c r="L159" s="24"/>
      <c r="M159" s="24"/>
      <c r="N159" s="24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>
      <c r="A160" s="13"/>
      <c r="B160" s="268" t="s">
        <v>285</v>
      </c>
      <c r="C160" s="268"/>
      <c r="D160" s="268"/>
      <c r="E160" s="268"/>
      <c r="F160" s="129">
        <f>F142+F148+F154+F158</f>
        <v>1.0960000000000001</v>
      </c>
      <c r="G160" s="13" t="s">
        <v>1</v>
      </c>
      <c r="H160" s="30"/>
      <c r="I160" s="259"/>
      <c r="J160" s="259"/>
      <c r="K160" s="259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>
      <c r="A161" s="13"/>
      <c r="B161" s="30"/>
      <c r="C161" s="30"/>
      <c r="D161" s="30"/>
      <c r="E161" s="30"/>
      <c r="F161" s="30"/>
      <c r="G161" s="30"/>
      <c r="H161" s="30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>
      <c r="A162" s="13"/>
      <c r="B162" s="238" t="s">
        <v>301</v>
      </c>
      <c r="C162" s="238"/>
      <c r="D162" s="238"/>
      <c r="E162" s="238"/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13"/>
    </row>
    <row r="163" spans="1:28">
      <c r="A163" s="13"/>
      <c r="B163" s="13"/>
      <c r="C163" s="13"/>
      <c r="D163" s="13"/>
      <c r="E163" s="72"/>
      <c r="F163" s="30"/>
      <c r="G163" s="30"/>
      <c r="H163" s="30"/>
      <c r="I163" s="30"/>
      <c r="J163" s="30"/>
      <c r="K163" s="30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>
      <c r="A164" s="13"/>
      <c r="B164" s="13"/>
      <c r="C164" s="13"/>
      <c r="D164" s="13"/>
      <c r="E164" s="72"/>
      <c r="F164" s="35"/>
      <c r="G164" s="35"/>
      <c r="H164" s="35"/>
      <c r="I164" s="35"/>
      <c r="J164" s="35"/>
      <c r="K164" s="35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>
      <c r="A165" s="13"/>
      <c r="B165" s="234" t="s">
        <v>239</v>
      </c>
      <c r="C165" s="234"/>
      <c r="D165" s="234"/>
      <c r="E165" s="234"/>
      <c r="F165" s="51" t="s">
        <v>132</v>
      </c>
      <c r="G165" s="274" t="s">
        <v>240</v>
      </c>
      <c r="H165" s="274"/>
      <c r="I165" s="13" t="s">
        <v>241</v>
      </c>
      <c r="J165" s="74" t="s">
        <v>242</v>
      </c>
      <c r="K165" s="74"/>
      <c r="L165" s="13"/>
      <c r="M165" s="41"/>
      <c r="N165" s="74"/>
      <c r="O165" s="74"/>
      <c r="P165" s="74"/>
      <c r="Q165" s="74"/>
      <c r="R165" s="74"/>
      <c r="S165" s="74"/>
      <c r="T165" s="74"/>
      <c r="U165" s="13"/>
      <c r="V165" s="13"/>
      <c r="W165" s="13"/>
      <c r="X165" s="13"/>
      <c r="Y165" s="13"/>
      <c r="Z165" s="13"/>
      <c r="AA165" s="13"/>
      <c r="AB165" s="13"/>
    </row>
    <row r="166" spans="1:28">
      <c r="A166" s="13"/>
      <c r="B166" s="28"/>
      <c r="C166" s="28"/>
      <c r="D166" s="28"/>
      <c r="E166" s="73"/>
      <c r="F166" s="68"/>
      <c r="G166" s="35"/>
      <c r="H166" s="35"/>
      <c r="I166" s="35"/>
      <c r="J166" s="35"/>
      <c r="K166" s="35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>
      <c r="A167" s="13"/>
      <c r="B167" s="234" t="s">
        <v>239</v>
      </c>
      <c r="C167" s="234"/>
      <c r="D167" s="234"/>
      <c r="E167" s="234"/>
      <c r="F167" s="68" t="s">
        <v>132</v>
      </c>
      <c r="G167" s="272">
        <v>38.32</v>
      </c>
      <c r="H167" s="272"/>
      <c r="I167" s="13" t="s">
        <v>241</v>
      </c>
      <c r="J167" s="13" t="s">
        <v>126</v>
      </c>
      <c r="K167" s="13">
        <f>E17</f>
        <v>17.23</v>
      </c>
      <c r="L167" s="35" t="s">
        <v>143</v>
      </c>
      <c r="M167" s="46">
        <f>K17</f>
        <v>18.349999999999998</v>
      </c>
      <c r="N167" s="46"/>
      <c r="O167" s="13" t="s">
        <v>124</v>
      </c>
      <c r="P167" s="13" t="s">
        <v>243</v>
      </c>
      <c r="Q167" s="265">
        <f>$T$17</f>
        <v>32.196683497127729</v>
      </c>
      <c r="R167" s="265"/>
      <c r="S167" s="13" t="s">
        <v>244</v>
      </c>
      <c r="T167" s="13"/>
      <c r="U167" s="31"/>
      <c r="V167" s="13"/>
      <c r="W167" s="13"/>
      <c r="X167" s="13"/>
      <c r="Y167" s="13"/>
      <c r="Z167" s="13"/>
      <c r="AA167" s="13"/>
      <c r="AB167" s="13"/>
    </row>
    <row r="168" spans="1:28">
      <c r="A168" s="13"/>
      <c r="B168" s="28"/>
      <c r="C168" s="28"/>
      <c r="D168" s="28"/>
      <c r="E168" s="73"/>
      <c r="F168" s="68"/>
      <c r="G168" s="35"/>
      <c r="H168" s="35"/>
      <c r="I168" s="35"/>
      <c r="J168" s="35"/>
      <c r="K168" s="35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>
      <c r="A169" s="13"/>
      <c r="B169" s="234" t="s">
        <v>239</v>
      </c>
      <c r="C169" s="234"/>
      <c r="D169" s="234"/>
      <c r="E169" s="234"/>
      <c r="F169" s="310">
        <f>G167/(K167+M167/COS(Q167*3.1415/180))</f>
        <v>0.98472698562385164</v>
      </c>
      <c r="G169" s="310"/>
      <c r="H169" s="35" t="s">
        <v>7</v>
      </c>
      <c r="I169" s="35"/>
      <c r="J169" s="35"/>
      <c r="K169" s="35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>
      <c r="A170" s="13"/>
      <c r="B170" s="28"/>
      <c r="C170" s="28"/>
      <c r="D170" s="28"/>
      <c r="E170" s="73"/>
      <c r="F170" s="28"/>
      <c r="G170" s="30"/>
      <c r="H170" s="30"/>
      <c r="I170" s="30"/>
      <c r="J170" s="30"/>
      <c r="K170" s="274" t="s">
        <v>245</v>
      </c>
      <c r="L170" s="274"/>
      <c r="M170" s="274"/>
      <c r="N170" s="274"/>
      <c r="O170" s="274"/>
      <c r="P170" s="274"/>
      <c r="Q170" s="274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>
      <c r="A171" s="13"/>
      <c r="B171" s="268" t="s">
        <v>246</v>
      </c>
      <c r="C171" s="268"/>
      <c r="D171" s="268"/>
      <c r="E171" s="268"/>
      <c r="F171" s="268"/>
      <c r="G171" s="74" t="s">
        <v>247</v>
      </c>
      <c r="H171" s="74"/>
      <c r="I171" s="41"/>
      <c r="J171" s="41" t="s">
        <v>17</v>
      </c>
      <c r="K171" s="274"/>
      <c r="L171" s="274"/>
      <c r="M171" s="274"/>
      <c r="N171" s="274"/>
      <c r="O171" s="274"/>
      <c r="P171" s="274"/>
      <c r="Q171" s="274"/>
      <c r="R171" s="13" t="s">
        <v>17</v>
      </c>
      <c r="S171" s="37" t="s">
        <v>248</v>
      </c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>
      <c r="A172" s="13"/>
      <c r="B172" s="28"/>
      <c r="C172" s="28"/>
      <c r="D172" s="28"/>
      <c r="E172" s="73"/>
      <c r="F172" s="28"/>
      <c r="G172" s="30"/>
      <c r="H172" s="30"/>
      <c r="I172" s="30"/>
      <c r="J172" s="30"/>
      <c r="K172" s="30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>
      <c r="A173" s="13"/>
      <c r="B173" s="268" t="s">
        <v>246</v>
      </c>
      <c r="C173" s="268"/>
      <c r="D173" s="268"/>
      <c r="E173" s="268"/>
      <c r="F173" s="268"/>
      <c r="G173" s="40">
        <f>F169</f>
        <v>0.98472698562385164</v>
      </c>
      <c r="H173" s="30" t="s">
        <v>249</v>
      </c>
      <c r="I173" s="259">
        <f>E17</f>
        <v>17.23</v>
      </c>
      <c r="J173" s="259"/>
      <c r="K173" s="30" t="s">
        <v>143</v>
      </c>
      <c r="L173" s="265">
        <f>K17</f>
        <v>18.349999999999998</v>
      </c>
      <c r="M173" s="265"/>
      <c r="N173" s="13" t="s">
        <v>124</v>
      </c>
      <c r="O173" s="13" t="s">
        <v>243</v>
      </c>
      <c r="P173" s="31">
        <f>T17</f>
        <v>32.196683497127729</v>
      </c>
      <c r="Q173" s="13" t="s">
        <v>250</v>
      </c>
      <c r="R173" s="13" t="s">
        <v>251</v>
      </c>
      <c r="S173" s="13">
        <v>0.2</v>
      </c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>
      <c r="A174" s="13"/>
      <c r="B174" s="28"/>
      <c r="C174" s="28"/>
      <c r="D174" s="28"/>
      <c r="E174" s="73"/>
      <c r="F174" s="28"/>
      <c r="G174" s="30"/>
      <c r="H174" s="30"/>
      <c r="I174" s="30"/>
      <c r="J174" s="30"/>
      <c r="K174" s="30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>
      <c r="A175" s="13"/>
      <c r="B175" s="268" t="s">
        <v>246</v>
      </c>
      <c r="C175" s="268"/>
      <c r="D175" s="268"/>
      <c r="E175" s="268"/>
      <c r="F175" s="268"/>
      <c r="G175" s="30">
        <f>G173*(I173+L173/COS(P173*3.1415/180))*S173</f>
        <v>7.6640000000000006</v>
      </c>
      <c r="H175" s="30" t="s">
        <v>1</v>
      </c>
      <c r="I175" s="30"/>
      <c r="J175" s="30"/>
      <c r="K175" s="30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>
      <c r="A176" s="13"/>
      <c r="B176" s="13"/>
      <c r="C176" s="13"/>
      <c r="D176" s="13"/>
      <c r="E176" s="72"/>
      <c r="F176" s="30"/>
      <c r="G176" s="30"/>
      <c r="H176" s="30"/>
      <c r="I176" s="30"/>
      <c r="J176" s="30"/>
      <c r="K176" s="30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>
      <c r="A177" s="13"/>
      <c r="B177" s="273" t="s">
        <v>252</v>
      </c>
      <c r="C177" s="273"/>
      <c r="D177" s="32" t="s">
        <v>132</v>
      </c>
      <c r="E177" s="309" t="s">
        <v>240</v>
      </c>
      <c r="F177" s="309"/>
      <c r="G177" s="32" t="s">
        <v>143</v>
      </c>
      <c r="H177" s="274" t="s">
        <v>253</v>
      </c>
      <c r="I177" s="274"/>
      <c r="J177" s="13" t="s">
        <v>250</v>
      </c>
      <c r="K177" s="41" t="s">
        <v>17</v>
      </c>
      <c r="L177" s="274" t="s">
        <v>254</v>
      </c>
      <c r="M177" s="274"/>
      <c r="N177" s="274"/>
      <c r="O177" s="274"/>
      <c r="P177" s="274"/>
      <c r="Q177" s="274"/>
      <c r="R177" s="274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>
      <c r="A178" s="13"/>
      <c r="B178" s="13"/>
      <c r="C178" s="13"/>
      <c r="D178" s="13"/>
      <c r="E178" s="29"/>
      <c r="F178" s="13"/>
      <c r="G178" s="13"/>
      <c r="H178" s="30"/>
      <c r="I178" s="30"/>
      <c r="J178" s="30"/>
      <c r="K178" s="30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>
      <c r="A179" s="13"/>
      <c r="B179" s="273" t="s">
        <v>252</v>
      </c>
      <c r="C179" s="273"/>
      <c r="D179" s="13" t="s">
        <v>132</v>
      </c>
      <c r="E179" s="280">
        <v>38.32</v>
      </c>
      <c r="F179" s="280"/>
      <c r="G179" s="13" t="s">
        <v>143</v>
      </c>
      <c r="H179" s="265">
        <v>18.89</v>
      </c>
      <c r="I179" s="265"/>
      <c r="J179" s="13" t="s">
        <v>250</v>
      </c>
      <c r="K179" s="13" t="s">
        <v>17</v>
      </c>
      <c r="L179" s="259">
        <f>G34</f>
        <v>3.91</v>
      </c>
      <c r="M179" s="259"/>
      <c r="N179" s="13"/>
      <c r="O179" s="265"/>
      <c r="P179" s="265"/>
      <c r="Q179" s="13"/>
      <c r="R179" s="13"/>
      <c r="S179" s="31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>
      <c r="A180" s="13"/>
      <c r="B180" s="13"/>
      <c r="C180" s="13"/>
      <c r="D180" s="13"/>
      <c r="E180" s="29"/>
      <c r="F180" s="13"/>
      <c r="G180" s="13"/>
      <c r="H180" s="30"/>
      <c r="I180" s="30"/>
      <c r="J180" s="30"/>
      <c r="K180" s="30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>
      <c r="A181" s="13"/>
      <c r="B181" s="273" t="s">
        <v>252</v>
      </c>
      <c r="C181" s="273"/>
      <c r="D181" s="288">
        <f>(E179+H179)*L179</f>
        <v>223.69110000000001</v>
      </c>
      <c r="E181" s="288"/>
      <c r="F181" s="13" t="s">
        <v>64</v>
      </c>
      <c r="G181" s="13"/>
      <c r="H181" s="30"/>
      <c r="I181" s="30"/>
      <c r="J181" s="30"/>
      <c r="K181" s="30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pans="1:28">
      <c r="A182" s="13"/>
      <c r="B182" s="280"/>
      <c r="C182" s="280"/>
      <c r="D182" s="280"/>
      <c r="E182" s="307"/>
      <c r="F182" s="273"/>
      <c r="G182" s="27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pans="1:28">
      <c r="A183" s="13"/>
      <c r="B183" s="51"/>
      <c r="C183" s="51"/>
      <c r="D183" s="51"/>
      <c r="E183" s="46"/>
      <c r="F183" s="35"/>
      <c r="G183" s="35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pans="1:28">
      <c r="A184" s="13"/>
      <c r="B184" s="238" t="s">
        <v>320</v>
      </c>
      <c r="C184" s="238"/>
      <c r="D184" s="238"/>
      <c r="E184" s="238"/>
      <c r="F184" s="238"/>
      <c r="G184" s="238"/>
      <c r="H184" s="238"/>
      <c r="I184" s="238"/>
      <c r="J184" s="238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238"/>
      <c r="W184" s="238"/>
      <c r="X184" s="238"/>
      <c r="Y184" s="238"/>
      <c r="Z184" s="238"/>
      <c r="AA184" s="238"/>
      <c r="AB184" s="13"/>
    </row>
    <row r="185" spans="1:28">
      <c r="A185" s="13"/>
      <c r="B185" s="51"/>
      <c r="C185" s="51"/>
      <c r="D185" s="51"/>
      <c r="E185" s="46"/>
      <c r="F185" s="35"/>
      <c r="G185" s="35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pans="1:28">
      <c r="A186" s="13"/>
      <c r="B186" s="51" t="s">
        <v>322</v>
      </c>
      <c r="C186" s="51"/>
      <c r="D186" s="51"/>
      <c r="E186" s="270" t="s">
        <v>323</v>
      </c>
      <c r="F186" s="270"/>
      <c r="G186" s="270"/>
      <c r="H186" s="270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13"/>
      <c r="W186" s="13"/>
      <c r="X186" s="13"/>
      <c r="Y186" s="13"/>
      <c r="Z186" s="13"/>
      <c r="AA186" s="13"/>
      <c r="AB186" s="13"/>
    </row>
    <row r="187" spans="1:28">
      <c r="A187" s="13"/>
      <c r="B187" s="51"/>
      <c r="C187" s="51"/>
      <c r="D187" s="51"/>
      <c r="E187" s="46"/>
      <c r="F187" s="35"/>
      <c r="G187" s="35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pans="1:28" ht="17.25">
      <c r="A188" s="13"/>
      <c r="B188" s="51" t="s">
        <v>322</v>
      </c>
      <c r="C188" s="51"/>
      <c r="D188" s="51"/>
      <c r="E188" s="274" t="s">
        <v>235</v>
      </c>
      <c r="F188" s="274"/>
      <c r="G188" s="274"/>
      <c r="H188" s="32" t="s">
        <v>143</v>
      </c>
      <c r="I188" s="135" t="s">
        <v>327</v>
      </c>
      <c r="J188" s="136"/>
      <c r="K188" s="136"/>
      <c r="L188" s="70" t="s">
        <v>143</v>
      </c>
      <c r="M188" s="289" t="s">
        <v>325</v>
      </c>
      <c r="N188" s="289"/>
      <c r="O188" s="289"/>
      <c r="P188" s="289"/>
      <c r="Q188" s="289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pans="1:28">
      <c r="A189" s="13"/>
      <c r="B189" s="51"/>
      <c r="C189" s="51"/>
      <c r="D189" s="51"/>
      <c r="E189" s="46"/>
      <c r="F189" s="35"/>
      <c r="G189" s="35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pans="1:28">
      <c r="A190" s="13"/>
      <c r="B190" s="51" t="s">
        <v>322</v>
      </c>
      <c r="C190" s="51"/>
      <c r="D190" s="51"/>
      <c r="E190" s="46">
        <f>G45</f>
        <v>5.48</v>
      </c>
      <c r="F190" s="35" t="s">
        <v>143</v>
      </c>
      <c r="G190" s="46">
        <f>G51</f>
        <v>1.68</v>
      </c>
      <c r="H190" s="13" t="s">
        <v>143</v>
      </c>
      <c r="I190" s="31">
        <f>G57</f>
        <v>0.40799999999999997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pans="1:28">
      <c r="A191" s="13"/>
      <c r="B191" s="51"/>
      <c r="C191" s="51"/>
      <c r="D191" s="51"/>
      <c r="E191" s="46"/>
      <c r="F191" s="35"/>
      <c r="G191" s="35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pans="1:28">
      <c r="A192" s="13"/>
      <c r="B192" s="51" t="s">
        <v>322</v>
      </c>
      <c r="C192" s="51"/>
      <c r="D192" s="51"/>
      <c r="E192" s="46">
        <f>E190+G190+I190</f>
        <v>7.5680000000000005</v>
      </c>
      <c r="F192" s="130" t="s">
        <v>1</v>
      </c>
      <c r="G192" s="35"/>
      <c r="H192" s="13"/>
      <c r="I192" s="134" t="s">
        <v>326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pans="1:28">
      <c r="A193" s="13"/>
      <c r="B193" s="50"/>
      <c r="C193" s="50"/>
      <c r="D193" s="50"/>
      <c r="E193" s="40"/>
      <c r="F193" s="30"/>
      <c r="G193" s="30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pans="1:28">
      <c r="A194" s="13"/>
      <c r="B194" s="238" t="s">
        <v>321</v>
      </c>
      <c r="C194" s="238"/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  <c r="Z194" s="238"/>
      <c r="AA194" s="238"/>
      <c r="AB194" s="13"/>
    </row>
    <row r="195" spans="1:28">
      <c r="A195" s="13"/>
      <c r="B195" s="41"/>
      <c r="C195" s="41"/>
      <c r="D195" s="41"/>
      <c r="E195" s="40"/>
      <c r="F195" s="30"/>
      <c r="G195" s="30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pans="1:28">
      <c r="A196" s="13"/>
      <c r="B196" s="32" t="s">
        <v>161</v>
      </c>
      <c r="C196" s="308" t="s">
        <v>255</v>
      </c>
      <c r="D196" s="308"/>
      <c r="E196" s="308"/>
      <c r="F196" s="308"/>
      <c r="G196" s="308"/>
      <c r="H196" s="308"/>
      <c r="I196" s="308"/>
      <c r="J196" s="308"/>
      <c r="K196" s="308"/>
      <c r="L196" s="308"/>
      <c r="M196" s="308"/>
      <c r="N196" s="308"/>
      <c r="O196" s="308"/>
      <c r="P196" s="308"/>
      <c r="Q196" s="308"/>
      <c r="R196" s="308"/>
      <c r="S196" s="308"/>
      <c r="T196" s="308"/>
      <c r="U196" s="308"/>
      <c r="V196" s="308"/>
      <c r="W196" s="308"/>
      <c r="X196" s="308"/>
      <c r="Y196" s="308"/>
      <c r="Z196" s="308"/>
      <c r="AA196" s="308"/>
      <c r="AB196" s="13"/>
    </row>
    <row r="197" spans="1:28">
      <c r="A197" s="13"/>
      <c r="B197" s="16"/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/>
      <c r="Q197" s="308"/>
      <c r="R197" s="308"/>
      <c r="S197" s="308"/>
      <c r="T197" s="308"/>
      <c r="U197" s="308"/>
      <c r="V197" s="308"/>
      <c r="W197" s="308"/>
      <c r="X197" s="308"/>
      <c r="Y197" s="308"/>
      <c r="Z197" s="308"/>
      <c r="AA197" s="308"/>
      <c r="AB197" s="13"/>
    </row>
    <row r="198" spans="1:28">
      <c r="A198" s="13"/>
      <c r="B198" s="16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13"/>
    </row>
    <row r="199" spans="1:28">
      <c r="A199" s="13"/>
      <c r="B199" s="234"/>
      <c r="C199" s="23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pans="1:28" ht="15.75" customHeight="1">
      <c r="A200" s="13"/>
      <c r="B200" s="13" t="s">
        <v>163</v>
      </c>
      <c r="C200" s="286" t="s">
        <v>256</v>
      </c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6"/>
      <c r="AB200" s="13"/>
    </row>
    <row r="201" spans="1:28">
      <c r="A201" s="13"/>
      <c r="B201" s="13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6"/>
      <c r="AB201" s="13"/>
    </row>
    <row r="202" spans="1:28">
      <c r="A202" s="13"/>
      <c r="B202" s="13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6"/>
      <c r="AB202" s="13"/>
    </row>
    <row r="203" spans="1:28">
      <c r="A203" s="13"/>
      <c r="B203" s="13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13"/>
    </row>
    <row r="204" spans="1:28">
      <c r="A204" s="13"/>
      <c r="B204" s="13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13"/>
      <c r="AB204" s="13"/>
    </row>
    <row r="205" spans="1:28" ht="15.75" customHeight="1">
      <c r="A205" s="13"/>
      <c r="B205" s="13" t="s">
        <v>257</v>
      </c>
      <c r="C205" s="286" t="s">
        <v>309</v>
      </c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13"/>
      <c r="AB205" s="13"/>
    </row>
    <row r="206" spans="1:28">
      <c r="A206" s="13"/>
      <c r="B206" s="13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13"/>
      <c r="AB206" s="13"/>
    </row>
    <row r="207" spans="1:28">
      <c r="A207" s="13"/>
      <c r="B207" s="13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13"/>
      <c r="AB207" s="13"/>
    </row>
    <row r="208" spans="1:28">
      <c r="A208" s="13"/>
      <c r="B208" s="32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13"/>
      <c r="AB208" s="13"/>
    </row>
    <row r="209" spans="1:33">
      <c r="A209" s="13"/>
      <c r="B209" s="32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13"/>
      <c r="AB209" s="13"/>
    </row>
    <row r="210" spans="1:33">
      <c r="A210" s="54" t="s">
        <v>164</v>
      </c>
    </row>
    <row r="211" spans="1:33">
      <c r="A211" s="239" t="s">
        <v>165</v>
      </c>
      <c r="B211" s="239"/>
      <c r="C211" s="239"/>
      <c r="D211" s="282" t="s">
        <v>166</v>
      </c>
      <c r="E211" s="282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  <c r="AC211" s="21" t="s">
        <v>167</v>
      </c>
      <c r="AD211" s="283" t="e">
        <f>#REF!</f>
        <v>#REF!</v>
      </c>
      <c r="AE211" s="284"/>
      <c r="AF211" s="284"/>
      <c r="AG211" s="14" t="s">
        <v>1</v>
      </c>
    </row>
    <row r="212" spans="1:33">
      <c r="A212" s="239" t="s">
        <v>168</v>
      </c>
      <c r="B212" s="239"/>
      <c r="C212" s="239"/>
      <c r="D212" s="282" t="s">
        <v>169</v>
      </c>
      <c r="E212" s="282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  <c r="AC212" s="21" t="s">
        <v>167</v>
      </c>
      <c r="AD212" s="283" t="e">
        <f>#REF!</f>
        <v>#REF!</v>
      </c>
      <c r="AE212" s="284"/>
      <c r="AF212" s="284"/>
      <c r="AG212" s="14" t="s">
        <v>61</v>
      </c>
    </row>
    <row r="213" spans="1:33">
      <c r="A213" s="239" t="s">
        <v>170</v>
      </c>
      <c r="B213" s="239"/>
      <c r="C213" s="239"/>
      <c r="D213" s="282" t="s">
        <v>171</v>
      </c>
      <c r="E213" s="282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  <c r="AC213" s="21" t="s">
        <v>167</v>
      </c>
      <c r="AD213" s="283" t="e">
        <f>#REF!</f>
        <v>#REF!</v>
      </c>
      <c r="AE213" s="284"/>
      <c r="AF213" s="284"/>
      <c r="AG213" s="14" t="s">
        <v>1</v>
      </c>
    </row>
    <row r="214" spans="1:33">
      <c r="A214" s="239" t="s">
        <v>172</v>
      </c>
      <c r="B214" s="239"/>
      <c r="C214" s="239"/>
      <c r="D214" s="282" t="s">
        <v>173</v>
      </c>
      <c r="E214" s="282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  <c r="AC214" s="21" t="s">
        <v>167</v>
      </c>
      <c r="AD214" s="283">
        <f>E182</f>
        <v>0</v>
      </c>
      <c r="AE214" s="284"/>
      <c r="AF214" s="284"/>
      <c r="AG214" s="14" t="s">
        <v>7</v>
      </c>
    </row>
  </sheetData>
  <mergeCells count="291">
    <mergeCell ref="B156:E156"/>
    <mergeCell ref="B158:E158"/>
    <mergeCell ref="L156:M156"/>
    <mergeCell ref="B152:E152"/>
    <mergeCell ref="B154:E154"/>
    <mergeCell ref="F150:G150"/>
    <mergeCell ref="I150:K150"/>
    <mergeCell ref="M150:P150"/>
    <mergeCell ref="L152:M152"/>
    <mergeCell ref="B150:E150"/>
    <mergeCell ref="F144:H144"/>
    <mergeCell ref="J144:L144"/>
    <mergeCell ref="N144:Q144"/>
    <mergeCell ref="S144:W144"/>
    <mergeCell ref="F138:H138"/>
    <mergeCell ref="J138:K138"/>
    <mergeCell ref="M138:O138"/>
    <mergeCell ref="Q138:T138"/>
    <mergeCell ref="A214:C214"/>
    <mergeCell ref="D214:AB214"/>
    <mergeCell ref="B194:AA194"/>
    <mergeCell ref="C196:AA197"/>
    <mergeCell ref="B175:F175"/>
    <mergeCell ref="B177:C177"/>
    <mergeCell ref="E177:F177"/>
    <mergeCell ref="H177:I177"/>
    <mergeCell ref="L177:R177"/>
    <mergeCell ref="B179:C179"/>
    <mergeCell ref="E179:F179"/>
    <mergeCell ref="H179:I179"/>
    <mergeCell ref="L179:M179"/>
    <mergeCell ref="O179:P179"/>
    <mergeCell ref="B169:E169"/>
    <mergeCell ref="F169:G169"/>
    <mergeCell ref="AD214:AF214"/>
    <mergeCell ref="B136:AA136"/>
    <mergeCell ref="B138:E138"/>
    <mergeCell ref="B140:E140"/>
    <mergeCell ref="B142:E142"/>
    <mergeCell ref="B144:E144"/>
    <mergeCell ref="B146:E146"/>
    <mergeCell ref="B148:E148"/>
    <mergeCell ref="A212:C212"/>
    <mergeCell ref="D212:AB212"/>
    <mergeCell ref="AD212:AF212"/>
    <mergeCell ref="A213:C213"/>
    <mergeCell ref="D213:AB213"/>
    <mergeCell ref="AD213:AF213"/>
    <mergeCell ref="B199:C199"/>
    <mergeCell ref="C200:AA202"/>
    <mergeCell ref="C205:Z208"/>
    <mergeCell ref="A211:C211"/>
    <mergeCell ref="D211:AB211"/>
    <mergeCell ref="AD211:AF211"/>
    <mergeCell ref="B181:C181"/>
    <mergeCell ref="D181:E181"/>
    <mergeCell ref="B182:D182"/>
    <mergeCell ref="E182:G182"/>
    <mergeCell ref="K170:Q171"/>
    <mergeCell ref="B171:F171"/>
    <mergeCell ref="B173:F173"/>
    <mergeCell ref="I173:J173"/>
    <mergeCell ref="L173:M173"/>
    <mergeCell ref="I160:K160"/>
    <mergeCell ref="B162:AA162"/>
    <mergeCell ref="B165:E165"/>
    <mergeCell ref="G165:H165"/>
    <mergeCell ref="B167:E167"/>
    <mergeCell ref="G167:H167"/>
    <mergeCell ref="Q167:R167"/>
    <mergeCell ref="B160:E160"/>
    <mergeCell ref="B131:E131"/>
    <mergeCell ref="I131:K131"/>
    <mergeCell ref="E132:G132"/>
    <mergeCell ref="B133:E133"/>
    <mergeCell ref="F133:G133"/>
    <mergeCell ref="B135:D135"/>
    <mergeCell ref="E135:N135"/>
    <mergeCell ref="B125:E125"/>
    <mergeCell ref="I125:K125"/>
    <mergeCell ref="B127:E127"/>
    <mergeCell ref="F127:I127"/>
    <mergeCell ref="K127:Q127"/>
    <mergeCell ref="B129:E129"/>
    <mergeCell ref="I129:J129"/>
    <mergeCell ref="B117:E117"/>
    <mergeCell ref="B119:E119"/>
    <mergeCell ref="B121:E121"/>
    <mergeCell ref="F121:I121"/>
    <mergeCell ref="K121:Q121"/>
    <mergeCell ref="B123:E123"/>
    <mergeCell ref="I123:J123"/>
    <mergeCell ref="B111:E111"/>
    <mergeCell ref="B113:E113"/>
    <mergeCell ref="B114:D114"/>
    <mergeCell ref="B115:E115"/>
    <mergeCell ref="G115:I115"/>
    <mergeCell ref="K115:Q115"/>
    <mergeCell ref="B105:E105"/>
    <mergeCell ref="F105:G105"/>
    <mergeCell ref="B107:AA107"/>
    <mergeCell ref="B109:E109"/>
    <mergeCell ref="F109:J109"/>
    <mergeCell ref="L109:R109"/>
    <mergeCell ref="B96:F96"/>
    <mergeCell ref="B99:E99"/>
    <mergeCell ref="F99:I99"/>
    <mergeCell ref="K99:N99"/>
    <mergeCell ref="B101:E101"/>
    <mergeCell ref="B103:E103"/>
    <mergeCell ref="B92:E92"/>
    <mergeCell ref="F92:I92"/>
    <mergeCell ref="K92:N92"/>
    <mergeCell ref="P92:T92"/>
    <mergeCell ref="U92:Y92"/>
    <mergeCell ref="B94:E94"/>
    <mergeCell ref="V94:W94"/>
    <mergeCell ref="B87:E87"/>
    <mergeCell ref="Q87:R87"/>
    <mergeCell ref="V87:W87"/>
    <mergeCell ref="AJ88:AL88"/>
    <mergeCell ref="AN88:AQ88"/>
    <mergeCell ref="B89:F89"/>
    <mergeCell ref="B85:E85"/>
    <mergeCell ref="F85:I85"/>
    <mergeCell ref="K85:N85"/>
    <mergeCell ref="P85:S85"/>
    <mergeCell ref="U85:Y85"/>
    <mergeCell ref="AH85:AL85"/>
    <mergeCell ref="X78:Z78"/>
    <mergeCell ref="AQ78:AR78"/>
    <mergeCell ref="AW78:AY78"/>
    <mergeCell ref="BA78:BD78"/>
    <mergeCell ref="B80:F80"/>
    <mergeCell ref="B82:F82"/>
    <mergeCell ref="G82:H82"/>
    <mergeCell ref="B76:E76"/>
    <mergeCell ref="F76:G76"/>
    <mergeCell ref="B78:E78"/>
    <mergeCell ref="F78:G78"/>
    <mergeCell ref="I78:K78"/>
    <mergeCell ref="Q78:T78"/>
    <mergeCell ref="B72:E72"/>
    <mergeCell ref="F72:G72"/>
    <mergeCell ref="I72:J72"/>
    <mergeCell ref="L72:N72"/>
    <mergeCell ref="P72:S72"/>
    <mergeCell ref="B74:E74"/>
    <mergeCell ref="F74:G74"/>
    <mergeCell ref="I74:J74"/>
    <mergeCell ref="L74:N74"/>
    <mergeCell ref="P74:S74"/>
    <mergeCell ref="B68:AA68"/>
    <mergeCell ref="B70:E70"/>
    <mergeCell ref="F70:G70"/>
    <mergeCell ref="I70:J70"/>
    <mergeCell ref="L70:N70"/>
    <mergeCell ref="P70:S70"/>
    <mergeCell ref="B61:F61"/>
    <mergeCell ref="M61:N61"/>
    <mergeCell ref="P61:Q61"/>
    <mergeCell ref="B63:F63"/>
    <mergeCell ref="B65:F65"/>
    <mergeCell ref="R53:U53"/>
    <mergeCell ref="B55:F55"/>
    <mergeCell ref="B57:F57"/>
    <mergeCell ref="G57:H57"/>
    <mergeCell ref="B59:F59"/>
    <mergeCell ref="M59:P59"/>
    <mergeCell ref="R59:U59"/>
    <mergeCell ref="B49:F49"/>
    <mergeCell ref="B51:F51"/>
    <mergeCell ref="B53:F53"/>
    <mergeCell ref="G53:I53"/>
    <mergeCell ref="K53:L53"/>
    <mergeCell ref="N53:P53"/>
    <mergeCell ref="B45:F45"/>
    <mergeCell ref="G45:H45"/>
    <mergeCell ref="AJ45:AN45"/>
    <mergeCell ref="B47:F47"/>
    <mergeCell ref="G47:I47"/>
    <mergeCell ref="K47:M47"/>
    <mergeCell ref="O47:R47"/>
    <mergeCell ref="T47:X47"/>
    <mergeCell ref="B43:F43"/>
    <mergeCell ref="G43:H43"/>
    <mergeCell ref="J43:K43"/>
    <mergeCell ref="M43:O43"/>
    <mergeCell ref="Q43:T43"/>
    <mergeCell ref="AJ43:AN43"/>
    <mergeCell ref="AJ39:AN39"/>
    <mergeCell ref="B41:F41"/>
    <mergeCell ref="G41:H41"/>
    <mergeCell ref="J41:K41"/>
    <mergeCell ref="M41:O41"/>
    <mergeCell ref="Q41:T41"/>
    <mergeCell ref="AJ41:AN41"/>
    <mergeCell ref="L37:Q37"/>
    <mergeCell ref="R37:U37"/>
    <mergeCell ref="V37:Y37"/>
    <mergeCell ref="B39:F39"/>
    <mergeCell ref="G39:H39"/>
    <mergeCell ref="J39:K39"/>
    <mergeCell ref="M39:O39"/>
    <mergeCell ref="Q39:T39"/>
    <mergeCell ref="B33:F33"/>
    <mergeCell ref="G33:J33"/>
    <mergeCell ref="G34:H34"/>
    <mergeCell ref="I34:J34"/>
    <mergeCell ref="C37:E37"/>
    <mergeCell ref="F37:K37"/>
    <mergeCell ref="W30:Z30"/>
    <mergeCell ref="G31:H31"/>
    <mergeCell ref="I31:J31"/>
    <mergeCell ref="K31:L31"/>
    <mergeCell ref="O31:P31"/>
    <mergeCell ref="Q31:R31"/>
    <mergeCell ref="S31:T31"/>
    <mergeCell ref="U31:V31"/>
    <mergeCell ref="W31:X31"/>
    <mergeCell ref="Y31:Z31"/>
    <mergeCell ref="F28:G28"/>
    <mergeCell ref="O28:P28"/>
    <mergeCell ref="B30:F30"/>
    <mergeCell ref="G30:J30"/>
    <mergeCell ref="K30:M30"/>
    <mergeCell ref="S30:V30"/>
    <mergeCell ref="F25:H25"/>
    <mergeCell ref="O25:Q25"/>
    <mergeCell ref="R25:T25"/>
    <mergeCell ref="X25:Y25"/>
    <mergeCell ref="F26:G26"/>
    <mergeCell ref="F27:H27"/>
    <mergeCell ref="O27:R27"/>
    <mergeCell ref="G22:H22"/>
    <mergeCell ref="P22:Q22"/>
    <mergeCell ref="X22:Y22"/>
    <mergeCell ref="L24:N24"/>
    <mergeCell ref="O24:T24"/>
    <mergeCell ref="X24:Z24"/>
    <mergeCell ref="L17:M17"/>
    <mergeCell ref="N17:O17"/>
    <mergeCell ref="Q17:R17"/>
    <mergeCell ref="T17:V17"/>
    <mergeCell ref="X17:Y17"/>
    <mergeCell ref="B16:D16"/>
    <mergeCell ref="E16:G16"/>
    <mergeCell ref="H16:J16"/>
    <mergeCell ref="K16:M16"/>
    <mergeCell ref="N16:P16"/>
    <mergeCell ref="Q16:S16"/>
    <mergeCell ref="L9:Q9"/>
    <mergeCell ref="R9:U9"/>
    <mergeCell ref="V9:Y9"/>
    <mergeCell ref="L10:Q10"/>
    <mergeCell ref="R10:U10"/>
    <mergeCell ref="V10:Y10"/>
    <mergeCell ref="B2:G13"/>
    <mergeCell ref="L5:Q6"/>
    <mergeCell ref="R5:U6"/>
    <mergeCell ref="V5:Y6"/>
    <mergeCell ref="L7:Q7"/>
    <mergeCell ref="R7:U7"/>
    <mergeCell ref="V7:Y7"/>
    <mergeCell ref="L8:Q8"/>
    <mergeCell ref="R8:U8"/>
    <mergeCell ref="V8:Y8"/>
    <mergeCell ref="B184:AA184"/>
    <mergeCell ref="E186:U186"/>
    <mergeCell ref="K123:L123"/>
    <mergeCell ref="E188:G188"/>
    <mergeCell ref="M188:Q188"/>
    <mergeCell ref="L12:Q12"/>
    <mergeCell ref="R12:U12"/>
    <mergeCell ref="V12:Y12"/>
    <mergeCell ref="C14:E15"/>
    <mergeCell ref="F14:K15"/>
    <mergeCell ref="L14:Q15"/>
    <mergeCell ref="R14:U15"/>
    <mergeCell ref="V14:Y15"/>
    <mergeCell ref="F18:G18"/>
    <mergeCell ref="L18:M18"/>
    <mergeCell ref="G21:I21"/>
    <mergeCell ref="P21:R21"/>
    <mergeCell ref="U21:W21"/>
    <mergeCell ref="X21:Z21"/>
    <mergeCell ref="T16:W16"/>
    <mergeCell ref="X16:Z16"/>
    <mergeCell ref="B17:C17"/>
    <mergeCell ref="F17:G17"/>
    <mergeCell ref="H17:I17"/>
  </mergeCells>
  <pageMargins left="0.511811024" right="0.511811024" top="0.78740157499999996" bottom="0.78740157499999996" header="0.31496062000000002" footer="0.31496062000000002"/>
  <pageSetup paperSize="9" scale="7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G74"/>
  <sheetViews>
    <sheetView view="pageBreakPreview" topLeftCell="A46" zoomScale="85" zoomScaleSheetLayoutView="85" workbookViewId="0">
      <selection activeCell="A10" sqref="A10:Q10"/>
    </sheetView>
  </sheetViews>
  <sheetFormatPr defaultColWidth="3.28515625" defaultRowHeight="15.75"/>
  <cols>
    <col min="1" max="3" width="3.28515625" style="14"/>
    <col min="4" max="4" width="4.7109375" style="14" customWidth="1"/>
    <col min="5" max="5" width="7" style="14" customWidth="1"/>
    <col min="6" max="6" width="5.28515625" style="14" customWidth="1"/>
    <col min="7" max="7" width="6.140625" style="14" customWidth="1"/>
    <col min="8" max="8" width="5.42578125" style="14" customWidth="1"/>
    <col min="9" max="9" width="4.85546875" style="14" customWidth="1"/>
    <col min="10" max="10" width="5.140625" style="14" customWidth="1"/>
    <col min="11" max="11" width="6.140625" style="14" bestFit="1" customWidth="1"/>
    <col min="12" max="12" width="5.140625" style="14" customWidth="1"/>
    <col min="13" max="13" width="5.85546875" style="14" customWidth="1"/>
    <col min="14" max="14" width="4.42578125" style="14" customWidth="1"/>
    <col min="15" max="15" width="5.28515625" style="14" customWidth="1"/>
    <col min="16" max="16" width="6.140625" style="14" bestFit="1" customWidth="1"/>
    <col min="17" max="17" width="4.42578125" style="14" customWidth="1"/>
    <col min="18" max="18" width="5" style="14" bestFit="1" customWidth="1"/>
    <col min="19" max="19" width="6.140625" style="14" bestFit="1" customWidth="1"/>
    <col min="20" max="20" width="5" style="14" bestFit="1" customWidth="1"/>
    <col min="21" max="21" width="6.140625" style="14" bestFit="1" customWidth="1"/>
    <col min="22" max="22" width="3.28515625" style="14"/>
    <col min="23" max="23" width="6.140625" style="14" bestFit="1" customWidth="1"/>
    <col min="24" max="24" width="3.28515625" style="14"/>
    <col min="25" max="25" width="3.7109375" style="14" customWidth="1"/>
    <col min="26" max="26" width="6.7109375" style="14" customWidth="1"/>
    <col min="27" max="16384" width="3.28515625" style="14"/>
  </cols>
  <sheetData>
    <row r="1" spans="1:28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28" ht="15.75" customHeight="1">
      <c r="A2" s="13"/>
      <c r="B2" s="311" t="s">
        <v>258</v>
      </c>
      <c r="C2" s="311"/>
      <c r="D2" s="311"/>
      <c r="E2" s="311"/>
      <c r="F2" s="311"/>
      <c r="G2" s="311"/>
      <c r="H2" s="311"/>
      <c r="I2" s="311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13"/>
    </row>
    <row r="3" spans="1:28">
      <c r="A3" s="13"/>
      <c r="B3" s="311"/>
      <c r="C3" s="311"/>
      <c r="D3" s="311"/>
      <c r="E3" s="311"/>
      <c r="F3" s="311"/>
      <c r="G3" s="311"/>
      <c r="H3" s="311"/>
      <c r="I3" s="311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3"/>
    </row>
    <row r="4" spans="1:28">
      <c r="A4" s="13"/>
      <c r="B4" s="311"/>
      <c r="C4" s="311"/>
      <c r="D4" s="311"/>
      <c r="E4" s="311"/>
      <c r="F4" s="311"/>
      <c r="G4" s="311"/>
      <c r="H4" s="311"/>
      <c r="I4" s="311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3"/>
      <c r="AA4" s="13"/>
      <c r="AB4" s="13"/>
    </row>
    <row r="5" spans="1:28" ht="15.75" customHeight="1">
      <c r="A5" s="13"/>
      <c r="B5" s="311"/>
      <c r="C5" s="311"/>
      <c r="D5" s="311"/>
      <c r="E5" s="311"/>
      <c r="F5" s="311"/>
      <c r="G5" s="311"/>
      <c r="H5" s="311"/>
      <c r="I5" s="311"/>
      <c r="J5" s="22"/>
      <c r="K5" s="22"/>
      <c r="L5" s="22"/>
      <c r="M5" s="22"/>
      <c r="N5" s="22"/>
      <c r="O5" s="22"/>
      <c r="P5" s="22"/>
      <c r="Q5" s="22"/>
      <c r="R5" s="16"/>
      <c r="S5" s="16"/>
      <c r="T5" s="16"/>
      <c r="U5" s="16"/>
      <c r="V5" s="16"/>
      <c r="W5" s="16"/>
      <c r="X5" s="16"/>
      <c r="Y5" s="16"/>
      <c r="Z5" s="13"/>
      <c r="AA5" s="13"/>
      <c r="AB5" s="13"/>
    </row>
    <row r="6" spans="1:28">
      <c r="A6" s="13"/>
      <c r="B6" s="78"/>
      <c r="C6" s="78"/>
      <c r="D6" s="78"/>
      <c r="E6" s="78"/>
      <c r="F6" s="78"/>
      <c r="G6" s="78"/>
      <c r="H6" s="22"/>
      <c r="I6" s="22"/>
      <c r="J6" s="22"/>
      <c r="K6" s="22"/>
      <c r="L6" s="22"/>
      <c r="M6" s="22"/>
      <c r="N6" s="22"/>
      <c r="O6" s="22"/>
      <c r="P6" s="22"/>
      <c r="Q6" s="22"/>
      <c r="R6" s="16"/>
      <c r="S6" s="16"/>
      <c r="T6" s="16"/>
      <c r="U6" s="16"/>
      <c r="V6" s="16"/>
      <c r="W6" s="16"/>
      <c r="X6" s="16"/>
      <c r="Y6" s="16"/>
      <c r="Z6" s="13"/>
      <c r="AA6" s="13"/>
      <c r="AB6" s="13"/>
    </row>
    <row r="7" spans="1:28" ht="16.5" customHeight="1">
      <c r="A7" s="13"/>
      <c r="B7" s="78"/>
      <c r="C7" s="78"/>
      <c r="D7" s="78"/>
      <c r="E7" s="78"/>
      <c r="F7" s="78"/>
      <c r="G7" s="78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24"/>
      <c r="W7" s="24"/>
      <c r="X7" s="24"/>
      <c r="Y7" s="24"/>
      <c r="Z7" s="13"/>
      <c r="AA7" s="13"/>
      <c r="AB7" s="13"/>
    </row>
    <row r="8" spans="1:28">
      <c r="A8" s="13"/>
      <c r="B8" s="78"/>
      <c r="C8" s="78"/>
      <c r="D8" s="78"/>
      <c r="E8" s="78"/>
      <c r="F8" s="78"/>
      <c r="G8" s="78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3"/>
      <c r="AA8" s="13"/>
      <c r="AB8" s="13"/>
    </row>
    <row r="9" spans="1:28">
      <c r="A9" s="13"/>
      <c r="B9" s="78"/>
      <c r="C9" s="78"/>
      <c r="D9" s="78"/>
      <c r="E9" s="78"/>
      <c r="F9" s="78"/>
      <c r="G9" s="78"/>
      <c r="H9" s="24"/>
      <c r="I9" s="24"/>
      <c r="J9" s="24"/>
      <c r="K9" s="24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3"/>
      <c r="AA9" s="13"/>
      <c r="AB9" s="13"/>
    </row>
    <row r="10" spans="1:28">
      <c r="A10" s="13"/>
      <c r="B10" s="78"/>
      <c r="C10" s="78"/>
      <c r="D10" s="78"/>
      <c r="E10" s="78"/>
      <c r="F10" s="78"/>
      <c r="G10" s="78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3"/>
      <c r="AA10" s="13"/>
      <c r="AB10" s="13"/>
    </row>
    <row r="11" spans="1:28">
      <c r="A11" s="13"/>
      <c r="B11" s="251" t="s">
        <v>137</v>
      </c>
      <c r="C11" s="252"/>
      <c r="D11" s="252"/>
      <c r="E11" s="253"/>
      <c r="F11" s="13"/>
      <c r="G11" s="251" t="s">
        <v>259</v>
      </c>
      <c r="H11" s="252"/>
      <c r="I11" s="252"/>
      <c r="J11" s="25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>
      <c r="B12" s="312">
        <v>10.8</v>
      </c>
      <c r="C12" s="313"/>
      <c r="D12" s="313"/>
      <c r="E12" s="79" t="s">
        <v>2</v>
      </c>
      <c r="F12" s="78"/>
      <c r="G12" s="312">
        <v>18.89</v>
      </c>
      <c r="H12" s="313"/>
      <c r="I12" s="313"/>
      <c r="J12" s="79" t="s">
        <v>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3"/>
      <c r="AA12" s="13"/>
    </row>
    <row r="13" spans="1:28">
      <c r="A13" s="13"/>
      <c r="B13" s="78"/>
      <c r="C13" s="78"/>
      <c r="D13" s="78"/>
      <c r="E13" s="78"/>
      <c r="F13" s="78"/>
      <c r="G13" s="78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3"/>
    </row>
    <row r="14" spans="1:28">
      <c r="A14" s="13"/>
      <c r="B14" s="13"/>
      <c r="C14" s="240"/>
      <c r="D14" s="240"/>
      <c r="E14" s="240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0"/>
      <c r="S14" s="240"/>
      <c r="T14" s="240"/>
      <c r="U14" s="240"/>
      <c r="V14" s="16"/>
      <c r="W14" s="16"/>
      <c r="X14" s="16"/>
      <c r="Y14" s="16"/>
      <c r="Z14" s="16"/>
      <c r="AA14" s="16"/>
      <c r="AB14" s="13"/>
    </row>
    <row r="15" spans="1:28">
      <c r="A15" s="13"/>
      <c r="B15" s="13"/>
      <c r="C15" s="240"/>
      <c r="D15" s="240"/>
      <c r="E15" s="240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0"/>
      <c r="S15" s="240"/>
      <c r="T15" s="240"/>
      <c r="U15" s="240"/>
      <c r="V15" s="16"/>
      <c r="W15" s="16"/>
      <c r="X15" s="16"/>
      <c r="Y15" s="16"/>
      <c r="Z15" s="13"/>
      <c r="AA15" s="13"/>
      <c r="AB15" s="13"/>
    </row>
    <row r="16" spans="1:28">
      <c r="A16" s="13"/>
      <c r="B16" s="251" t="s">
        <v>116</v>
      </c>
      <c r="C16" s="252"/>
      <c r="D16" s="252"/>
      <c r="E16" s="252"/>
      <c r="F16" s="253"/>
      <c r="G16" s="254" t="s">
        <v>189</v>
      </c>
      <c r="H16" s="255"/>
      <c r="I16" s="255"/>
      <c r="J16" s="256"/>
      <c r="K16" s="16"/>
      <c r="L16" s="24"/>
      <c r="M16" s="24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3"/>
    </row>
    <row r="17" spans="1:28">
      <c r="A17" s="13"/>
      <c r="B17" s="13"/>
      <c r="C17" s="13"/>
      <c r="D17" s="13"/>
      <c r="E17" s="13"/>
      <c r="F17" s="16"/>
      <c r="G17" s="294">
        <v>66</v>
      </c>
      <c r="H17" s="295"/>
      <c r="I17" s="314" t="s">
        <v>95</v>
      </c>
      <c r="J17" s="3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3"/>
      <c r="AB17" s="13"/>
    </row>
    <row r="18" spans="1:28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>
      <c r="A19" s="13"/>
      <c r="B19" s="238" t="s">
        <v>302</v>
      </c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13"/>
    </row>
    <row r="20" spans="1:28">
      <c r="A20" s="13"/>
      <c r="B20" s="13"/>
      <c r="C20" s="13"/>
      <c r="D20" s="13"/>
      <c r="E20" s="72"/>
      <c r="F20" s="30"/>
      <c r="G20" s="30"/>
      <c r="H20" s="30"/>
      <c r="I20" s="30"/>
      <c r="J20" s="30"/>
      <c r="K20" s="30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>
      <c r="A21" s="13"/>
      <c r="B21" s="13"/>
      <c r="C21" s="13"/>
      <c r="D21" s="13"/>
      <c r="E21" s="72"/>
      <c r="F21" s="30"/>
      <c r="G21" s="30"/>
      <c r="H21" s="30"/>
      <c r="I21" s="30"/>
      <c r="J21" s="30"/>
      <c r="K21" s="30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1:28">
      <c r="A22" s="13"/>
      <c r="B22" s="234" t="s">
        <v>239</v>
      </c>
      <c r="C22" s="234"/>
      <c r="D22" s="234"/>
      <c r="E22" s="234"/>
      <c r="F22" s="50" t="s">
        <v>132</v>
      </c>
      <c r="G22" s="274" t="s">
        <v>260</v>
      </c>
      <c r="H22" s="274"/>
      <c r="I22" s="274"/>
      <c r="J22" s="274" t="s">
        <v>250</v>
      </c>
      <c r="K22" s="274"/>
      <c r="L22" s="13"/>
      <c r="M22" s="41" t="s">
        <v>124</v>
      </c>
      <c r="N22" s="274" t="s">
        <v>261</v>
      </c>
      <c r="O22" s="274"/>
      <c r="P22" s="274"/>
      <c r="Q22" s="274"/>
      <c r="R22" s="274"/>
      <c r="S22" s="274"/>
      <c r="T22" s="274"/>
      <c r="U22" s="13"/>
      <c r="V22" s="13"/>
      <c r="W22" s="13"/>
      <c r="X22" s="13"/>
      <c r="Y22" s="13"/>
      <c r="Z22" s="13"/>
      <c r="AA22" s="13"/>
      <c r="AB22" s="13"/>
    </row>
    <row r="23" spans="1:28">
      <c r="A23" s="13"/>
      <c r="B23" s="28"/>
      <c r="C23" s="28"/>
      <c r="D23" s="28"/>
      <c r="E23" s="73"/>
      <c r="F23" s="28"/>
      <c r="G23" s="30"/>
      <c r="H23" s="30"/>
      <c r="I23" s="30"/>
      <c r="J23" s="30"/>
      <c r="K23" s="30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28">
      <c r="A24" s="13"/>
      <c r="B24" s="234" t="s">
        <v>239</v>
      </c>
      <c r="C24" s="234"/>
      <c r="D24" s="234"/>
      <c r="E24" s="234"/>
      <c r="F24" s="28"/>
      <c r="G24" s="272">
        <v>18.89</v>
      </c>
      <c r="H24" s="272"/>
      <c r="I24" s="30"/>
      <c r="J24" s="265"/>
      <c r="K24" s="265"/>
      <c r="L24" s="13"/>
      <c r="M24" s="13" t="s">
        <v>124</v>
      </c>
      <c r="N24" s="13"/>
      <c r="O24" s="13"/>
      <c r="P24" s="31">
        <f>B12</f>
        <v>10.8</v>
      </c>
      <c r="Q24" s="265"/>
      <c r="R24" s="265"/>
      <c r="S24" s="13"/>
      <c r="T24" s="13"/>
      <c r="U24" s="31"/>
      <c r="V24" s="13"/>
      <c r="X24" s="13"/>
      <c r="Y24" s="13"/>
      <c r="Z24" s="13"/>
      <c r="AA24" s="13"/>
      <c r="AB24" s="13"/>
    </row>
    <row r="25" spans="1:28">
      <c r="A25" s="13"/>
      <c r="B25" s="28"/>
      <c r="C25" s="28"/>
      <c r="D25" s="28"/>
      <c r="E25" s="73"/>
      <c r="F25" s="28"/>
      <c r="G25" s="30"/>
      <c r="H25" s="30"/>
      <c r="I25" s="30"/>
      <c r="J25" s="30"/>
      <c r="K25" s="30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>
      <c r="A26" s="13"/>
      <c r="B26" s="234" t="s">
        <v>239</v>
      </c>
      <c r="C26" s="234"/>
      <c r="D26" s="234"/>
      <c r="E26" s="234"/>
      <c r="F26" s="80">
        <f>G24/P24</f>
        <v>1.749074074074074</v>
      </c>
      <c r="G26" s="30" t="s">
        <v>2</v>
      </c>
      <c r="H26" s="30"/>
      <c r="I26" s="30"/>
      <c r="J26" s="30"/>
      <c r="K26" s="30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>
      <c r="A27" s="13"/>
      <c r="B27" s="50"/>
      <c r="C27" s="50"/>
      <c r="D27" s="50"/>
      <c r="E27" s="50"/>
      <c r="F27" s="80"/>
      <c r="G27" s="30"/>
      <c r="H27" s="30"/>
      <c r="I27" s="30"/>
      <c r="J27" s="30"/>
      <c r="K27" s="30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>
      <c r="A28" s="13"/>
      <c r="B28" s="28"/>
      <c r="C28" s="28"/>
      <c r="D28" s="28"/>
      <c r="E28" s="73"/>
      <c r="F28" s="81"/>
      <c r="G28" s="30"/>
      <c r="H28" s="30"/>
      <c r="I28" s="30"/>
      <c r="J28" s="30"/>
      <c r="K28" s="274" t="s">
        <v>262</v>
      </c>
      <c r="L28" s="274"/>
      <c r="M28" s="274"/>
      <c r="N28" s="274"/>
      <c r="O28" s="274"/>
      <c r="P28" s="274"/>
      <c r="Q28" s="274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>
      <c r="A29" s="13"/>
      <c r="B29" s="268" t="s">
        <v>263</v>
      </c>
      <c r="C29" s="268"/>
      <c r="D29" s="268"/>
      <c r="E29" s="268"/>
      <c r="F29" s="268"/>
      <c r="G29" s="74" t="s">
        <v>247</v>
      </c>
      <c r="H29" s="74"/>
      <c r="I29" s="41"/>
      <c r="J29" s="41" t="s">
        <v>17</v>
      </c>
      <c r="K29" s="274"/>
      <c r="L29" s="274"/>
      <c r="M29" s="274"/>
      <c r="N29" s="274"/>
      <c r="O29" s="274"/>
      <c r="P29" s="274"/>
      <c r="Q29" s="274"/>
      <c r="R29" s="13" t="s">
        <v>17</v>
      </c>
      <c r="S29" s="13"/>
      <c r="T29" s="74" t="s">
        <v>248</v>
      </c>
      <c r="U29" s="13"/>
      <c r="V29" s="13"/>
      <c r="W29" s="13"/>
      <c r="X29" s="13"/>
      <c r="Y29" s="13"/>
      <c r="Z29" s="13"/>
      <c r="AA29" s="13"/>
      <c r="AB29" s="13"/>
    </row>
    <row r="30" spans="1:28">
      <c r="A30" s="13"/>
      <c r="B30" s="28"/>
      <c r="C30" s="28"/>
      <c r="D30" s="28"/>
      <c r="E30" s="73"/>
      <c r="F30" s="28"/>
      <c r="G30" s="30"/>
      <c r="H30" s="30"/>
      <c r="I30" s="30"/>
      <c r="J30" s="30"/>
      <c r="K30" s="30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>
      <c r="A31" s="13"/>
      <c r="B31" s="268" t="s">
        <v>263</v>
      </c>
      <c r="C31" s="268"/>
      <c r="D31" s="268"/>
      <c r="E31" s="268"/>
      <c r="F31" s="268"/>
      <c r="G31" s="40">
        <f>F26</f>
        <v>1.749074074074074</v>
      </c>
      <c r="H31" s="30"/>
      <c r="I31" s="259" t="s">
        <v>17</v>
      </c>
      <c r="J31" s="259"/>
      <c r="K31" s="30"/>
      <c r="L31" s="265">
        <f>B12</f>
        <v>10.8</v>
      </c>
      <c r="M31" s="265"/>
      <c r="N31" s="13"/>
      <c r="O31" s="13"/>
      <c r="P31" s="31" t="s">
        <v>17</v>
      </c>
      <c r="Q31" s="13"/>
      <c r="R31" s="31">
        <v>0.2</v>
      </c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>
      <c r="A32" s="13"/>
      <c r="B32" s="28"/>
      <c r="C32" s="28"/>
      <c r="D32" s="28"/>
      <c r="E32" s="73"/>
      <c r="F32" s="28"/>
      <c r="G32" s="30"/>
      <c r="H32" s="30"/>
      <c r="I32" s="30"/>
      <c r="J32" s="30"/>
      <c r="K32" s="30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>
      <c r="A33" s="13"/>
      <c r="B33" s="268" t="s">
        <v>263</v>
      </c>
      <c r="C33" s="268"/>
      <c r="D33" s="268"/>
      <c r="E33" s="268"/>
      <c r="F33" s="268"/>
      <c r="G33" s="42">
        <f>G31*L31*R31</f>
        <v>3.7780000000000005</v>
      </c>
      <c r="H33" s="30" t="s">
        <v>1</v>
      </c>
      <c r="I33" s="30"/>
      <c r="J33" s="30"/>
      <c r="K33" s="30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>
      <c r="A34" s="13"/>
      <c r="B34" s="28"/>
      <c r="C34" s="28"/>
      <c r="D34" s="28"/>
      <c r="E34" s="28"/>
      <c r="F34" s="28"/>
      <c r="G34" s="42"/>
      <c r="H34" s="30"/>
      <c r="I34" s="30"/>
      <c r="J34" s="30"/>
      <c r="K34" s="30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>
      <c r="A35" s="13"/>
      <c r="B35" s="28"/>
      <c r="C35" s="28"/>
      <c r="D35" s="28"/>
      <c r="E35" s="28"/>
      <c r="F35" s="28"/>
      <c r="G35" s="42"/>
      <c r="H35" s="30"/>
      <c r="I35" s="30"/>
      <c r="J35" s="30"/>
      <c r="K35" s="30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>
      <c r="A36" s="13"/>
      <c r="B36" s="238" t="s">
        <v>303</v>
      </c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13"/>
    </row>
    <row r="37" spans="1:28">
      <c r="A37" s="13"/>
      <c r="B37" s="13"/>
      <c r="C37" s="13"/>
      <c r="D37" s="13"/>
      <c r="E37" s="72"/>
      <c r="F37" s="30"/>
      <c r="G37" s="30"/>
      <c r="H37" s="30"/>
      <c r="I37" s="30"/>
      <c r="J37" s="30"/>
      <c r="K37" s="30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>
      <c r="A38" s="13"/>
      <c r="B38" s="13"/>
      <c r="C38" s="13"/>
      <c r="D38" s="13"/>
      <c r="E38" s="72"/>
      <c r="F38" s="30"/>
      <c r="G38" s="30"/>
      <c r="H38" s="30"/>
      <c r="I38" s="30"/>
      <c r="J38" s="30"/>
      <c r="K38" s="30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>
      <c r="A39" s="13"/>
      <c r="B39" s="259" t="s">
        <v>252</v>
      </c>
      <c r="C39" s="259"/>
      <c r="D39" s="70"/>
      <c r="E39" s="274" t="s">
        <v>264</v>
      </c>
      <c r="F39" s="274"/>
      <c r="G39" s="274"/>
      <c r="H39" s="274"/>
      <c r="I39" s="274"/>
      <c r="J39" s="13" t="s">
        <v>17</v>
      </c>
      <c r="K39" s="41"/>
      <c r="L39" s="37" t="s">
        <v>265</v>
      </c>
      <c r="M39" s="37"/>
      <c r="N39" s="37"/>
      <c r="O39" s="37"/>
      <c r="P39" s="37"/>
      <c r="Q39" s="37"/>
      <c r="R39" s="37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>
      <c r="A40" s="13"/>
      <c r="B40" s="30"/>
      <c r="C40" s="30"/>
      <c r="D40" s="13"/>
      <c r="E40" s="72"/>
      <c r="F40" s="30"/>
      <c r="G40" s="30"/>
      <c r="H40" s="30"/>
      <c r="I40" s="30"/>
      <c r="J40" s="30"/>
      <c r="K40" s="30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>
      <c r="A41" s="13"/>
      <c r="B41" s="259" t="s">
        <v>252</v>
      </c>
      <c r="C41" s="259"/>
      <c r="D41" s="39"/>
      <c r="E41" s="272"/>
      <c r="F41" s="272"/>
      <c r="G41" s="30">
        <f>G33</f>
        <v>3.7780000000000005</v>
      </c>
      <c r="H41" s="265"/>
      <c r="I41" s="265"/>
      <c r="J41" s="13"/>
      <c r="K41" s="13" t="s">
        <v>17</v>
      </c>
      <c r="L41" s="259">
        <f>G17</f>
        <v>66</v>
      </c>
      <c r="M41" s="259"/>
      <c r="N41" s="13"/>
      <c r="O41" s="265"/>
      <c r="P41" s="265"/>
      <c r="Q41" s="13"/>
      <c r="R41" s="13"/>
      <c r="S41" s="31"/>
      <c r="T41" s="13"/>
      <c r="U41" s="13"/>
      <c r="V41" s="13"/>
      <c r="W41" s="13"/>
      <c r="X41" s="13"/>
      <c r="Y41" s="13"/>
      <c r="Z41" s="13"/>
      <c r="AA41" s="13"/>
      <c r="AB41" s="13"/>
    </row>
    <row r="42" spans="1:28">
      <c r="A42" s="13"/>
      <c r="B42" s="30"/>
      <c r="C42" s="30"/>
      <c r="D42" s="13"/>
      <c r="E42" s="72"/>
      <c r="F42" s="30"/>
      <c r="G42" s="30"/>
      <c r="H42" s="30"/>
      <c r="I42" s="30"/>
      <c r="J42" s="30"/>
      <c r="K42" s="30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>
      <c r="A43" s="13"/>
      <c r="B43" s="259" t="s">
        <v>252</v>
      </c>
      <c r="C43" s="259"/>
      <c r="E43" s="236">
        <f>G41*L41</f>
        <v>249.34800000000004</v>
      </c>
      <c r="F43" s="236"/>
      <c r="G43" s="30" t="s">
        <v>64</v>
      </c>
      <c r="H43" s="30"/>
      <c r="I43" s="30"/>
      <c r="J43" s="30"/>
      <c r="K43" s="30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>
      <c r="A44" s="13"/>
      <c r="B44" s="30"/>
      <c r="C44" s="30"/>
      <c r="D44" s="30"/>
      <c r="E44" s="30"/>
      <c r="F44" s="30"/>
      <c r="G44" s="30"/>
      <c r="H44" s="30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>
      <c r="A45" s="13"/>
      <c r="B45" s="30"/>
      <c r="C45" s="30"/>
      <c r="D45" s="30"/>
      <c r="E45" s="30"/>
      <c r="F45" s="30"/>
      <c r="G45" s="30"/>
      <c r="H45" s="30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>
      <c r="A46" s="13"/>
      <c r="B46" s="238" t="s">
        <v>304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13"/>
    </row>
    <row r="47" spans="1:28">
      <c r="A47" s="13"/>
      <c r="B47" s="30"/>
      <c r="C47" s="30"/>
      <c r="D47" s="30"/>
      <c r="E47" s="30"/>
      <c r="F47" s="30"/>
      <c r="G47" s="30"/>
      <c r="H47" s="30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>
      <c r="A48" s="13"/>
      <c r="B48" s="234" t="s">
        <v>266</v>
      </c>
      <c r="C48" s="234"/>
      <c r="D48" s="234"/>
      <c r="E48" s="234"/>
      <c r="F48" s="236" t="s">
        <v>334</v>
      </c>
      <c r="G48" s="236"/>
      <c r="H48" s="236"/>
      <c r="I48" s="236"/>
      <c r="J48" s="42" t="s">
        <v>17</v>
      </c>
      <c r="K48" s="37" t="s">
        <v>137</v>
      </c>
      <c r="L48" s="37"/>
      <c r="M48" s="37"/>
      <c r="N48" s="37"/>
      <c r="O48" s="42"/>
      <c r="P48" s="37"/>
      <c r="Q48" s="37"/>
      <c r="R48" s="37"/>
      <c r="S48" s="37"/>
      <c r="T48" s="42"/>
      <c r="U48" s="37"/>
      <c r="V48" s="37"/>
      <c r="W48" s="37"/>
      <c r="X48" s="37"/>
      <c r="Y48" s="37"/>
      <c r="Z48" s="13"/>
      <c r="AA48" s="13"/>
      <c r="AB48" s="13"/>
    </row>
    <row r="49" spans="1:28">
      <c r="A49" s="13"/>
      <c r="B49" s="50"/>
      <c r="C49" s="50"/>
      <c r="D49" s="50"/>
      <c r="E49" s="50"/>
      <c r="F49" s="50"/>
      <c r="G49" s="40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>
      <c r="A50" s="13"/>
      <c r="B50" s="234" t="s">
        <v>267</v>
      </c>
      <c r="C50" s="234"/>
      <c r="D50" s="234"/>
      <c r="E50" s="234"/>
      <c r="F50" s="50">
        <v>2</v>
      </c>
      <c r="G50" s="40" t="s">
        <v>17</v>
      </c>
      <c r="H50" s="31">
        <f>F26</f>
        <v>1.749074074074074</v>
      </c>
      <c r="I50" s="40" t="s">
        <v>143</v>
      </c>
      <c r="J50" s="82">
        <v>0.4</v>
      </c>
      <c r="K50" s="30" t="s">
        <v>143</v>
      </c>
      <c r="L50" s="30">
        <v>0.2</v>
      </c>
      <c r="M50" s="40" t="s">
        <v>250</v>
      </c>
      <c r="N50" s="31" t="s">
        <v>17</v>
      </c>
      <c r="O50" s="259">
        <f>$B$12</f>
        <v>10.8</v>
      </c>
      <c r="P50" s="259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>
      <c r="A51" s="13"/>
      <c r="B51" s="50"/>
      <c r="C51" s="50"/>
      <c r="D51" s="50"/>
      <c r="E51" s="50"/>
      <c r="F51" s="50"/>
      <c r="G51" s="40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>
      <c r="A52" s="13"/>
      <c r="B52" s="234" t="s">
        <v>266</v>
      </c>
      <c r="C52" s="234"/>
      <c r="D52" s="234"/>
      <c r="E52" s="234"/>
      <c r="F52" s="236">
        <f>(F50*H50+J50+L50)*O50</f>
        <v>44.260000000000005</v>
      </c>
      <c r="G52" s="236"/>
      <c r="H52" s="13" t="s">
        <v>7</v>
      </c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>
      <c r="A53" s="13"/>
      <c r="B53" s="30"/>
      <c r="C53" s="30"/>
      <c r="D53" s="30"/>
      <c r="E53" s="30"/>
      <c r="F53" s="30"/>
      <c r="G53" s="30"/>
      <c r="H53" s="30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>
      <c r="A54" s="13"/>
      <c r="B54" s="30"/>
      <c r="C54" s="30"/>
      <c r="D54" s="30"/>
      <c r="E54" s="30"/>
      <c r="F54" s="30"/>
      <c r="G54" s="30"/>
      <c r="H54" s="30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>
      <c r="A55" s="13"/>
      <c r="B55" s="238" t="s">
        <v>305</v>
      </c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13"/>
    </row>
    <row r="56" spans="1:28">
      <c r="A56" s="13"/>
      <c r="B56" s="30"/>
      <c r="C56" s="30"/>
      <c r="D56" s="30"/>
      <c r="E56" s="30"/>
      <c r="F56" s="30"/>
      <c r="G56" s="30"/>
      <c r="H56" s="30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>
      <c r="A57" s="13"/>
      <c r="B57" s="28" t="s">
        <v>268</v>
      </c>
      <c r="C57" s="30"/>
      <c r="D57" s="30"/>
      <c r="E57" s="30"/>
      <c r="F57" s="236" t="s">
        <v>269</v>
      </c>
      <c r="G57" s="236"/>
      <c r="H57" s="236"/>
      <c r="I57" s="30" t="s">
        <v>17</v>
      </c>
      <c r="J57" s="236" t="s">
        <v>248</v>
      </c>
      <c r="K57" s="236"/>
      <c r="L57" s="30" t="s">
        <v>17</v>
      </c>
      <c r="M57" s="37" t="s">
        <v>137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>
      <c r="A58" s="13"/>
      <c r="B58" s="30"/>
      <c r="C58" s="30"/>
      <c r="D58" s="30"/>
      <c r="E58" s="30"/>
      <c r="F58" s="30"/>
      <c r="G58" s="30"/>
      <c r="H58" s="30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>
      <c r="A59" s="13"/>
      <c r="B59" s="28" t="s">
        <v>270</v>
      </c>
      <c r="C59" s="30"/>
      <c r="D59" s="30"/>
      <c r="E59" s="30"/>
      <c r="F59" s="30">
        <v>0.6</v>
      </c>
      <c r="G59" s="30" t="s">
        <v>17</v>
      </c>
      <c r="H59" s="30">
        <v>0.05</v>
      </c>
      <c r="I59" s="30" t="s">
        <v>17</v>
      </c>
      <c r="J59" s="259">
        <f>B12</f>
        <v>10.8</v>
      </c>
      <c r="K59" s="259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>
      <c r="A60" s="13"/>
      <c r="B60" s="30"/>
      <c r="C60" s="30"/>
      <c r="D60" s="30"/>
      <c r="E60" s="30"/>
      <c r="F60" s="30"/>
      <c r="G60" s="30"/>
      <c r="H60" s="30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>
      <c r="A61" s="13"/>
      <c r="B61" s="28" t="s">
        <v>270</v>
      </c>
      <c r="C61" s="30"/>
      <c r="D61" s="30"/>
      <c r="E61" s="30"/>
      <c r="F61" s="237">
        <f>F59*H59*J59</f>
        <v>0.32400000000000001</v>
      </c>
      <c r="G61" s="237"/>
      <c r="H61" s="30" t="s">
        <v>1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>
      <c r="A62" s="13"/>
      <c r="B62" s="30"/>
      <c r="C62" s="30"/>
      <c r="D62" s="30"/>
      <c r="E62" s="30"/>
      <c r="F62" s="30"/>
      <c r="G62" s="30"/>
      <c r="H62" s="30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>
      <c r="A63" s="13"/>
      <c r="B63" s="30"/>
      <c r="C63" s="30"/>
      <c r="D63" s="30"/>
      <c r="E63" s="30"/>
      <c r="F63" s="30"/>
      <c r="G63" s="30"/>
      <c r="H63" s="30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>
      <c r="A64" s="13"/>
      <c r="B64" s="238" t="s">
        <v>160</v>
      </c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13"/>
    </row>
    <row r="65" spans="1:33">
      <c r="A65" s="13"/>
      <c r="B65" s="41"/>
      <c r="C65" s="41"/>
      <c r="D65" s="41"/>
      <c r="E65" s="40"/>
      <c r="F65" s="30"/>
      <c r="G65" s="30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33" ht="15" customHeight="1">
      <c r="A66" s="13"/>
      <c r="B66" s="13" t="s">
        <v>271</v>
      </c>
      <c r="C66" s="286" t="s">
        <v>309</v>
      </c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77"/>
      <c r="AA66" s="13"/>
      <c r="AB66" s="13"/>
    </row>
    <row r="67" spans="1:33">
      <c r="A67" s="13"/>
      <c r="B67" s="13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77"/>
      <c r="AA67" s="13"/>
      <c r="AB67" s="13"/>
    </row>
    <row r="68" spans="1:33">
      <c r="A68" s="13"/>
      <c r="B68" s="13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77"/>
      <c r="AA68" s="13"/>
      <c r="AB68" s="13"/>
    </row>
    <row r="69" spans="1:33">
      <c r="A69" s="13"/>
      <c r="B69" s="13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77"/>
      <c r="AA69" s="13"/>
      <c r="AB69" s="13"/>
    </row>
    <row r="70" spans="1:33">
      <c r="A70" s="54" t="s">
        <v>164</v>
      </c>
      <c r="B70" s="32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33">
      <c r="A71" s="239" t="s">
        <v>165</v>
      </c>
      <c r="B71" s="239"/>
      <c r="C71" s="239"/>
      <c r="D71" s="282" t="s">
        <v>166</v>
      </c>
      <c r="E71" s="282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  <c r="AC71" s="21" t="s">
        <v>167</v>
      </c>
      <c r="AD71" s="283" t="e">
        <f>#REF!</f>
        <v>#REF!</v>
      </c>
      <c r="AE71" s="284"/>
      <c r="AF71" s="284"/>
      <c r="AG71" s="14" t="s">
        <v>1</v>
      </c>
    </row>
    <row r="72" spans="1:33">
      <c r="A72" s="239" t="s">
        <v>168</v>
      </c>
      <c r="B72" s="239"/>
      <c r="C72" s="239"/>
      <c r="D72" s="282" t="s">
        <v>169</v>
      </c>
      <c r="E72" s="282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  <c r="AC72" s="21" t="s">
        <v>167</v>
      </c>
      <c r="AD72" s="283" t="e">
        <f>#REF!</f>
        <v>#REF!</v>
      </c>
      <c r="AE72" s="284"/>
      <c r="AF72" s="284"/>
      <c r="AG72" s="14" t="s">
        <v>61</v>
      </c>
    </row>
    <row r="73" spans="1:33">
      <c r="A73" s="239" t="s">
        <v>170</v>
      </c>
      <c r="B73" s="239"/>
      <c r="C73" s="239"/>
      <c r="D73" s="282" t="s">
        <v>171</v>
      </c>
      <c r="E73" s="282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1" t="s">
        <v>167</v>
      </c>
      <c r="AD73" s="283" t="e">
        <f>#REF!</f>
        <v>#REF!</v>
      </c>
      <c r="AE73" s="284"/>
      <c r="AF73" s="284"/>
      <c r="AG73" s="14" t="s">
        <v>1</v>
      </c>
    </row>
    <row r="74" spans="1:33">
      <c r="A74" s="239" t="s">
        <v>172</v>
      </c>
      <c r="B74" s="239"/>
      <c r="C74" s="239"/>
      <c r="D74" s="282" t="s">
        <v>173</v>
      </c>
      <c r="E74" s="282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  <c r="AC74" s="21" t="s">
        <v>167</v>
      </c>
      <c r="AD74" s="283" t="e">
        <f>#REF!</f>
        <v>#REF!</v>
      </c>
      <c r="AE74" s="284"/>
      <c r="AF74" s="284"/>
      <c r="AG74" s="14" t="s">
        <v>7</v>
      </c>
    </row>
  </sheetData>
  <mergeCells count="65">
    <mergeCell ref="F61:G61"/>
    <mergeCell ref="A73:C73"/>
    <mergeCell ref="D73:AB73"/>
    <mergeCell ref="AD73:AF73"/>
    <mergeCell ref="A74:C74"/>
    <mergeCell ref="D74:AB74"/>
    <mergeCell ref="AD74:AF74"/>
    <mergeCell ref="B64:AA64"/>
    <mergeCell ref="A71:C71"/>
    <mergeCell ref="D71:AB71"/>
    <mergeCell ref="AD71:AF71"/>
    <mergeCell ref="A72:C72"/>
    <mergeCell ref="D72:AB72"/>
    <mergeCell ref="AD72:AF72"/>
    <mergeCell ref="C66:Y69"/>
    <mergeCell ref="J59:K59"/>
    <mergeCell ref="B43:C43"/>
    <mergeCell ref="E43:F43"/>
    <mergeCell ref="B46:AA46"/>
    <mergeCell ref="B48:E48"/>
    <mergeCell ref="F48:I48"/>
    <mergeCell ref="B50:E50"/>
    <mergeCell ref="O50:P50"/>
    <mergeCell ref="B52:E52"/>
    <mergeCell ref="F52:G52"/>
    <mergeCell ref="B55:AA55"/>
    <mergeCell ref="F57:H57"/>
    <mergeCell ref="J57:K57"/>
    <mergeCell ref="B33:F33"/>
    <mergeCell ref="B36:AA36"/>
    <mergeCell ref="B39:C39"/>
    <mergeCell ref="E39:I39"/>
    <mergeCell ref="B41:C41"/>
    <mergeCell ref="E41:F41"/>
    <mergeCell ref="H41:I41"/>
    <mergeCell ref="L41:M41"/>
    <mergeCell ref="O41:P41"/>
    <mergeCell ref="B31:F31"/>
    <mergeCell ref="I31:J31"/>
    <mergeCell ref="L31:M31"/>
    <mergeCell ref="B24:E24"/>
    <mergeCell ref="G24:H24"/>
    <mergeCell ref="J24:K24"/>
    <mergeCell ref="B26:E26"/>
    <mergeCell ref="K28:Q29"/>
    <mergeCell ref="B29:F29"/>
    <mergeCell ref="Q24:R24"/>
    <mergeCell ref="B19:AA19"/>
    <mergeCell ref="B22:E22"/>
    <mergeCell ref="G22:I22"/>
    <mergeCell ref="J22:K22"/>
    <mergeCell ref="L14:Q15"/>
    <mergeCell ref="R14:U15"/>
    <mergeCell ref="B16:F16"/>
    <mergeCell ref="G16:J16"/>
    <mergeCell ref="G17:H17"/>
    <mergeCell ref="I17:J17"/>
    <mergeCell ref="N22:T22"/>
    <mergeCell ref="C14:E15"/>
    <mergeCell ref="F14:K15"/>
    <mergeCell ref="B2:I5"/>
    <mergeCell ref="B11:E11"/>
    <mergeCell ref="G11:J11"/>
    <mergeCell ref="B12:D12"/>
    <mergeCell ref="G12:I12"/>
  </mergeCells>
  <pageMargins left="0.511811024" right="0.511811024" top="0.78740157499999996" bottom="0.78740157499999996" header="0.31496062000000002" footer="0.31496062000000002"/>
  <pageSetup paperSize="9" scale="7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6</vt:i4>
      </vt:variant>
    </vt:vector>
  </HeadingPairs>
  <TitlesOfParts>
    <vt:vector size="11" baseType="lpstr">
      <vt:lpstr>ORÇAMENTO</vt:lpstr>
      <vt:lpstr>TIRANTE</vt:lpstr>
      <vt:lpstr>ESCADA</vt:lpstr>
      <vt:lpstr>ESTRUTURA DE APOIO</vt:lpstr>
      <vt:lpstr>MURO DE CONCRETO ATIRANTADO</vt:lpstr>
      <vt:lpstr>ESCADA!Area_de_impressao</vt:lpstr>
      <vt:lpstr>'ESTRUTURA DE APOIO'!Area_de_impressao</vt:lpstr>
      <vt:lpstr>'MURO DE CONCRETO ATIRANTADO'!Area_de_impressao</vt:lpstr>
      <vt:lpstr>ORÇAMENTO!Area_de_impressao</vt:lpstr>
      <vt:lpstr>TIRANTE!Area_de_impressao</vt:lpstr>
      <vt:lpstr>ORÇAMENTO!Titulos_de_impressao</vt:lpstr>
    </vt:vector>
  </TitlesOfParts>
  <Company>Consórcio CR Engenharia/Planorte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 Preliminar</dc:title>
  <dc:subject>Posto de Serviço - km 200</dc:subject>
  <dc:creator>Elaine</dc:creator>
  <cp:lastModifiedBy>Ester Aparecida de Oliveira Santos</cp:lastModifiedBy>
  <cp:lastPrinted>2015-06-30T19:52:21Z</cp:lastPrinted>
  <dcterms:created xsi:type="dcterms:W3CDTF">2001-04-02T13:13:35Z</dcterms:created>
  <dcterms:modified xsi:type="dcterms:W3CDTF">2015-06-30T19:53:07Z</dcterms:modified>
</cp:coreProperties>
</file>