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cumentos\0 MAUA\LICITAÇÃO\LICITA 2024\P.A 50624-2023 - CAMPO DO ORATÓRIO\Para publicação\"/>
    </mc:Choice>
  </mc:AlternateContent>
  <xr:revisionPtr revIDLastSave="0" documentId="8_{DCA89265-5515-46F2-BA09-534EC1F9ED9C}" xr6:coauthVersionLast="43" xr6:coauthVersionMax="43" xr10:uidLastSave="{00000000-0000-0000-0000-000000000000}"/>
  <bookViews>
    <workbookView xWindow="13695" yWindow="630" windowWidth="14895" windowHeight="14640" xr2:uid="{0DF98262-14FE-4C01-8B49-A9C354ECC856}"/>
  </bookViews>
  <sheets>
    <sheet name="Proposta Campo Oratório" sheetId="1" r:id="rId1"/>
  </sheets>
  <definedNames>
    <definedName name="_xlnm.Print_Area" localSheetId="0">'Proposta Campo Oratório'!$A$1:$I$213</definedName>
    <definedName name="_xlnm.Print_Titles" localSheetId="0">'Proposta Campo Oratório'!$3:$10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02" i="1" l="1"/>
  <c r="I202" i="1" s="1"/>
  <c r="H201" i="1"/>
  <c r="I201" i="1" s="1"/>
  <c r="H200" i="1"/>
  <c r="I200" i="1" s="1"/>
  <c r="H199" i="1"/>
  <c r="I199" i="1" s="1"/>
  <c r="H197" i="1"/>
  <c r="I197" i="1" s="1"/>
  <c r="H196" i="1"/>
  <c r="I196" i="1" s="1"/>
  <c r="H195" i="1"/>
  <c r="I195" i="1" s="1"/>
  <c r="H194" i="1"/>
  <c r="I194" i="1" s="1"/>
  <c r="H192" i="1"/>
  <c r="I192" i="1" s="1"/>
  <c r="H191" i="1"/>
  <c r="I191" i="1" s="1"/>
  <c r="H190" i="1"/>
  <c r="I190" i="1" s="1"/>
  <c r="H188" i="1"/>
  <c r="I188" i="1" s="1"/>
  <c r="H187" i="1"/>
  <c r="I187" i="1" s="1"/>
  <c r="H186" i="1"/>
  <c r="I186" i="1" s="1"/>
  <c r="H185" i="1"/>
  <c r="I185" i="1" s="1"/>
  <c r="H184" i="1"/>
  <c r="I184" i="1" s="1"/>
  <c r="H183" i="1"/>
  <c r="I183" i="1" s="1"/>
  <c r="H182" i="1"/>
  <c r="I182" i="1" s="1"/>
  <c r="H179" i="1"/>
  <c r="I179" i="1" s="1"/>
  <c r="H178" i="1"/>
  <c r="I178" i="1" s="1"/>
  <c r="H177" i="1"/>
  <c r="I177" i="1" s="1"/>
  <c r="H176" i="1"/>
  <c r="I176" i="1" s="1"/>
  <c r="H175" i="1"/>
  <c r="I175" i="1" s="1"/>
  <c r="H174" i="1"/>
  <c r="I174" i="1" s="1"/>
  <c r="H173" i="1"/>
  <c r="I173" i="1" s="1"/>
  <c r="H171" i="1"/>
  <c r="I171" i="1" s="1"/>
  <c r="H170" i="1"/>
  <c r="I170" i="1" s="1"/>
  <c r="H169" i="1"/>
  <c r="I169" i="1" s="1"/>
  <c r="H168" i="1"/>
  <c r="I168" i="1" s="1"/>
  <c r="H167" i="1"/>
  <c r="I167" i="1" s="1"/>
  <c r="H166" i="1"/>
  <c r="I166" i="1" s="1"/>
  <c r="H165" i="1"/>
  <c r="I165" i="1" s="1"/>
  <c r="H164" i="1"/>
  <c r="I164" i="1" s="1"/>
  <c r="H163" i="1"/>
  <c r="I163" i="1" s="1"/>
  <c r="H162" i="1"/>
  <c r="I162" i="1" s="1"/>
  <c r="H161" i="1"/>
  <c r="I161" i="1" s="1"/>
  <c r="H159" i="1"/>
  <c r="I159" i="1" s="1"/>
  <c r="H158" i="1"/>
  <c r="I158" i="1" s="1"/>
  <c r="H157" i="1"/>
  <c r="I157" i="1" s="1"/>
  <c r="H156" i="1"/>
  <c r="I156" i="1" s="1"/>
  <c r="H155" i="1"/>
  <c r="I155" i="1" s="1"/>
  <c r="H154" i="1"/>
  <c r="I154" i="1" s="1"/>
  <c r="H153" i="1"/>
  <c r="I153" i="1" s="1"/>
  <c r="H151" i="1"/>
  <c r="I151" i="1" s="1"/>
  <c r="H150" i="1"/>
  <c r="I150" i="1" s="1"/>
  <c r="H149" i="1"/>
  <c r="I149" i="1" s="1"/>
  <c r="H148" i="1"/>
  <c r="I148" i="1" s="1"/>
  <c r="H147" i="1"/>
  <c r="I147" i="1" s="1"/>
  <c r="H146" i="1"/>
  <c r="I146" i="1" s="1"/>
  <c r="H145" i="1"/>
  <c r="I145" i="1" s="1"/>
  <c r="H144" i="1"/>
  <c r="I144" i="1" s="1"/>
  <c r="H143" i="1"/>
  <c r="I143" i="1" s="1"/>
  <c r="H142" i="1"/>
  <c r="I142" i="1" s="1"/>
  <c r="H141" i="1"/>
  <c r="I141" i="1" s="1"/>
  <c r="H140" i="1"/>
  <c r="I140" i="1" s="1"/>
  <c r="H139" i="1"/>
  <c r="I139" i="1" s="1"/>
  <c r="H138" i="1"/>
  <c r="I138" i="1" s="1"/>
  <c r="H137" i="1"/>
  <c r="I137" i="1" s="1"/>
  <c r="H134" i="1"/>
  <c r="I134" i="1" s="1"/>
  <c r="H133" i="1"/>
  <c r="I133" i="1" s="1"/>
  <c r="I132" i="1" s="1"/>
  <c r="H131" i="1"/>
  <c r="I131" i="1" s="1"/>
  <c r="H130" i="1"/>
  <c r="I130" i="1" s="1"/>
  <c r="H129" i="1"/>
  <c r="I129" i="1" s="1"/>
  <c r="H127" i="1"/>
  <c r="I127" i="1" s="1"/>
  <c r="H126" i="1"/>
  <c r="I126" i="1" s="1"/>
  <c r="H125" i="1"/>
  <c r="I125" i="1" s="1"/>
  <c r="H124" i="1"/>
  <c r="I124" i="1" s="1"/>
  <c r="H123" i="1"/>
  <c r="I123" i="1" s="1"/>
  <c r="H121" i="1"/>
  <c r="I121" i="1" s="1"/>
  <c r="H120" i="1"/>
  <c r="I120" i="1" s="1"/>
  <c r="H119" i="1"/>
  <c r="I119" i="1" s="1"/>
  <c r="H118" i="1"/>
  <c r="I118" i="1" s="1"/>
  <c r="H117" i="1"/>
  <c r="I117" i="1" s="1"/>
  <c r="H115" i="1"/>
  <c r="I115" i="1" s="1"/>
  <c r="H114" i="1"/>
  <c r="I114" i="1" s="1"/>
  <c r="H113" i="1"/>
  <c r="I113" i="1" s="1"/>
  <c r="H112" i="1"/>
  <c r="I112" i="1" s="1"/>
  <c r="H111" i="1"/>
  <c r="I111" i="1" s="1"/>
  <c r="H110" i="1"/>
  <c r="I110" i="1" s="1"/>
  <c r="H109" i="1"/>
  <c r="I109" i="1" s="1"/>
  <c r="H107" i="1"/>
  <c r="I107" i="1" s="1"/>
  <c r="H106" i="1"/>
  <c r="I106" i="1" s="1"/>
  <c r="H105" i="1"/>
  <c r="I105" i="1" s="1"/>
  <c r="H104" i="1"/>
  <c r="I104" i="1" s="1"/>
  <c r="H102" i="1"/>
  <c r="I102" i="1" s="1"/>
  <c r="H101" i="1"/>
  <c r="I101" i="1" s="1"/>
  <c r="H100" i="1"/>
  <c r="I100" i="1" s="1"/>
  <c r="H99" i="1"/>
  <c r="I99" i="1" s="1"/>
  <c r="H97" i="1"/>
  <c r="I97" i="1" s="1"/>
  <c r="H96" i="1"/>
  <c r="I96" i="1" s="1"/>
  <c r="H95" i="1"/>
  <c r="I95" i="1" s="1"/>
  <c r="H94" i="1"/>
  <c r="I94" i="1" s="1"/>
  <c r="H93" i="1"/>
  <c r="I93" i="1" s="1"/>
  <c r="H92" i="1"/>
  <c r="I92" i="1" s="1"/>
  <c r="H89" i="1"/>
  <c r="I89" i="1" s="1"/>
  <c r="I88" i="1" s="1"/>
  <c r="H86" i="1"/>
  <c r="I86" i="1" s="1"/>
  <c r="I85" i="1" s="1"/>
  <c r="H84" i="1"/>
  <c r="I84" i="1" s="1"/>
  <c r="H83" i="1"/>
  <c r="I83" i="1" s="1"/>
  <c r="H82" i="1"/>
  <c r="I82" i="1" s="1"/>
  <c r="H81" i="1"/>
  <c r="I81" i="1" s="1"/>
  <c r="H80" i="1"/>
  <c r="I80" i="1" s="1"/>
  <c r="H79" i="1"/>
  <c r="I79" i="1" s="1"/>
  <c r="H78" i="1"/>
  <c r="I78" i="1" s="1"/>
  <c r="H77" i="1"/>
  <c r="I77" i="1" s="1"/>
  <c r="H76" i="1"/>
  <c r="I76" i="1" s="1"/>
  <c r="H74" i="1"/>
  <c r="I74" i="1" s="1"/>
  <c r="H73" i="1"/>
  <c r="I73" i="1" s="1"/>
  <c r="H72" i="1"/>
  <c r="I72" i="1" s="1"/>
  <c r="H71" i="1"/>
  <c r="I71" i="1" s="1"/>
  <c r="H70" i="1"/>
  <c r="I70" i="1" s="1"/>
  <c r="H69" i="1"/>
  <c r="I69" i="1" s="1"/>
  <c r="H68" i="1"/>
  <c r="I68" i="1" s="1"/>
  <c r="H67" i="1"/>
  <c r="I67" i="1" s="1"/>
  <c r="H66" i="1"/>
  <c r="I66" i="1" s="1"/>
  <c r="H65" i="1"/>
  <c r="I65" i="1" s="1"/>
  <c r="H64" i="1"/>
  <c r="I64" i="1" s="1"/>
  <c r="H63" i="1"/>
  <c r="I63" i="1" s="1"/>
  <c r="H61" i="1"/>
  <c r="I61" i="1" s="1"/>
  <c r="H60" i="1"/>
  <c r="I60" i="1" s="1"/>
  <c r="H59" i="1"/>
  <c r="I59" i="1" s="1"/>
  <c r="H58" i="1"/>
  <c r="I58" i="1" s="1"/>
  <c r="H57" i="1"/>
  <c r="I57" i="1" s="1"/>
  <c r="H56" i="1"/>
  <c r="I56" i="1" s="1"/>
  <c r="H55" i="1"/>
  <c r="I55" i="1" s="1"/>
  <c r="H54" i="1"/>
  <c r="I54" i="1" s="1"/>
  <c r="H53" i="1"/>
  <c r="I53" i="1" s="1"/>
  <c r="H51" i="1"/>
  <c r="I51" i="1" s="1"/>
  <c r="H50" i="1"/>
  <c r="I50" i="1" s="1"/>
  <c r="H49" i="1"/>
  <c r="I49" i="1" s="1"/>
  <c r="H48" i="1"/>
  <c r="I48" i="1" s="1"/>
  <c r="H47" i="1"/>
  <c r="I47" i="1" s="1"/>
  <c r="H45" i="1"/>
  <c r="I45" i="1" s="1"/>
  <c r="H44" i="1"/>
  <c r="I44" i="1" s="1"/>
  <c r="H43" i="1"/>
  <c r="I43" i="1" s="1"/>
  <c r="H42" i="1"/>
  <c r="I42" i="1" s="1"/>
  <c r="H40" i="1"/>
  <c r="I40" i="1" s="1"/>
  <c r="H39" i="1"/>
  <c r="I39" i="1" s="1"/>
  <c r="H38" i="1"/>
  <c r="I38" i="1" s="1"/>
  <c r="H37" i="1"/>
  <c r="I37" i="1" s="1"/>
  <c r="H36" i="1"/>
  <c r="I36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6" i="1"/>
  <c r="I26" i="1" s="1"/>
  <c r="I25" i="1" s="1"/>
  <c r="H23" i="1"/>
  <c r="I23" i="1" s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5" i="1"/>
  <c r="I15" i="1" s="1"/>
  <c r="H14" i="1"/>
  <c r="I14" i="1" s="1"/>
  <c r="H13" i="1"/>
  <c r="I13" i="1" s="1"/>
  <c r="I12" i="1" l="1"/>
  <c r="I128" i="1"/>
  <c r="I91" i="1"/>
  <c r="I16" i="1"/>
  <c r="I11" i="1" s="1"/>
  <c r="I103" i="1"/>
  <c r="I193" i="1"/>
  <c r="I98" i="1"/>
  <c r="I46" i="1"/>
  <c r="I172" i="1"/>
  <c r="I27" i="1"/>
  <c r="I24" i="1"/>
  <c r="I75" i="1"/>
  <c r="I122" i="1"/>
  <c r="I160" i="1"/>
  <c r="I198" i="1"/>
  <c r="I116" i="1"/>
  <c r="I41" i="1"/>
  <c r="I52" i="1"/>
  <c r="I62" i="1"/>
  <c r="I35" i="1"/>
  <c r="I108" i="1"/>
  <c r="I152" i="1"/>
  <c r="I189" i="1"/>
  <c r="I181" i="1"/>
  <c r="I136" i="1"/>
  <c r="I90" i="1" l="1"/>
  <c r="I34" i="1"/>
  <c r="I135" i="1"/>
  <c r="I87" i="1" s="1"/>
  <c r="I180" i="1"/>
  <c r="I204" i="1" l="1"/>
</calcChain>
</file>

<file path=xl/sharedStrings.xml><?xml version="1.0" encoding="utf-8"?>
<sst xmlns="http://schemas.openxmlformats.org/spreadsheetml/2006/main" count="915" uniqueCount="547">
  <si>
    <t>IMPLANTAÇÃO DE CAMPO DE FUTEBOL COM GRAMADO SINTETICO - JARDIM ORATÓRIO</t>
  </si>
  <si>
    <t>BDI</t>
  </si>
  <si>
    <t>Item</t>
  </si>
  <si>
    <t>Fonte</t>
  </si>
  <si>
    <t>Codigo</t>
  </si>
  <si>
    <t>Descrição</t>
  </si>
  <si>
    <t>Unidade</t>
  </si>
  <si>
    <t>Quantidade</t>
  </si>
  <si>
    <t>Custo Unitário (sem BDI) (R$)</t>
  </si>
  <si>
    <t>Preço Unitátio (com bdi)</t>
  </si>
  <si>
    <t>Preço Total (R$)</t>
  </si>
  <si>
    <t>1.</t>
  </si>
  <si>
    <t>SINAPI</t>
  </si>
  <si>
    <t>ADMINISTRAÇÃO LOCAL</t>
  </si>
  <si>
    <t>1.1.</t>
  </si>
  <si>
    <t xml:space="preserve">EQUIPE </t>
  </si>
  <si>
    <t>1.1.0.1.</t>
  </si>
  <si>
    <t>90778</t>
  </si>
  <si>
    <t>ENGENHEIRO CIVIL DE OBRA PLENO COM ENCARGOS COMPLEMENTARES</t>
  </si>
  <si>
    <t>H</t>
  </si>
  <si>
    <t>1.1.0.2.</t>
  </si>
  <si>
    <t>90780</t>
  </si>
  <si>
    <t>MESTRE DE OBRAS COM ENCARGOS COMPLEMENTARES</t>
  </si>
  <si>
    <t>1.1.0.3.</t>
  </si>
  <si>
    <t>101460</t>
  </si>
  <si>
    <t>VIGIA DIURNO COM ENCARGOS COMPLEMENTARES</t>
  </si>
  <si>
    <t>MES</t>
  </si>
  <si>
    <t>1.2.</t>
  </si>
  <si>
    <t>CANTEIRO DE OBRAS</t>
  </si>
  <si>
    <t>1.2.0.1.</t>
  </si>
  <si>
    <t>CDHU</t>
  </si>
  <si>
    <t>02.02.130</t>
  </si>
  <si>
    <t>Locação de container tipo escritório com 1 vaso sanitário, 1 lavatório e 1 ponto para chuveiro - área mínima de 13,80 m²</t>
  </si>
  <si>
    <t>UNMES</t>
  </si>
  <si>
    <t>1.2.0.2.</t>
  </si>
  <si>
    <t>02.02.140</t>
  </si>
  <si>
    <t>Locação de container tipo sanitário com 2 vasos sanitários, 2 lavatórios, 2 mictórios e 4 pontos para chuveiro - área mínima de 13,80 m²</t>
  </si>
  <si>
    <t>1.2.0.3.</t>
  </si>
  <si>
    <t>02.02.150</t>
  </si>
  <si>
    <t>Locação de container tipo depósito - área mínima de 13,80 m²</t>
  </si>
  <si>
    <t>1.2.0.4.</t>
  </si>
  <si>
    <t>98459</t>
  </si>
  <si>
    <t>TAPUME COM TELHA METÁLICA. AF_05/2018</t>
  </si>
  <si>
    <t>M2</t>
  </si>
  <si>
    <t>1.2.0.5.</t>
  </si>
  <si>
    <t>EDIF</t>
  </si>
  <si>
    <t>173002</t>
  </si>
  <si>
    <t>PLACA DE OBRA EM CHAPA DE AÇO GALVANIZADO</t>
  </si>
  <si>
    <t>1.3.</t>
  </si>
  <si>
    <t>PROJETO EXECUTIVO</t>
  </si>
  <si>
    <t>1.3.0.1.</t>
  </si>
  <si>
    <t>200361</t>
  </si>
  <si>
    <t>PROJETO EXECUTIVO (PRANCHA A1)</t>
  </si>
  <si>
    <t>UN</t>
  </si>
  <si>
    <t>2.</t>
  </si>
  <si>
    <t>REGULARIZAÇÃO</t>
  </si>
  <si>
    <t>2.1.</t>
  </si>
  <si>
    <t>DEMOLIÇÕES E RETIRADAS</t>
  </si>
  <si>
    <t>2.1.0.1.</t>
  </si>
  <si>
    <t>98525</t>
  </si>
  <si>
    <t>LIMPEZA MECANIZADA DE CAMADA VEGETAL, VEGETAÇÃO E PEQUENAS ÁRVORES (DIÂMETRO DE TRONCO MENOR QUE 0,20 M), COM TRATOR DE ESTEIRAS.AF_05/2018</t>
  </si>
  <si>
    <t>2.2.</t>
  </si>
  <si>
    <t>MOVIMENTAÇÃO DE TERRA</t>
  </si>
  <si>
    <t>2.2.0.1.</t>
  </si>
  <si>
    <t>100575</t>
  </si>
  <si>
    <t>REGULARIZAÇÃO DE SUPERFÍCIES COM MOTONIVELADORA. AF_11/2019</t>
  </si>
  <si>
    <t>2.2.0.2.</t>
  </si>
  <si>
    <t>90091</t>
  </si>
  <si>
    <t>ESCAVAÇÃO MECANIZADA DE VALA COM PROF. ATÉ 1,5 M (MÉDIA MONTANTE E JUSANTE/UMA COMPOSIÇÃO POR TRECHO), ESCAVADEIRA (0,8 M3), LARG. DE 1,5 M A 2,5 M, EM SOLO DE 1A CATEGORIA, LOCAIS COM BAIXO NÍVEL DE INTERFERÊNCIA. AF_02/2021</t>
  </si>
  <si>
    <t>M3</t>
  </si>
  <si>
    <t>2.2.0.3.</t>
  </si>
  <si>
    <t>20610</t>
  </si>
  <si>
    <t>REATERRO DE VALAS, INCLUSIVE APILOAMENTO</t>
  </si>
  <si>
    <t>2.2.0.4.</t>
  </si>
  <si>
    <t>INFRA</t>
  </si>
  <si>
    <t>41500</t>
  </si>
  <si>
    <t>CARGA E REMOÇÃO DE TERRA ATÉ A DISTÂNCIA MÉDIA DE 1,0KM, COM CAMINHÃO BASCULANTE DE 14M3</t>
  </si>
  <si>
    <t>2.2.0.5.</t>
  </si>
  <si>
    <t>46000</t>
  </si>
  <si>
    <t>REMOÇÃO DE TERRA ALÉM DO PRIMEIRO KM, COM CAMINHÃO DE 14M3</t>
  </si>
  <si>
    <t>M3XKM</t>
  </si>
  <si>
    <t>2.2.0.6.</t>
  </si>
  <si>
    <t>05.09.007</t>
  </si>
  <si>
    <t>TAXA DE DESTINAÇÃO DE TERRA</t>
  </si>
  <si>
    <t>3.</t>
  </si>
  <si>
    <t>CAMPO</t>
  </si>
  <si>
    <t>3.1.</t>
  </si>
  <si>
    <t>DRENAGEM</t>
  </si>
  <si>
    <t>3.1.0.1.</t>
  </si>
  <si>
    <t>102697</t>
  </si>
  <si>
    <t>DRENO ESPINHA DE PEIXE (SEÇÃO 0,50 X 0,80 M), COM TUBO DE PEAD CORRUGADO PERFURADO, DN 100 MM, ENCHIMENTO COM BRITA, ENVOLVIDO COM MANTA GEOTÊXTIL, INCLUSIVE CONEXÕES. AF_07/2021</t>
  </si>
  <si>
    <t>M</t>
  </si>
  <si>
    <t>3.1.0.2.</t>
  </si>
  <si>
    <t>99264</t>
  </si>
  <si>
    <t>CAIXA ENTERRADA HIDRÁULICA RETANGULAR, EM ALVENARIA COM BLOCOS DE CONCRETO, DIMENSÕES INTERNAS: 1X1X0,6 M PARA REDE DE DRENAGEM. AF_12/2020</t>
  </si>
  <si>
    <t>3.1.0.3.</t>
  </si>
  <si>
    <t>101173</t>
  </si>
  <si>
    <t>HC.02 - CANALETA DE CONCRETO DE A.P.P/TAMPA/GRELHA DE CONCRETO OU FERRO L=40CM</t>
  </si>
  <si>
    <t>3.1.0.4.</t>
  </si>
  <si>
    <t>92212</t>
  </si>
  <si>
    <t>TUBO DE CONCRETO PARA REDES COLETORAS DE ÁGUAS PLUVIAIS, DIÂMETRO DE 600 MM, JUNTA RÍGIDA, INSTALADO EM LOCAL COM BAIXO NÍVEL DE INTERFERÊNCIAS - FORNECIMENTO E ASSENTAMENTO. AF_12/2015</t>
  </si>
  <si>
    <t>3.1.0.5.</t>
  </si>
  <si>
    <t>60500</t>
  </si>
  <si>
    <t>LASTRO DE BRITA E PÓ DE PEDRA</t>
  </si>
  <si>
    <t>3.2.</t>
  </si>
  <si>
    <t>FECHAMENTOS</t>
  </si>
  <si>
    <t>3.2.0.1.</t>
  </si>
  <si>
    <t>98522</t>
  </si>
  <si>
    <t>ALAMBRADO EM MOURÕES DE CONCRETO, COM TELA DE ARAME GALVANIZADO (INCLUSIVE MURETA EM CONCRETO). AF_05/2018</t>
  </si>
  <si>
    <t>3.2.0.2.</t>
  </si>
  <si>
    <t>170195</t>
  </si>
  <si>
    <t>PORTÃO EM FERRO GALVANIZADO ELETROFUNDIDO MALHA 65X132MM, DE ABRIR, 2 FOLHAS, COM PINTURA ELETROLÍTICA</t>
  </si>
  <si>
    <t>3.2.0.3.</t>
  </si>
  <si>
    <t>170193</t>
  </si>
  <si>
    <t>PORTÃO EM FERRO GALVANIZADO ELETROFUNDIDO MALHA 65X132MM, DE ABRIR, 1 FOLHA, COM PINTURA ELETROLÍTICA</t>
  </si>
  <si>
    <t>3.2.0.4.</t>
  </si>
  <si>
    <t>102364</t>
  </si>
  <si>
    <t>ALAMBRADO PARA QUADRA POLIESPORTIVA, ESTRUTURADO POR TUBOS DE ACO GALVANIZADO, (MONTANTES COM DIAMETRO 2", TRAVESSAS E ESCORAS COM DIÂMETRO 1 ¼), COM TELA DE ARAME GALVANIZADO, FIO 10 BWG E MALHA QUADRADA 5X5CM (EXCETO MURETA). AF_03/2021</t>
  </si>
  <si>
    <t>3.3.</t>
  </si>
  <si>
    <t>CAMPO FUTEBOL</t>
  </si>
  <si>
    <t>3.3.0.1.</t>
  </si>
  <si>
    <t>96624</t>
  </si>
  <si>
    <t>LASTRO COM MATERIAL GRANULAR (PEDRA BRITADA N.2), APLICADO EM PISOS OU LAJES SOBRE SOLO, ESPESSURA DE *10 CM*. AF_08/2017</t>
  </si>
  <si>
    <t>3.3.0.2.</t>
  </si>
  <si>
    <t>100324</t>
  </si>
  <si>
    <t>LASTRO COM MATERIAL GRANULAR (PEDRA BRITADA N.1 E PEDRA BRITADA N.2), APLICADO EM PISOS OU LAJES SOBRE SOLO, ESPESSURA DE *10 CM*. AF_07/2019</t>
  </si>
  <si>
    <t>3.3.0.3.</t>
  </si>
  <si>
    <t>3.3.0.4.</t>
  </si>
  <si>
    <t>98557</t>
  </si>
  <si>
    <t>IMPERMEABILIZAÇÃO DE SUPERFÍCIE COM EMULSÃO ASFÁLTICA, 2 DEMÃOS. AF_09/2023</t>
  </si>
  <si>
    <t>3.3.0.5.</t>
  </si>
  <si>
    <t>COT</t>
  </si>
  <si>
    <t>0001</t>
  </si>
  <si>
    <t>GRAMADO SINTETICO FIBRILADO 50MM - FORNECIMENTO E APLICAÇÃO</t>
  </si>
  <si>
    <t>3.4.</t>
  </si>
  <si>
    <t>ILUMINAÇÃO</t>
  </si>
  <si>
    <t>3.4.0.1.</t>
  </si>
  <si>
    <t>92011</t>
  </si>
  <si>
    <t>ILUMINAÇÃO DE QUADRA COM POSTE DE CONCRETO TUBULAR, ALT. UTIL 10M COM 3 PROJETORES COM LÂMPADA DE LED 100W, INCLUSIVE CAIXA DE INSPEÇÃO DE ALVENARIA 40X40X40CM DE 1 TIJOLO COM TAMPA DE CONCRETO</t>
  </si>
  <si>
    <t>CJ</t>
  </si>
  <si>
    <t>3.4.0.2.</t>
  </si>
  <si>
    <t>101875</t>
  </si>
  <si>
    <t>QUADRO DE DISTRIBUIÇÃO DE ENERGIA EM CHAPA DE AÇO GALVANIZADO, DE EMBUTIR, COM BARRAMENTO TRIFÁSICO, PARA 12 DISJUNTORES DIN 100A - FORNECIMENTO E INSTALAÇÃO. AF_10/2020</t>
  </si>
  <si>
    <t>3.4.0.3.</t>
  </si>
  <si>
    <t>90881</t>
  </si>
  <si>
    <t>DISJUNTOR TERMOMAGNÉTICO DIFERENCIAL BIPOLAR - 20A - SENSIBILIDADE 30MA - 230V</t>
  </si>
  <si>
    <t>3.4.0.4.</t>
  </si>
  <si>
    <t>90333</t>
  </si>
  <si>
    <t>CABO 16,00MM2 - ISOLAMENTO PARA 1,0KV - CLASSE 4 - FLEXÍVEL</t>
  </si>
  <si>
    <t>3.4.0.5.</t>
  </si>
  <si>
    <t>90332</t>
  </si>
  <si>
    <t>CABO 10,00MM2 - ISOLAMENTO PARA 1,0KV - CLASSE 4 - FLEXÍVEL</t>
  </si>
  <si>
    <t>3.4.0.6.</t>
  </si>
  <si>
    <t>90331</t>
  </si>
  <si>
    <t>CABO 6,00MM2 - ISOLAMENTO PARA 1,0KV - CLASSE 4 - FLEXÍVEL</t>
  </si>
  <si>
    <t>3.4.0.7.</t>
  </si>
  <si>
    <t>90330</t>
  </si>
  <si>
    <t>CABO 4,00MM2 - ISOLAMENTO PARA 1,0KV - CLASSE 4 - FLEXÍVEL</t>
  </si>
  <si>
    <t>3.4.0.8.</t>
  </si>
  <si>
    <t>90329</t>
  </si>
  <si>
    <t>CABO 2,50MM2 - ISOLAMENTO PARA 1,0KV - CLASSE 4 - FLEXÍVEL</t>
  </si>
  <si>
    <t>3.4.0.9.</t>
  </si>
  <si>
    <t>90328</t>
  </si>
  <si>
    <t>CABO 1,50MM2 - ISOLAMENTO PARA 1,0KV - CLASSE 4 - FLEXÍVEL</t>
  </si>
  <si>
    <t>3.5.</t>
  </si>
  <si>
    <t>ARQUIBANCADA / ESCADA</t>
  </si>
  <si>
    <t>3.5.0.1.</t>
  </si>
  <si>
    <t xml:space="preserve">CDHU </t>
  </si>
  <si>
    <t>07.01.020</t>
  </si>
  <si>
    <t>Escavação e carga mecanizada em solo de 1ª categoria, em campo aberto</t>
  </si>
  <si>
    <t>3.5.0.2.</t>
  </si>
  <si>
    <t>102473</t>
  </si>
  <si>
    <t>CONCRETO MAGRO PARA LASTRO, TRAÇO 1:4,5:4,5 (EM MASSA SECA DE CIMENTO/ AREIA MÉDIA/ SEIXO ROLADO) - PREPARO MECÂNICO COM BETONEIRA 400 L. AF_05/2021</t>
  </si>
  <si>
    <t>3.5.0.3.</t>
  </si>
  <si>
    <t>20180</t>
  </si>
  <si>
    <t>ESTACA ESCAVADA HÉLICE CONTÍNUA - DIÂMETRO 25CM</t>
  </si>
  <si>
    <t>3.5.0.4.</t>
  </si>
  <si>
    <t>12.12.010</t>
  </si>
  <si>
    <t>Taxa de mobilização e desmobilização de equipamentos para execução de estaca tipo hélice contínua em solo</t>
  </si>
  <si>
    <t>TX</t>
  </si>
  <si>
    <t>3.5.0.5.</t>
  </si>
  <si>
    <t>101994</t>
  </si>
  <si>
    <t>FABRICAÇÃO DE FÔRMA PARA ESCADAS, COM 1 LANCE E LAJE PLANA, EM CHAPA DE MADEIRA COMPENSADA PLASTIFICADA, E=18 MM. AF_11/2020</t>
  </si>
  <si>
    <t>3.5.0.6.</t>
  </si>
  <si>
    <t>103686</t>
  </si>
  <si>
    <t>CONCRETAGEM DE ESCADAS, FCK=25 MPA, COM USO DE BOMBA - LANÇAMENTO, ADENSAMENTO E ACABAMENTO. AF_02/2022_PS</t>
  </si>
  <si>
    <t>3.5.0.7.</t>
  </si>
  <si>
    <t>20404</t>
  </si>
  <si>
    <t>ARMADURA EM AÇO CA-50</t>
  </si>
  <si>
    <t>KG</t>
  </si>
  <si>
    <t>3.5.0.8.</t>
  </si>
  <si>
    <t>95946</t>
  </si>
  <si>
    <t>ARMAÇÃO DE ESCADA, DE UMA ESTRUTURA CONVENCIONAL DE CONCRETO ARMADO UTILIZANDO AÇO CA-50 DE 10,0 MM - MONTAGEM. AF_11/2020</t>
  </si>
  <si>
    <t>3.5.0.9.</t>
  </si>
  <si>
    <t>102488</t>
  </si>
  <si>
    <t>PREPARO DO PISO CIMENTADO PARA PINTURA - LIXAMENTO E LIMPEZA. AF_05/2021</t>
  </si>
  <si>
    <t>3.5.0.10.</t>
  </si>
  <si>
    <t>102492</t>
  </si>
  <si>
    <t>PINTURA DE PISO COM TINTA ACRÍLICA, APLICAÇÃO MANUAL, 3 DEMÃOS, INCLUSO FUNDO PREPARADOR. AF_05/2021</t>
  </si>
  <si>
    <t>3.5.0.11.</t>
  </si>
  <si>
    <t>170359</t>
  </si>
  <si>
    <t>DEMARCAÇÃO DE VAGA DE ESTACIONAMENTO PARA PORTADORES DE DEFICIÊNCIA FÍSICA</t>
  </si>
  <si>
    <t>3.5.0.12.</t>
  </si>
  <si>
    <t>99855</t>
  </si>
  <si>
    <t>CORRIMÃO SIMPLES, DIÂMETRO EXTERNO = 1 1/2, EM AÇO GALVANIZADO. AF_04/2019_PS</t>
  </si>
  <si>
    <t>3.6.</t>
  </si>
  <si>
    <t>BANCOS DE RESERVA</t>
  </si>
  <si>
    <t>3.6.0.1.</t>
  </si>
  <si>
    <t>96525</t>
  </si>
  <si>
    <t>ESCAVAÇÃO MECANIZADA PARA VIGA BALDRAME COM MINI-ESCAVADEIRA (INCLUINDO ESCAVAÇÃO PARA COLOCAÇÃO DE FÔRMAS). AF_06/2017</t>
  </si>
  <si>
    <t>3.6.0.2.</t>
  </si>
  <si>
    <t>96542</t>
  </si>
  <si>
    <t>FABRICAÇÃO, MONTAGEM E DESMONTAGEM DE FÔRMA PARA VIGA BALDRAME, EM CHAPA DE MADEIRA COMPENSADA RESINADA, E=17 MM, 4 UTILIZAÇÕES. AF_06/2017</t>
  </si>
  <si>
    <t>3.6.0.3.</t>
  </si>
  <si>
    <t>96546</t>
  </si>
  <si>
    <t>ARMAÇÃO DE BLOCO, VIGA BALDRAME OU SAPATA UTILIZANDO AÇO CA-50 DE 10 MM - MONTAGEM. AF_06/2017</t>
  </si>
  <si>
    <t>3.6.0.4.</t>
  </si>
  <si>
    <t>3.6.0.5.</t>
  </si>
  <si>
    <t>96557</t>
  </si>
  <si>
    <t>CONCRETAGEM DE BLOCOS DE COROAMENTO E VIGAS BALDRAMES, FCK 30 MPA, COM USO DE BOMBA  LANÇAMENTO, ADENSAMENTO E ACABAMENTO. AF_06/2017</t>
  </si>
  <si>
    <t>3.6.0.6.</t>
  </si>
  <si>
    <t>98562</t>
  </si>
  <si>
    <t>IMPERMEABILIZAÇÃO DE SUPERFÍCIE COM ARGAMASSA DE CIMENTO E AREIA, COM ADITIVO IMPERMEABILIZANTE, E = 1,5CM. AF_09/2023</t>
  </si>
  <si>
    <t>3.6.0.7.</t>
  </si>
  <si>
    <t>89470</t>
  </si>
  <si>
    <t>ALVENARIA DE BLOCOS DE CONCRETO ESTRUTURAL 14X19X39 CM (ESPESSURA 14 CM), FBK = 4,5 MPA, UTILIZANDO COLHER DE PEDREIRO. AF_10/2022</t>
  </si>
  <si>
    <t>3.6.0.8.</t>
  </si>
  <si>
    <t>30420</t>
  </si>
  <si>
    <t>LAJE MISTA TRELIÇADA H-10CM COM CAPEAMENTO 4CM (14CM)</t>
  </si>
  <si>
    <t>3.6.0.9.</t>
  </si>
  <si>
    <t>181218</t>
  </si>
  <si>
    <t xml:space="preserve"> IV.08 - BANCO EM ALVENARIA REVESTIDA E CONCRETO</t>
  </si>
  <si>
    <t>3.7.</t>
  </si>
  <si>
    <t>PINTURA</t>
  </si>
  <si>
    <t>3.7.0.1.</t>
  </si>
  <si>
    <t>88489</t>
  </si>
  <si>
    <t>PINTURA LÁTEX ACRÍLICA PREMIUM, APLICAÇÃO MANUAL EM PAREDES, DUAS DEMÃOS. AF_04/2023</t>
  </si>
  <si>
    <t>4.</t>
  </si>
  <si>
    <t>EDIFICAÇÕES</t>
  </si>
  <si>
    <t>4.1.</t>
  </si>
  <si>
    <t>SERVIÇOS PRELIMINARES</t>
  </si>
  <si>
    <t>4.1.0.1.</t>
  </si>
  <si>
    <t>99059</t>
  </si>
  <si>
    <t>LOCACAO CONVENCIONAL DE OBRA, UTILIZANDO GABARITO DE TÁBUAS CORRIDAS PONTALETADAS A CADA 2,00M -  2 UTILIZAÇÕES. AF_10/2018</t>
  </si>
  <si>
    <t>4.2.</t>
  </si>
  <si>
    <t>ESTRUTURA</t>
  </si>
  <si>
    <t>4.2.1.</t>
  </si>
  <si>
    <t>FUNDAÇÃO</t>
  </si>
  <si>
    <t>4.2.1.1.</t>
  </si>
  <si>
    <t>4.2.1.2.</t>
  </si>
  <si>
    <t>4.2.1.3.</t>
  </si>
  <si>
    <t>4.2.1.4.</t>
  </si>
  <si>
    <t>4.2.1.5.</t>
  </si>
  <si>
    <t>4.2.1.6.</t>
  </si>
  <si>
    <t>4.2.2.</t>
  </si>
  <si>
    <t>PILARES</t>
  </si>
  <si>
    <t>4.2.2.1.</t>
  </si>
  <si>
    <t>92263</t>
  </si>
  <si>
    <t>FABRICAÇÃO DE FÔRMA PARA PILARES E ESTRUTURAS SIMILARES, EM CHAPA DE MADEIRA COMPENSADA RESINADA, E = 17 MM. AF_09/2020</t>
  </si>
  <si>
    <t>4.2.2.2.</t>
  </si>
  <si>
    <t>92762</t>
  </si>
  <si>
    <t>ARMAÇÃO DE PILAR OU VIGA DE ESTRUTURA CONVENCIONAL DE CONCRETO ARMADO UTILIZANDO AÇO CA-50 DE 10,0 MM - MONTAGEM. AF_06/2022</t>
  </si>
  <si>
    <t>4.2.2.3.</t>
  </si>
  <si>
    <t>4.2.2.4.</t>
  </si>
  <si>
    <t>103672</t>
  </si>
  <si>
    <t>CONCRETAGEM DE PILARES, FCK = 25 MPA, COM USO DE BOMBA - LANÇAMENTO, ADENSAMENTO E ACABAMENTO. AF_02/2022_PS</t>
  </si>
  <si>
    <t>4.2.3.</t>
  </si>
  <si>
    <t>VIGAS</t>
  </si>
  <si>
    <t>4.2.3.1.</t>
  </si>
  <si>
    <t>92265</t>
  </si>
  <si>
    <t>FABRICAÇÃO DE FÔRMA PARA VIGAS, EM CHAPA DE MADEIRA COMPENSADA RESINADA, E = 17 MM. AF_09/2020</t>
  </si>
  <si>
    <t>4.2.3.2.</t>
  </si>
  <si>
    <t>4.2.3.3.</t>
  </si>
  <si>
    <t>4.2.3.4.</t>
  </si>
  <si>
    <t>103675</t>
  </si>
  <si>
    <t>CONCRETAGEM DE VIGAS E LAJES, FCK=25 MPA, PARA LAJES MACIÇAS OU NERVURADAS COM USO DE BOMBA - LANÇAMENTO, ADENSAMENTO E ACABAMENTO. AF_02/2022_PS</t>
  </si>
  <si>
    <t>4.3.</t>
  </si>
  <si>
    <t>COBERTURA</t>
  </si>
  <si>
    <t>4.3.0.1.</t>
  </si>
  <si>
    <t>60130</t>
  </si>
  <si>
    <t>FORNECIMENTO DE ESTRUTURA METÁLICA PARA COBERTURA</t>
  </si>
  <si>
    <t>4.3.0.2.</t>
  </si>
  <si>
    <t>60131</t>
  </si>
  <si>
    <t>MONTAGEM DE ESTRUTURA METÁLICA PARA COBERTURA</t>
  </si>
  <si>
    <t>4.3.0.3.</t>
  </si>
  <si>
    <t>60244</t>
  </si>
  <si>
    <t>TELHA TRAPEZOIDAL EM AÇO GALVANIZADO ESPESSURA DE 0,50MM, REVESTIMENTO B, H=40MM</t>
  </si>
  <si>
    <t>4.3.0.4.</t>
  </si>
  <si>
    <t>4.3.0.5.</t>
  </si>
  <si>
    <t>101101</t>
  </si>
  <si>
    <t>CALHA EM CHAPA DE AÇO GALVANIZADO N.24 - DESENVOLVIMENTO 33CM</t>
  </si>
  <si>
    <t>4.3.0.6.</t>
  </si>
  <si>
    <t>Composição</t>
  </si>
  <si>
    <t>011</t>
  </si>
  <si>
    <t>(COMPOSIÇÃO REPRESENTATIVA) DO SERVIÇO DE INSTALAÇÃO DE TUBOS DE PVC, SÉRIE R, ÁGUA PLUVIAL, DN 100 MM (INSTALADO EM RAMAL DE ENCAMINHAMENTO, OU CONDUTORES VERTICAIS), INCLUSIVE CONEXÕES, CORTES E FIXAÇÕES, PARA PRÉDIOS. AF_10/2015</t>
  </si>
  <si>
    <t>4.3.0.7.</t>
  </si>
  <si>
    <t>4.4.</t>
  </si>
  <si>
    <t>ESQUADRIAS</t>
  </si>
  <si>
    <t>4.4.0.1.</t>
  </si>
  <si>
    <t>170140</t>
  </si>
  <si>
    <t>PP.15/19 - PORTÃO EM FERRO PERFILADO COM CHAPA, 1 FOLHA</t>
  </si>
  <si>
    <t>4.4.0.2.</t>
  </si>
  <si>
    <t>90845</t>
  </si>
  <si>
    <t>KIT DE PORTA DE MADEIRA PARA PINTURA, SEMI-OCA (PESADA OU SUPERPESADA), PADRÃO MÉDIO, 80X210CM, ESPESSURA DE 3,5CM, ITENS INCLUSOS: DOBRADIÇAS, MONTAGEM E INSTALAÇÃO DO BATENTE, FECHADURA COM EXECUÇÃO DO FURO - FORNECIMENTO E INSTALAÇÃO. AF_12/2019</t>
  </si>
  <si>
    <t>4.4.0.3.</t>
  </si>
  <si>
    <t>100705</t>
  </si>
  <si>
    <t>TARJETA TIPO LIVRE/OCUPADO PARA PORTA DE BANHEIRO. AF_12/2019</t>
  </si>
  <si>
    <t>4.4.0.4.</t>
  </si>
  <si>
    <t>80213</t>
  </si>
  <si>
    <t>CP.13/22/23 - CAIXILHO EM FERRO PERFILADO - BASCULANTE</t>
  </si>
  <si>
    <t>4.4.0.5.</t>
  </si>
  <si>
    <t>140111</t>
  </si>
  <si>
    <t>VIDRO IMPRESSO COMUM, TRANSLÚCIDO INCOLOR - TIPO CANELADO, 4MM</t>
  </si>
  <si>
    <t>4.5.</t>
  </si>
  <si>
    <t>REVESTIMENTOS</t>
  </si>
  <si>
    <t>4.5.0.1.</t>
  </si>
  <si>
    <t>103324</t>
  </si>
  <si>
    <t>ALVENARIA DE VEDAÇÃO DE BLOCOS CERÂMICOS FURADOS NA VERTICAL DE 14X19X39 CM (ESPESSURA 14 CM) E ARGAMASSA DE ASSENTAMENTO COM PREPARO EM BETONEIRA. AF_12/2021</t>
  </si>
  <si>
    <t>4.5.0.2.</t>
  </si>
  <si>
    <t>87879</t>
  </si>
  <si>
    <t>CHAPISCO APLICADO EM ALVENARIAS E ESTRUTURAS DE CONCRETO INTERNAS, COM COLHER DE PEDREIRO.  ARGAMASSA TRAÇO 1:3 COM PREPARO EM BETONEIRA 400L. AF_10/2022</t>
  </si>
  <si>
    <t>4.5.0.3.</t>
  </si>
  <si>
    <t>87535</t>
  </si>
  <si>
    <t>EMBOÇO, PARA RECEBIMENTO DE CERÂMICA, EM ARGAMASSA TRAÇO 1:2:8, PREPARO MECÂNICO COM BETONEIRA 400L, APLICADO MANUALMENTE EM FACES INTERNAS DE PAREDES, PARA AMBIENTE COM ÁREA  MAIOR QUE 10M2, ESPESSURA DE 20MM, COM EXECUÇÃO DE TALISCAS. AF_06/2014</t>
  </si>
  <si>
    <t>4.5.0.4.</t>
  </si>
  <si>
    <t>110313</t>
  </si>
  <si>
    <t>REBOCO EXTERNO - ARGAMASSA PRÉ-FABRICADA</t>
  </si>
  <si>
    <t>4.5.0.5.</t>
  </si>
  <si>
    <t xml:space="preserve">SINAPI </t>
  </si>
  <si>
    <t>104611</t>
  </si>
  <si>
    <t>REVESTIMENTO CERÂMICO PARA PAREDES INTERNAS COM PLACAS TIPO ESMALTADA EXTRA DE DIMENSÕES 60X60 CM APLICADAS NA ALTURA INTEIRA DAS PAREDES. AF_02/2023_PE</t>
  </si>
  <si>
    <t>4.6.</t>
  </si>
  <si>
    <t>PISOS</t>
  </si>
  <si>
    <t>4.6.0.1.</t>
  </si>
  <si>
    <t>4.6.0.2.</t>
  </si>
  <si>
    <t>87767</t>
  </si>
  <si>
    <t>CONTRAPISO EM ARGAMASSA TRAÇO 1:4 (CIMENTO E AREIA), PREPARO MANUAL, APLICADO EM ÁREAS MOLHADAS SOBRE IMPERMEABILIZAÇÃO, ACABAMENTO NÃO REFORÇADO, ESPESSURA 4CM. AF_07/2021</t>
  </si>
  <si>
    <t>4.6.0.3.</t>
  </si>
  <si>
    <t>87257</t>
  </si>
  <si>
    <t>REVESTIMENTO CERÂMICO PARA PISO COM PLACAS TIPO ESMALTADA EXTRA DE DIMENSÕES 60X60 CM APLICADA EM AMBIENTES DE ÁREA MAIOR QUE 10 M2. AF_02/2023_PE</t>
  </si>
  <si>
    <t>4.7.</t>
  </si>
  <si>
    <t>4.7.0.1.</t>
  </si>
  <si>
    <t>4.7.0.2.</t>
  </si>
  <si>
    <t>102219</t>
  </si>
  <si>
    <t>PINTURA TINTA DE ACABAMENTO (PIGMENTADA) ESMALTE SINTÉTICO ACETINADO EM MADEIRA, 2 DEMÃOS. AF_01/2021</t>
  </si>
  <si>
    <t>4.8.</t>
  </si>
  <si>
    <t>INSTALAÇÕES PREDIAIS</t>
  </si>
  <si>
    <t>4.8.1.</t>
  </si>
  <si>
    <t>ELETRICA</t>
  </si>
  <si>
    <t>4.8.1.1.</t>
  </si>
  <si>
    <t>015</t>
  </si>
  <si>
    <t>COMPOSIÇÃO PARAMÉTRICA DE PONTO ELÉTRICO DE ILUMINAÇÃO, COM INTERRUPTOR PARALELO, EM EDIFÍCIO RESIDENCIAL COM ELETRODUTO EMBUTIDO EM RASGOS NAS PAREDES, INCLUSO CAIXA ELÉTRICA, MÓDULO DE TOMADA, ELETRODUTO, CABO, RASGO, QUEBRA E CHUMBAMENTO (SEM LUMINÁRIA E LÂMPADA). AF_11/2022</t>
  </si>
  <si>
    <t>4.8.1.2.</t>
  </si>
  <si>
    <t>90996</t>
  </si>
  <si>
    <t>LUMINÁRIA COMERCIAL - 2 LÂMPADAS FLUORESCENTES 28W</t>
  </si>
  <si>
    <t>4.8.1.3.</t>
  </si>
  <si>
    <t>98582</t>
  </si>
  <si>
    <t>LÂMPADA FLUORESCENTE - 28W</t>
  </si>
  <si>
    <t>4.8.1.4.</t>
  </si>
  <si>
    <t>COMPOSIÇÃO</t>
  </si>
  <si>
    <t>016</t>
  </si>
  <si>
    <t>COMPOSIÇÃO PARAMÉTRICA DE PONTO ELÉTRICO DE TOMADA PARA CHUVEIRO (20A/250V) EM EDIFÍCIO RESIDENCIAL COM ELETRODUTO EMBUTIDO EM RASGOS NAS PAREDES, INCLUSO TOMADA, ELETRODUTO, CABO, RASGO, QUEBRA E CHUMBAMENTO. AF_11/2022</t>
  </si>
  <si>
    <t>4.8.1.5.</t>
  </si>
  <si>
    <t>017</t>
  </si>
  <si>
    <t>COMPOSIÇÃO PARAMÉTRICA DE PONTO ELÉTRICO DE TOMADA DE USO GERAL 2P+T (10A/250V) EM EDIFÍCIO RESIDENCIAL COM ELETRODUTO EMBUTIDO EM RASGOS NAS PAREDES, INCLUSO TOMADA, ELETRODUTO, CABO, RASGO, QUEBRA E CHUMBAMENTO. AF_11/2022</t>
  </si>
  <si>
    <t>4.8.1.6.</t>
  </si>
  <si>
    <t>90506</t>
  </si>
  <si>
    <t>QUADRO DE DISTRIBUIÇÃO EM CHAPA METÁLICA - PARA ATÉ 16 DISJUNTORES</t>
  </si>
  <si>
    <t>4.8.1.7.</t>
  </si>
  <si>
    <t>101892</t>
  </si>
  <si>
    <t>DISJUNTOR BIPOLAR TIPO NEMA, CORRENTE NOMINAL DE 10 ATÉ 50A - FORNECIMENTO E INSTALAÇÃO. AF_10/2020</t>
  </si>
  <si>
    <t>4.8.1.8.</t>
  </si>
  <si>
    <t>101890</t>
  </si>
  <si>
    <t>DISJUNTOR MONOPOLAR TIPO NEMA, CORRENTE NOMINAL DE 10 ATÉ 30A - FORNECIMENTO E INSTALAÇÃO. AF_10/2020</t>
  </si>
  <si>
    <t>4.8.1.9.</t>
  </si>
  <si>
    <t>90468</t>
  </si>
  <si>
    <t>INTERRUPTOR DIFERENCIAL RESIDUAL BIPOLAR 25A - SENSIBILIDADE 30MA - 220V</t>
  </si>
  <si>
    <t>4.8.1.10.</t>
  </si>
  <si>
    <t>4.8.1.11.</t>
  </si>
  <si>
    <t>4.8.1.12.</t>
  </si>
  <si>
    <t>4.8.1.13.</t>
  </si>
  <si>
    <t>4.8.1.14.</t>
  </si>
  <si>
    <t>4.8.1.15.</t>
  </si>
  <si>
    <t>4.8.2.</t>
  </si>
  <si>
    <t>HIDRAULICA</t>
  </si>
  <si>
    <t>4.8.2.1.</t>
  </si>
  <si>
    <t>018</t>
  </si>
  <si>
    <t>PONTO DE CONSUMO TERMINAL DE ÁGUA FRIA (SUBRAMAL) COM TUBULAÇÃO DE PVC, DN 25 MM, INSTALADO EM RAMAL DE ÁGUA, INCLUSOS RASGO E CHUMBAMENTO EM ALVENARIA. AF_12/2014</t>
  </si>
  <si>
    <t>4.8.2.2.</t>
  </si>
  <si>
    <t>019</t>
  </si>
  <si>
    <t>COMPOSIÇÃO PARAMÉTRICA DE INSTALAÇÃO DE TUBOS DE PVC SOLDÁVEL PARA ÁGUA FRIA, POR PAVIMENTO (PRUMADA COLETIVA), COM  CONEXÕES, CORTES E FIXAÇÕES, PARA PRÉDIO COM ATÉ 4 PAVIMENTOS, COM 4 APARTAMENTOS ALIMENTADOS POR PRUMADA E PAVIMENTO. AF_05/2023</t>
  </si>
  <si>
    <t>UNXPAV</t>
  </si>
  <si>
    <t>4.8.2.3.</t>
  </si>
  <si>
    <t>020</t>
  </si>
  <si>
    <t>COMPOSIÇÃO PARAMÉTRICA DE INSTALAÇÃO DE TUBOS DE PVC, SÉRIE R, PARA COLETA DE ÁGUA PLUVIAL EM COBERTURA, INSTALADOS EM CONDUTORES VERTICAIS, POR PAVIMENTO, COM  CONEXÕES, CORTES E FIXAÇÕES, PARA PRÉDIO DE MÚLTIPLOS PAVIMENTOS. AF_05/2023</t>
  </si>
  <si>
    <t>M2XPAV</t>
  </si>
  <si>
    <t>4.8.2.4.</t>
  </si>
  <si>
    <t>021</t>
  </si>
  <si>
    <t>COMPOSIÇÃO PARAMÉTRICA DE INSTALAÇÃO DE TUBOS DE PVC SÉRIE NORMAL (PRUMADA DE ESGOTO SANITÁRIO), DN 75MM, POR AMBIENTE HIDRÁULICO, COM  CONEXÕES, CORTES E FIXAÇÕES PARA PRÉDIO. AF_05/2023</t>
  </si>
  <si>
    <t>4.8.2.5.</t>
  </si>
  <si>
    <t>89707</t>
  </si>
  <si>
    <t>CAIXA SIFONADA, PVC, DN 100 X 100 X 50 MM, JUNTA ELÁSTICA, FORNECIDA E INSTALADA EM RAMAL DE DESCARGA OU EM RAMAL DE ESGOTO SANITÁRIO. AF_08/2022</t>
  </si>
  <si>
    <t>4.8.2.6.</t>
  </si>
  <si>
    <t>89709</t>
  </si>
  <si>
    <t>RALO SIFONADO, PVC, DN 100 X 40 MM, JUNTA SOLDÁVEL, FORNECIDO E INSTALADO EM RAMAL DE DESCARGA OU EM RAMAL DE ESGOTO SANITÁRIO. AF_08/2022</t>
  </si>
  <si>
    <t>4.8.2.7.</t>
  </si>
  <si>
    <t>100210</t>
  </si>
  <si>
    <t>CAIXA D'ÁGUA DE FIBRA DE VIDRO - 1500 LITROS</t>
  </si>
  <si>
    <t>4.9.</t>
  </si>
  <si>
    <t>LOUÇAS</t>
  </si>
  <si>
    <t>4.9.0.1.</t>
  </si>
  <si>
    <t>102257</t>
  </si>
  <si>
    <t>DIVISORIA SANITÁRIA, TIPO CABINE, EM PAINEL DE GRANILITE, ESP = 3CM, ASSENTADO COM ARGAMASSA COLANTE AC III-E, EXCLUSIVE FERRAGENS. AF_01/2021</t>
  </si>
  <si>
    <t>4.9.0.2.</t>
  </si>
  <si>
    <t>44.06.010</t>
  </si>
  <si>
    <t>Lavatório coletivo em aço inoxidável</t>
  </si>
  <si>
    <t>4.9.0.3.</t>
  </si>
  <si>
    <t>44.03.510</t>
  </si>
  <si>
    <t>Torneira de parede antivandalismo, DN= 3/4´</t>
  </si>
  <si>
    <t>4.9.0.4.</t>
  </si>
  <si>
    <t>95470</t>
  </si>
  <si>
    <t>VASO SANITARIO SIFONADO CONVENCIONAL COM LOUÇA BRANCA, INCLUSO CONJUNTO DE LIGAÇÃO PARA BACIA SANITÁRIA AJUSTÁVEL - FORNECIMENTO E INSTALAÇÃO. AF_10/2016</t>
  </si>
  <si>
    <t>4.9.0.5.</t>
  </si>
  <si>
    <t>101424</t>
  </si>
  <si>
    <t>VÁLVULA DE DESCARGA COM DUPLO ACIONAMENTO</t>
  </si>
  <si>
    <t>4.9.0.6.</t>
  </si>
  <si>
    <t>101325</t>
  </si>
  <si>
    <t>MICTÓRIO INDIVIDUAL DE LOUÇA BRANCA, TIPO BACIA - DE CENTRO</t>
  </si>
  <si>
    <t>4.9.0.7.</t>
  </si>
  <si>
    <t>140172</t>
  </si>
  <si>
    <t>ESPELHO E=3MM COM MOLDURA DE ALUMÍNIO</t>
  </si>
  <si>
    <t>4.9.0.8.</t>
  </si>
  <si>
    <t>95544</t>
  </si>
  <si>
    <t>PAPELEIRA DE PAREDE EM METAL CROMADO SEM TAMPA, INCLUSO FIXAÇÃO. AF_01/2020</t>
  </si>
  <si>
    <t>4.9.0.9.</t>
  </si>
  <si>
    <t>101491</t>
  </si>
  <si>
    <t>SABONETEIRA PARA SABÃO LÍQUIDO</t>
  </si>
  <si>
    <t>4.9.0.10.</t>
  </si>
  <si>
    <t>89985</t>
  </si>
  <si>
    <t>REGISTRO DE PRESSÃO BRUTO, LATÃO, ROSCÁVEL, 3/4", COM ACABAMENTO E CANOPLA CROMADOS - FORNECIMENTO E INSTALAÇÃO. AF_08/2021</t>
  </si>
  <si>
    <t>4.9.0.11.</t>
  </si>
  <si>
    <t>94498</t>
  </si>
  <si>
    <t>REGISTRO DE GAVETA BRUTO, LATÃO, ROSCÁVEL, 2" - FORNECIMENTO E INSTALAÇÃO. AF_08/2021</t>
  </si>
  <si>
    <t>4.10.</t>
  </si>
  <si>
    <t>DIVERSOS</t>
  </si>
  <si>
    <t>4.10.0.1.</t>
  </si>
  <si>
    <t>100860</t>
  </si>
  <si>
    <t>CHUVEIRO ELÉTRICO COMUM CORPO PLÁSTICO, TIPO DUCHA  FORNECIMENTO E INSTALAÇÃO. AF_01/2020</t>
  </si>
  <si>
    <t>4.10.0.2.</t>
  </si>
  <si>
    <t>FDE</t>
  </si>
  <si>
    <t>08.16.073</t>
  </si>
  <si>
    <t>BC - 23 BANCO EM GRANITO PARA VESTIARIO E=2CM</t>
  </si>
  <si>
    <t>4.10.0.3.</t>
  </si>
  <si>
    <t>177091</t>
  </si>
  <si>
    <t>RECOLOCAÇÃO DE COIFA EM CHAPA PARA FOGÃO DE 6 BOCAS</t>
  </si>
  <si>
    <t>4.10.0.4.</t>
  </si>
  <si>
    <t>05.05.085</t>
  </si>
  <si>
    <t>BALCÃO DE ATENDIMENTO EM GRANITO E=2CM</t>
  </si>
  <si>
    <t>4.10.0.5.</t>
  </si>
  <si>
    <t>08.84.050</t>
  </si>
  <si>
    <t>TAMPO INOX C/ CUBA DUPLA</t>
  </si>
  <si>
    <t>4.10.0.6.</t>
  </si>
  <si>
    <t>86910</t>
  </si>
  <si>
    <t>TORNEIRA CROMADA TUBO MÓVEL, DE PAREDE, 1/2 OU 3/4, PARA PIA DE COZINHA, PADRÃO MÉDIO - FORNECIMENTO E INSTALAÇÃO. AF_01/2020</t>
  </si>
  <si>
    <t>4.10.0.7.</t>
  </si>
  <si>
    <t>170507</t>
  </si>
  <si>
    <t>PRATELEIRA EM ARDÓSIA CINZA, POLIDA 2 LADOS, ESPESSURA 30MM, EXCLUSIVE APOIO</t>
  </si>
  <si>
    <t>5.</t>
  </si>
  <si>
    <t>EXTERNO</t>
  </si>
  <si>
    <t>5.1.</t>
  </si>
  <si>
    <t>SERVIÇOS COMPLEMENTARES</t>
  </si>
  <si>
    <t>5.1.0.1.</t>
  </si>
  <si>
    <t>92403</t>
  </si>
  <si>
    <t>EXECUÇÃO DE PAVIMENTO EM PISO INTERTRAVADO, COM BLOCO 16 FACES DE 22 X 11 CM, ESPESSURA 6 CM. AF_10/2022</t>
  </si>
  <si>
    <t>5.1.0.2.</t>
  </si>
  <si>
    <t>96396</t>
  </si>
  <si>
    <t>EXECUÇÃO E COMPACTAÇÃO DE BASE E OU SUB BASE PARA PAVIMENTAÇÃO DE BRITA GRADUADA SIMPLES - EXCLUSIVE CARGA E TRANSPORTE. AF_11/2019</t>
  </si>
  <si>
    <t>5.1.0.3.</t>
  </si>
  <si>
    <t>100974</t>
  </si>
  <si>
    <t>CARGA, MANOBRA E DESCARGA DE SOLOS E MATERIAIS GRANULARES EM CAMINHÃO BASCULANTE 10 M³ - CARGA COM PÁ CARREGADEIRA (CAÇAMBA DE 1,7 A 2,8 M³ / 128 HP) E DESCARGA LIVRE (UNIDADE: M3). AF_07/2020</t>
  </si>
  <si>
    <t>5.1.0.4.</t>
  </si>
  <si>
    <t>95875</t>
  </si>
  <si>
    <t>TRANSPORTE COM CAMINHÃO BASCULANTE DE 10 M³, EM VIA URBANA PAVIMENTADA, DMT ATÉ 30 KM (UNIDADE: M3XKM). AF_07/2020</t>
  </si>
  <si>
    <t>5.1.0.5.</t>
  </si>
  <si>
    <t>94990</t>
  </si>
  <si>
    <t>EXECUÇÃO DE PASSEIO (CALÇADA) OU PISO DE CONCRETO COM CONCRETO MOLDADO IN LOCO, FEITO EM OBRA, ACABAMENTO CONVENCIONAL, NÃO ARMADO. AF_08/2022</t>
  </si>
  <si>
    <t>5.1.0.6.</t>
  </si>
  <si>
    <t>103946</t>
  </si>
  <si>
    <t>PLANTIO DE GRAMA ESMERALDA OU SÃO CARLOS OU CURITIBANA, EM PLACAS. AF_05/2022</t>
  </si>
  <si>
    <t>5.1.0.7.</t>
  </si>
  <si>
    <t>170183</t>
  </si>
  <si>
    <t>MURETA EM BLOCOS DE CONCRETO H=0,50M (REVESTIDO)</t>
  </si>
  <si>
    <t>5.2.</t>
  </si>
  <si>
    <t>ENTRADA ENERGIA</t>
  </si>
  <si>
    <t>5.2.0.1.</t>
  </si>
  <si>
    <t>90162</t>
  </si>
  <si>
    <t>ENTRADA AÉREA DE ENERGIA E TELEFONE - 71 À 75KVA</t>
  </si>
  <si>
    <t>5.2.0.2.</t>
  </si>
  <si>
    <t>92994</t>
  </si>
  <si>
    <t>CABO DE COBRE FLEXÍVEL ISOLADO, 120 MM², ANTI-CHAMA 0,6/1,0 KV, PARA REDE ENTERRADA DE DISTRIBUIÇÃO DE ENERGIA ELÉTRICA - FORNECIMENTO E INSTALAÇÃO. AF_12/2021</t>
  </si>
  <si>
    <t>5.2.0.3.</t>
  </si>
  <si>
    <t>92990</t>
  </si>
  <si>
    <t>CABO DE COBRE FLEXÍVEL ISOLADO, 70 MM², ANTI-CHAMA 0,6/1,0 KV, PARA REDE ENTERRADA DE DISTRIBUIÇÃO DE ENERGIA ELÉTRICA - FORNECIMENTO E INSTALAÇÃO. AF_12/2021</t>
  </si>
  <si>
    <t>5.3.</t>
  </si>
  <si>
    <t>SPDA</t>
  </si>
  <si>
    <t>5.3.0.1.</t>
  </si>
  <si>
    <t>97883</t>
  </si>
  <si>
    <t>CAIXA ENTERRADA ELÉTRICA RETANGULAR, EM CONCRETO PRÉ-MOLDADO, FUNDO COM BRITA, DIMENSÕES INTERNAS: 0,6X0,6X0,5 M. AF_12/2020</t>
  </si>
  <si>
    <t>5.3.0.2.</t>
  </si>
  <si>
    <t>96986</t>
  </si>
  <si>
    <t>HASTE DE ATERRAMENTO, DIÂMETRO 3/4", COM 3 METROS - FORNECIMENTO E INSTALAÇÃO. AF_08/2023</t>
  </si>
  <si>
    <t>5.3.0.3.</t>
  </si>
  <si>
    <t>96974</t>
  </si>
  <si>
    <t>CORDOALHA DE COBRE NU 50 MM², NÃO ENTERRADA, COM ISOLADOR - FORNECIMENTO E INSTALAÇÃO. AF_08/2023</t>
  </si>
  <si>
    <t>5.3.0.4.</t>
  </si>
  <si>
    <t>91105</t>
  </si>
  <si>
    <t>PÁRA-RAIOS TIPO "FRANKLIN", EXCLUSIVE DESCIDA E ATERRAMENTO</t>
  </si>
  <si>
    <t>5.4.</t>
  </si>
  <si>
    <t>AVCB</t>
  </si>
  <si>
    <t>5.4.0.1.</t>
  </si>
  <si>
    <t>200536</t>
  </si>
  <si>
    <t>SERVIÇOS TÉCNICOS PROFISSIONAIS PARA OBTENÇÃO DO AVCB JUNTO AO CORPO DE BOMBEIROS PARA EDIFICAÇÕES ATÉ 2000 M2</t>
  </si>
  <si>
    <t>GL</t>
  </si>
  <si>
    <t>5.4.0.2.</t>
  </si>
  <si>
    <t>100885</t>
  </si>
  <si>
    <t>EXTINTOR DE INCÊNDIO COM CARGA DE ÁGUA PRESSURIZADA - 10L</t>
  </si>
  <si>
    <t>5.4.0.3.</t>
  </si>
  <si>
    <t>100881</t>
  </si>
  <si>
    <t>EXTINTOR DE INCÊNDIO COM CARGA DE GÁS CARBÔNICO (CO2) - 6KG</t>
  </si>
  <si>
    <t>5.4.0.4.</t>
  </si>
  <si>
    <t>97.02.195</t>
  </si>
  <si>
    <t>Placa de sinalização em PVC fotoluminescente (240x120mm), com indicação de rota de evacuação e saída de emergência</t>
  </si>
  <si>
    <t>PREFEITURA DO MUNICÍPIO DE MAUÁ - SECRETARIA DE OBRAS</t>
  </si>
  <si>
    <t>EMPRESA:</t>
  </si>
  <si>
    <t>CNPJ:</t>
  </si>
  <si>
    <t>OBJETO:</t>
  </si>
  <si>
    <t>CONCORRÊNCIA Nº ______/2.024</t>
  </si>
  <si>
    <t>ANEXO XIV - PLANILHA MODELO - PROPOSTA EMPRESA</t>
  </si>
  <si>
    <t>DOCUMENTO COM TIMBRE DA EMPRESA</t>
  </si>
  <si>
    <t>TOTAL GLOBAL</t>
  </si>
  <si>
    <t>Assinatura</t>
  </si>
  <si>
    <t>Representante Legal:</t>
  </si>
  <si>
    <t>Responsável Técnico</t>
  </si>
  <si>
    <t>CREA CAU Nº</t>
  </si>
  <si>
    <t>Preencher somente as células em amarelo</t>
  </si>
  <si>
    <t>Foi considerado arredondamento de duas casas decimais para Quantidade; Custo Unitário; BDI; Preço Unitário; Preço Total.</t>
  </si>
  <si>
    <t>PLANILHA DE PROPOSTA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</si>
</sst>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_(* #,##0.00_);_(* \(#,##0.00\);_(* \-??_);_(@_)"/>
    <numFmt numFmtId="165" formatCode="mm/yy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6"/>
      <name val="Arial"/>
      <family val="2"/>
    </font>
    <font>
      <b/>
      <sz val="16"/>
      <color indexed="8"/>
      <name val="Calibri"/>
      <family val="2"/>
    </font>
    <font>
      <b/>
      <sz val="10"/>
      <name val="Arial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b/>
      <sz val="10"/>
      <color indexed="8"/>
      <name val="Calibri"/>
      <family val="2"/>
    </font>
    <font>
      <b/>
      <sz val="12"/>
      <color indexed="8"/>
      <name val="Calibri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 style="double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ill="0" applyBorder="0" applyAlignment="0" applyProtection="0"/>
  </cellStyleXfs>
  <cellXfs count="78">
    <xf numFmtId="0" fontId="0" fillId="0" borderId="0" xfId="0"/>
    <xf numFmtId="0" fontId="0" fillId="0" borderId="0" xfId="0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44" fontId="3" fillId="4" borderId="16" xfId="1" applyFont="1" applyFill="1" applyBorder="1" applyAlignment="1">
      <alignment horizontal="center" vertical="center" wrapText="1"/>
    </xf>
    <xf numFmtId="0" fontId="4" fillId="0" borderId="14" xfId="3" applyBorder="1" applyAlignment="1">
      <alignment vertical="center" wrapText="1" shrinkToFit="1"/>
    </xf>
    <xf numFmtId="49" fontId="4" fillId="0" borderId="15" xfId="4" applyNumberFormat="1" applyBorder="1" applyAlignment="1">
      <alignment horizontal="center" vertical="center" wrapText="1"/>
    </xf>
    <xf numFmtId="49" fontId="4" fillId="0" borderId="15" xfId="5" applyNumberFormat="1" applyBorder="1" applyAlignment="1">
      <alignment horizontal="center" vertical="center" wrapText="1"/>
    </xf>
    <xf numFmtId="0" fontId="4" fillId="0" borderId="15" xfId="6" applyBorder="1" applyAlignment="1">
      <alignment horizontal="left" vertical="center" wrapText="1"/>
    </xf>
    <xf numFmtId="0" fontId="4" fillId="0" borderId="15" xfId="6" applyBorder="1" applyAlignment="1">
      <alignment horizontal="center" vertical="center" wrapText="1"/>
    </xf>
    <xf numFmtId="164" fontId="4" fillId="0" borderId="15" xfId="7" applyBorder="1" applyAlignment="1">
      <alignment vertical="center" shrinkToFit="1"/>
    </xf>
    <xf numFmtId="44" fontId="4" fillId="3" borderId="15" xfId="1" applyFont="1" applyFill="1" applyBorder="1" applyAlignment="1" applyProtection="1">
      <alignment vertical="center" wrapText="1"/>
      <protection locked="0"/>
    </xf>
    <xf numFmtId="44" fontId="0" fillId="0" borderId="15" xfId="1" applyFont="1" applyBorder="1" applyAlignment="1">
      <alignment horizontal="center" vertical="center" wrapText="1"/>
    </xf>
    <xf numFmtId="44" fontId="0" fillId="0" borderId="16" xfId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4" fontId="0" fillId="0" borderId="5" xfId="1" applyFont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44" fontId="0" fillId="0" borderId="0" xfId="1" applyFont="1" applyAlignment="1">
      <alignment horizontal="center" vertical="center" wrapText="1"/>
    </xf>
    <xf numFmtId="0" fontId="0" fillId="2" borderId="0" xfId="0" applyFill="1"/>
    <xf numFmtId="0" fontId="7" fillId="2" borderId="23" xfId="0" applyFont="1" applyFill="1" applyBorder="1" applyAlignment="1">
      <alignment vertical="center" wrapText="1"/>
    </xf>
    <xf numFmtId="2" fontId="9" fillId="0" borderId="23" xfId="0" applyNumberFormat="1" applyFont="1" applyBorder="1" applyAlignment="1">
      <alignment horizontal="center" vertical="center"/>
    </xf>
    <xf numFmtId="2" fontId="9" fillId="2" borderId="23" xfId="0" applyNumberFormat="1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/>
    </xf>
    <xf numFmtId="0" fontId="4" fillId="2" borderId="0" xfId="0" applyFont="1" applyFill="1"/>
    <xf numFmtId="0" fontId="10" fillId="2" borderId="0" xfId="0" applyFont="1" applyFill="1"/>
    <xf numFmtId="0" fontId="11" fillId="2" borderId="0" xfId="0" applyFont="1" applyFill="1"/>
    <xf numFmtId="0" fontId="12" fillId="2" borderId="0" xfId="0" applyFont="1" applyFill="1"/>
    <xf numFmtId="165" fontId="12" fillId="2" borderId="0" xfId="0" applyNumberFormat="1" applyFont="1" applyFill="1" applyAlignment="1">
      <alignment horizontal="left"/>
    </xf>
    <xf numFmtId="0" fontId="13" fillId="2" borderId="0" xfId="0" applyFont="1" applyFill="1"/>
    <xf numFmtId="0" fontId="10" fillId="2" borderId="0" xfId="0" applyFont="1" applyFill="1" applyAlignment="1">
      <alignment horizontal="right"/>
    </xf>
    <xf numFmtId="44" fontId="0" fillId="0" borderId="25" xfId="1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10" fontId="2" fillId="3" borderId="28" xfId="2" applyNumberFormat="1" applyFont="1" applyFill="1" applyBorder="1" applyAlignment="1" applyProtection="1">
      <alignment horizontal="center" vertical="center" wrapText="1"/>
      <protection locked="0"/>
    </xf>
    <xf numFmtId="44" fontId="2" fillId="6" borderId="18" xfId="1" applyFont="1" applyFill="1" applyBorder="1" applyAlignment="1">
      <alignment horizontal="center" vertical="center" wrapText="1"/>
    </xf>
    <xf numFmtId="0" fontId="14" fillId="0" borderId="29" xfId="0" applyFont="1" applyBorder="1" applyAlignment="1">
      <alignment wrapText="1"/>
    </xf>
    <xf numFmtId="0" fontId="14" fillId="5" borderId="31" xfId="0" applyFont="1" applyFill="1" applyBorder="1" applyAlignment="1" applyProtection="1">
      <alignment wrapText="1"/>
      <protection locked="0"/>
    </xf>
    <xf numFmtId="0" fontId="14" fillId="2" borderId="1" xfId="0" applyFont="1" applyFill="1" applyBorder="1" applyAlignment="1">
      <alignment horizontal="center"/>
    </xf>
    <xf numFmtId="0" fontId="14" fillId="0" borderId="34" xfId="0" applyFont="1" applyBorder="1" applyAlignment="1">
      <alignment wrapText="1"/>
    </xf>
    <xf numFmtId="0" fontId="0" fillId="2" borderId="2" xfId="0" applyFill="1" applyBorder="1"/>
    <xf numFmtId="0" fontId="0" fillId="2" borderId="3" xfId="0" applyFill="1" applyBorder="1"/>
    <xf numFmtId="0" fontId="14" fillId="2" borderId="4" xfId="0" applyFont="1" applyFill="1" applyBorder="1" applyAlignment="1">
      <alignment horizontal="center" vertical="top"/>
    </xf>
    <xf numFmtId="0" fontId="0" fillId="2" borderId="0" xfId="0" applyFill="1" applyBorder="1"/>
    <xf numFmtId="0" fontId="0" fillId="2" borderId="5" xfId="0" applyFill="1" applyBorder="1"/>
    <xf numFmtId="0" fontId="14" fillId="2" borderId="0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wrapText="1"/>
    </xf>
    <xf numFmtId="0" fontId="0" fillId="2" borderId="4" xfId="0" applyFill="1" applyBorder="1"/>
    <xf numFmtId="0" fontId="14" fillId="2" borderId="4" xfId="0" applyFont="1" applyFill="1" applyBorder="1" applyAlignment="1">
      <alignment horizontal="left" vertical="top"/>
    </xf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2" fillId="0" borderId="4" xfId="0" applyFont="1" applyBorder="1" applyAlignment="1">
      <alignment horizontal="left" vertical="center"/>
    </xf>
    <xf numFmtId="17" fontId="2" fillId="0" borderId="0" xfId="0" applyNumberFormat="1" applyFont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top"/>
    </xf>
    <xf numFmtId="0" fontId="4" fillId="5" borderId="0" xfId="0" applyFont="1" applyFill="1" applyAlignment="1" applyProtection="1">
      <alignment horizontal="left"/>
      <protection locked="0"/>
    </xf>
    <xf numFmtId="0" fontId="14" fillId="2" borderId="33" xfId="0" applyFont="1" applyFill="1" applyBorder="1" applyAlignment="1">
      <alignment horizontal="center" vertical="center"/>
    </xf>
    <xf numFmtId="0" fontId="15" fillId="2" borderId="30" xfId="0" applyFont="1" applyFill="1" applyBorder="1" applyAlignment="1">
      <alignment horizontal="center" vertical="top"/>
    </xf>
    <xf numFmtId="0" fontId="14" fillId="2" borderId="19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5" fillId="7" borderId="22" xfId="0" applyFont="1" applyFill="1" applyBorder="1" applyAlignment="1">
      <alignment horizontal="center" vertical="center" wrapText="1"/>
    </xf>
    <xf numFmtId="0" fontId="5" fillId="7" borderId="0" xfId="0" applyFont="1" applyFill="1" applyAlignment="1">
      <alignment horizontal="center" vertical="center" wrapText="1"/>
    </xf>
    <xf numFmtId="0" fontId="8" fillId="5" borderId="0" xfId="0" applyFont="1" applyFill="1" applyAlignment="1" applyProtection="1">
      <alignment horizontal="left"/>
      <protection locked="0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5" fillId="2" borderId="32" xfId="0" applyFont="1" applyFill="1" applyBorder="1" applyAlignment="1">
      <alignment horizontal="center" vertical="center"/>
    </xf>
    <xf numFmtId="0" fontId="2" fillId="6" borderId="17" xfId="0" applyFont="1" applyFill="1" applyBorder="1" applyAlignment="1">
      <alignment horizontal="center" vertical="center" wrapText="1"/>
    </xf>
    <xf numFmtId="0" fontId="2" fillId="6" borderId="35" xfId="0" applyFont="1" applyFill="1" applyBorder="1" applyAlignment="1">
      <alignment horizontal="center" vertical="center" wrapText="1"/>
    </xf>
  </cellXfs>
  <cellStyles count="8">
    <cellStyle name="Moeda" xfId="1" builtinId="4"/>
    <cellStyle name="Normal" xfId="0" builtinId="0"/>
    <cellStyle name="Normal 5" xfId="3" xr:uid="{08356AC1-F2AD-47F3-B328-C0DDCA9DD110}"/>
    <cellStyle name="Normal 6" xfId="4" xr:uid="{57821500-8676-4D78-94A9-EC8F58BBB396}"/>
    <cellStyle name="Normal 7" xfId="5" xr:uid="{B44C9AD4-FEB2-43B8-8663-DD43E882ACEC}"/>
    <cellStyle name="Normal 8" xfId="6" xr:uid="{83524BDD-0E2D-4FBC-BABA-12E88812E325}"/>
    <cellStyle name="Porcentagem" xfId="2" builtinId="5"/>
    <cellStyle name="Separador de milhares 6" xfId="7" xr:uid="{4AC8CF5A-CFB0-478A-8539-26FFED94467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174252</xdr:colOff>
      <xdr:row>0</xdr:row>
      <xdr:rowOff>17369</xdr:rowOff>
    </xdr:from>
    <xdr:to>
      <xdr:col>1</xdr:col>
      <xdr:colOff>123266</xdr:colOff>
      <xdr:row>2</xdr:row>
      <xdr:rowOff>23283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61CBF94-11EE-4FCD-A7D0-D0C7DA398F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3852" y="588869"/>
          <a:ext cx="463364" cy="405964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9FA68A-FB79-41C2-A6A5-0D439D49BD13}">
  <sheetPr>
    <pageSetUpPr fitToPage="1"/>
  </sheetPr>
  <dimension ref="A1:I216"/>
  <sheetViews>
    <sheetView tabSelected="1" zoomScale="70" zoomScaleNormal="70" workbookViewId="0">
      <selection activeCell="J16" sqref="J16"/>
    </sheetView>
  </sheetViews>
  <sheetFormatPr defaultRowHeight="15" x14ac:dyDescent="0.25"/>
  <cols>
    <col min="1" max="1" width="11.28515625" style="1" bestFit="1" customWidth="1"/>
    <col min="2" max="2" width="14.5703125" style="1" bestFit="1" customWidth="1"/>
    <col min="3" max="3" width="15" style="1" customWidth="1"/>
    <col min="4" max="4" width="46.7109375" style="1" customWidth="1"/>
    <col min="5" max="5" width="13.140625" style="1" customWidth="1"/>
    <col min="6" max="6" width="11.42578125" style="1" bestFit="1" customWidth="1"/>
    <col min="7" max="7" width="14.140625" style="1" customWidth="1"/>
    <col min="8" max="8" width="18.140625" style="1" bestFit="1" customWidth="1"/>
    <col min="9" max="9" width="26.85546875" style="17" customWidth="1"/>
    <col min="10" max="16384" width="9.140625" style="1"/>
  </cols>
  <sheetData>
    <row r="1" spans="1:9" s="18" customFormat="1" ht="31.5" customHeight="1" x14ac:dyDescent="0.25">
      <c r="A1" s="57" t="s">
        <v>532</v>
      </c>
      <c r="B1" s="58"/>
      <c r="C1" s="58"/>
      <c r="D1" s="58"/>
      <c r="E1" s="58"/>
      <c r="F1" s="58"/>
      <c r="G1" s="58"/>
      <c r="H1" s="58"/>
      <c r="I1" s="59"/>
    </row>
    <row r="2" spans="1:9" s="18" customFormat="1" ht="15.75" customHeight="1" x14ac:dyDescent="0.25">
      <c r="A2" s="60" t="s">
        <v>537</v>
      </c>
      <c r="B2" s="61"/>
      <c r="C2" s="61"/>
      <c r="D2" s="61"/>
      <c r="E2" s="61"/>
      <c r="F2" s="61"/>
      <c r="G2" s="61"/>
      <c r="H2" s="61"/>
      <c r="I2" s="62"/>
    </row>
    <row r="3" spans="1:9" s="18" customFormat="1" ht="23.25" customHeight="1" x14ac:dyDescent="0.25">
      <c r="A3" s="63" t="s">
        <v>538</v>
      </c>
      <c r="B3" s="64"/>
      <c r="C3" s="65" t="s">
        <v>546</v>
      </c>
      <c r="D3" s="66"/>
      <c r="E3" s="66"/>
      <c r="F3" s="66"/>
      <c r="G3" s="66"/>
      <c r="H3" s="66"/>
      <c r="I3" s="19"/>
    </row>
    <row r="4" spans="1:9" s="18" customFormat="1" ht="15" customHeight="1" x14ac:dyDescent="0.35">
      <c r="A4" s="52" t="s">
        <v>533</v>
      </c>
      <c r="B4" s="52"/>
      <c r="C4" s="67"/>
      <c r="D4" s="67"/>
      <c r="E4" s="67"/>
      <c r="F4" s="67"/>
      <c r="G4" s="67"/>
      <c r="H4" s="67"/>
      <c r="I4" s="20"/>
    </row>
    <row r="5" spans="1:9" s="18" customFormat="1" ht="15" customHeight="1" x14ac:dyDescent="0.25">
      <c r="A5" s="52" t="s">
        <v>534</v>
      </c>
      <c r="B5" s="52"/>
      <c r="C5" s="53"/>
      <c r="D5" s="53"/>
      <c r="E5" s="53"/>
      <c r="F5" s="53"/>
      <c r="G5" s="53"/>
      <c r="H5" s="53"/>
      <c r="I5" s="21"/>
    </row>
    <row r="6" spans="1:9" s="18" customFormat="1" ht="18.75" x14ac:dyDescent="0.3">
      <c r="A6" s="22"/>
      <c r="B6" s="23"/>
      <c r="C6" s="24" t="s">
        <v>535</v>
      </c>
      <c r="D6" s="25" t="s">
        <v>0</v>
      </c>
      <c r="E6" s="23"/>
      <c r="F6" s="23"/>
      <c r="G6" s="26"/>
      <c r="H6" s="27"/>
      <c r="I6" s="21"/>
    </row>
    <row r="7" spans="1:9" s="18" customFormat="1" ht="16.5" thickBot="1" x14ac:dyDescent="0.3">
      <c r="A7" s="22"/>
      <c r="B7" s="23"/>
      <c r="C7" s="23"/>
      <c r="D7" s="28" t="s">
        <v>536</v>
      </c>
      <c r="E7" s="23"/>
      <c r="F7" s="29"/>
      <c r="G7" s="26"/>
      <c r="H7" s="27"/>
      <c r="I7" s="21"/>
    </row>
    <row r="8" spans="1:9" ht="15.75" thickBot="1" x14ac:dyDescent="0.3">
      <c r="A8" s="68"/>
      <c r="B8" s="69"/>
      <c r="C8" s="69"/>
      <c r="D8" s="69"/>
      <c r="E8" s="69"/>
      <c r="F8" s="70"/>
      <c r="G8" s="31" t="s">
        <v>1</v>
      </c>
      <c r="H8" s="32">
        <v>0</v>
      </c>
      <c r="I8" s="30"/>
    </row>
    <row r="9" spans="1:9" x14ac:dyDescent="0.25">
      <c r="A9" s="71"/>
      <c r="B9" s="72"/>
      <c r="C9" s="72"/>
      <c r="D9" s="72"/>
      <c r="E9" s="72"/>
      <c r="F9" s="72"/>
      <c r="G9" s="73"/>
      <c r="H9" s="73"/>
      <c r="I9" s="74"/>
    </row>
    <row r="10" spans="1:9" ht="30" x14ac:dyDescent="0.25">
      <c r="A10" s="2" t="s">
        <v>2</v>
      </c>
      <c r="B10" s="3" t="s">
        <v>3</v>
      </c>
      <c r="C10" s="3" t="s">
        <v>4</v>
      </c>
      <c r="D10" s="3" t="s">
        <v>5</v>
      </c>
      <c r="E10" s="3" t="s">
        <v>6</v>
      </c>
      <c r="F10" s="3" t="s">
        <v>7</v>
      </c>
      <c r="G10" s="3" t="s">
        <v>8</v>
      </c>
      <c r="H10" s="3" t="s">
        <v>9</v>
      </c>
      <c r="I10" s="4" t="s">
        <v>10</v>
      </c>
    </row>
    <row r="11" spans="1:9" x14ac:dyDescent="0.25">
      <c r="A11" s="2" t="s">
        <v>11</v>
      </c>
      <c r="B11" s="3" t="s">
        <v>12</v>
      </c>
      <c r="C11" s="3"/>
      <c r="D11" s="3" t="s">
        <v>13</v>
      </c>
      <c r="E11" s="3"/>
      <c r="F11" s="3"/>
      <c r="G11" s="3"/>
      <c r="H11" s="3"/>
      <c r="I11" s="4">
        <f>I12+I16+I22</f>
        <v>0</v>
      </c>
    </row>
    <row r="12" spans="1:9" x14ac:dyDescent="0.25">
      <c r="A12" s="2" t="s">
        <v>14</v>
      </c>
      <c r="B12" s="3" t="s">
        <v>12</v>
      </c>
      <c r="C12" s="3"/>
      <c r="D12" s="3" t="s">
        <v>15</v>
      </c>
      <c r="E12" s="3"/>
      <c r="F12" s="3"/>
      <c r="G12" s="3"/>
      <c r="H12" s="3"/>
      <c r="I12" s="4">
        <f>SUM(I13:I15)</f>
        <v>0</v>
      </c>
    </row>
    <row r="13" spans="1:9" ht="25.5" x14ac:dyDescent="0.25">
      <c r="A13" s="5" t="s">
        <v>16</v>
      </c>
      <c r="B13" s="6" t="s">
        <v>12</v>
      </c>
      <c r="C13" s="7" t="s">
        <v>17</v>
      </c>
      <c r="D13" s="8" t="s">
        <v>18</v>
      </c>
      <c r="E13" s="9" t="s">
        <v>19</v>
      </c>
      <c r="F13" s="10">
        <v>1584</v>
      </c>
      <c r="G13" s="11">
        <v>0</v>
      </c>
      <c r="H13" s="12">
        <f t="shared" ref="H13:H74" si="0">ROUND(G13*(1+$H$8),2)</f>
        <v>0</v>
      </c>
      <c r="I13" s="13">
        <f t="shared" ref="I13:I74" si="1">ROUND(H13*F13,2)</f>
        <v>0</v>
      </c>
    </row>
    <row r="14" spans="1:9" ht="25.5" x14ac:dyDescent="0.25">
      <c r="A14" s="5" t="s">
        <v>20</v>
      </c>
      <c r="B14" s="6" t="s">
        <v>12</v>
      </c>
      <c r="C14" s="7" t="s">
        <v>21</v>
      </c>
      <c r="D14" s="8" t="s">
        <v>22</v>
      </c>
      <c r="E14" s="9" t="s">
        <v>19</v>
      </c>
      <c r="F14" s="10">
        <v>2112</v>
      </c>
      <c r="G14" s="11">
        <v>0</v>
      </c>
      <c r="H14" s="12">
        <f t="shared" si="0"/>
        <v>0</v>
      </c>
      <c r="I14" s="13">
        <f t="shared" si="1"/>
        <v>0</v>
      </c>
    </row>
    <row r="15" spans="1:9" ht="25.5" x14ac:dyDescent="0.25">
      <c r="A15" s="5" t="s">
        <v>23</v>
      </c>
      <c r="B15" s="6" t="s">
        <v>12</v>
      </c>
      <c r="C15" s="7" t="s">
        <v>24</v>
      </c>
      <c r="D15" s="8" t="s">
        <v>25</v>
      </c>
      <c r="E15" s="9" t="s">
        <v>26</v>
      </c>
      <c r="F15" s="10">
        <v>12</v>
      </c>
      <c r="G15" s="11">
        <v>0</v>
      </c>
      <c r="H15" s="12">
        <f t="shared" si="0"/>
        <v>0</v>
      </c>
      <c r="I15" s="13">
        <f t="shared" si="1"/>
        <v>0</v>
      </c>
    </row>
    <row r="16" spans="1:9" x14ac:dyDescent="0.25">
      <c r="A16" s="2" t="s">
        <v>27</v>
      </c>
      <c r="B16" s="3" t="s">
        <v>12</v>
      </c>
      <c r="C16" s="3"/>
      <c r="D16" s="3" t="s">
        <v>28</v>
      </c>
      <c r="E16" s="3"/>
      <c r="F16" s="3"/>
      <c r="G16" s="3"/>
      <c r="H16" s="3"/>
      <c r="I16" s="4">
        <f>SUM(I17:I21)</f>
        <v>0</v>
      </c>
    </row>
    <row r="17" spans="1:9" ht="38.25" x14ac:dyDescent="0.25">
      <c r="A17" s="5" t="s">
        <v>29</v>
      </c>
      <c r="B17" s="6" t="s">
        <v>30</v>
      </c>
      <c r="C17" s="7" t="s">
        <v>31</v>
      </c>
      <c r="D17" s="8" t="s">
        <v>32</v>
      </c>
      <c r="E17" s="9" t="s">
        <v>33</v>
      </c>
      <c r="F17" s="10">
        <v>12</v>
      </c>
      <c r="G17" s="11">
        <v>0</v>
      </c>
      <c r="H17" s="12">
        <f t="shared" si="0"/>
        <v>0</v>
      </c>
      <c r="I17" s="13">
        <f t="shared" si="1"/>
        <v>0</v>
      </c>
    </row>
    <row r="18" spans="1:9" ht="38.25" x14ac:dyDescent="0.25">
      <c r="A18" s="5" t="s">
        <v>34</v>
      </c>
      <c r="B18" s="6" t="s">
        <v>30</v>
      </c>
      <c r="C18" s="7" t="s">
        <v>35</v>
      </c>
      <c r="D18" s="8" t="s">
        <v>36</v>
      </c>
      <c r="E18" s="9" t="s">
        <v>33</v>
      </c>
      <c r="F18" s="10">
        <v>12</v>
      </c>
      <c r="G18" s="11">
        <v>0</v>
      </c>
      <c r="H18" s="12">
        <f t="shared" si="0"/>
        <v>0</v>
      </c>
      <c r="I18" s="13">
        <f t="shared" si="1"/>
        <v>0</v>
      </c>
    </row>
    <row r="19" spans="1:9" ht="25.5" x14ac:dyDescent="0.25">
      <c r="A19" s="5" t="s">
        <v>37</v>
      </c>
      <c r="B19" s="6" t="s">
        <v>30</v>
      </c>
      <c r="C19" s="7" t="s">
        <v>38</v>
      </c>
      <c r="D19" s="8" t="s">
        <v>39</v>
      </c>
      <c r="E19" s="9" t="s">
        <v>33</v>
      </c>
      <c r="F19" s="10">
        <v>12</v>
      </c>
      <c r="G19" s="11">
        <v>0</v>
      </c>
      <c r="H19" s="12">
        <f t="shared" si="0"/>
        <v>0</v>
      </c>
      <c r="I19" s="13">
        <f t="shared" si="1"/>
        <v>0</v>
      </c>
    </row>
    <row r="20" spans="1:9" x14ac:dyDescent="0.25">
      <c r="A20" s="5" t="s">
        <v>40</v>
      </c>
      <c r="B20" s="6" t="s">
        <v>12</v>
      </c>
      <c r="C20" s="7" t="s">
        <v>41</v>
      </c>
      <c r="D20" s="8" t="s">
        <v>42</v>
      </c>
      <c r="E20" s="9" t="s">
        <v>43</v>
      </c>
      <c r="F20" s="10">
        <v>660</v>
      </c>
      <c r="G20" s="11">
        <v>0</v>
      </c>
      <c r="H20" s="12">
        <f t="shared" si="0"/>
        <v>0</v>
      </c>
      <c r="I20" s="13">
        <f t="shared" si="1"/>
        <v>0</v>
      </c>
    </row>
    <row r="21" spans="1:9" ht="25.5" x14ac:dyDescent="0.25">
      <c r="A21" s="5" t="s">
        <v>44</v>
      </c>
      <c r="B21" s="6" t="s">
        <v>45</v>
      </c>
      <c r="C21" s="7" t="s">
        <v>46</v>
      </c>
      <c r="D21" s="8" t="s">
        <v>47</v>
      </c>
      <c r="E21" s="9" t="s">
        <v>43</v>
      </c>
      <c r="F21" s="10">
        <v>24</v>
      </c>
      <c r="G21" s="11">
        <v>0</v>
      </c>
      <c r="H21" s="12">
        <f t="shared" si="0"/>
        <v>0</v>
      </c>
      <c r="I21" s="13">
        <f t="shared" si="1"/>
        <v>0</v>
      </c>
    </row>
    <row r="22" spans="1:9" x14ac:dyDescent="0.25">
      <c r="A22" s="2" t="s">
        <v>48</v>
      </c>
      <c r="B22" s="3" t="s">
        <v>12</v>
      </c>
      <c r="C22" s="3"/>
      <c r="D22" s="3" t="s">
        <v>49</v>
      </c>
      <c r="E22" s="3"/>
      <c r="F22" s="3"/>
      <c r="G22" s="3"/>
      <c r="H22" s="3"/>
      <c r="I22" s="4">
        <f>I23</f>
        <v>0</v>
      </c>
    </row>
    <row r="23" spans="1:9" x14ac:dyDescent="0.25">
      <c r="A23" s="5" t="s">
        <v>50</v>
      </c>
      <c r="B23" s="6" t="s">
        <v>45</v>
      </c>
      <c r="C23" s="7" t="s">
        <v>51</v>
      </c>
      <c r="D23" s="8" t="s">
        <v>52</v>
      </c>
      <c r="E23" s="9" t="s">
        <v>53</v>
      </c>
      <c r="F23" s="10">
        <v>16</v>
      </c>
      <c r="G23" s="11">
        <v>0</v>
      </c>
      <c r="H23" s="12">
        <f t="shared" si="0"/>
        <v>0</v>
      </c>
      <c r="I23" s="13">
        <f t="shared" si="1"/>
        <v>0</v>
      </c>
    </row>
    <row r="24" spans="1:9" x14ac:dyDescent="0.25">
      <c r="A24" s="2" t="s">
        <v>54</v>
      </c>
      <c r="B24" s="3" t="s">
        <v>12</v>
      </c>
      <c r="C24" s="3"/>
      <c r="D24" s="3" t="s">
        <v>55</v>
      </c>
      <c r="E24" s="3"/>
      <c r="F24" s="3"/>
      <c r="G24" s="3"/>
      <c r="H24" s="3"/>
      <c r="I24" s="4">
        <f>I25+I27</f>
        <v>0</v>
      </c>
    </row>
    <row r="25" spans="1:9" x14ac:dyDescent="0.25">
      <c r="A25" s="2" t="s">
        <v>56</v>
      </c>
      <c r="B25" s="3" t="s">
        <v>12</v>
      </c>
      <c r="C25" s="3"/>
      <c r="D25" s="3" t="s">
        <v>57</v>
      </c>
      <c r="E25" s="3"/>
      <c r="F25" s="3"/>
      <c r="G25" s="3"/>
      <c r="H25" s="3"/>
      <c r="I25" s="4">
        <f>I26</f>
        <v>0</v>
      </c>
    </row>
    <row r="26" spans="1:9" ht="51" x14ac:dyDescent="0.25">
      <c r="A26" s="5" t="s">
        <v>58</v>
      </c>
      <c r="B26" s="6" t="s">
        <v>12</v>
      </c>
      <c r="C26" s="7" t="s">
        <v>59</v>
      </c>
      <c r="D26" s="8" t="s">
        <v>60</v>
      </c>
      <c r="E26" s="9" t="s">
        <v>43</v>
      </c>
      <c r="F26" s="10">
        <v>5000</v>
      </c>
      <c r="G26" s="11">
        <v>0</v>
      </c>
      <c r="H26" s="12">
        <f t="shared" si="0"/>
        <v>0</v>
      </c>
      <c r="I26" s="13">
        <f t="shared" si="1"/>
        <v>0</v>
      </c>
    </row>
    <row r="27" spans="1:9" x14ac:dyDescent="0.25">
      <c r="A27" s="2" t="s">
        <v>61</v>
      </c>
      <c r="B27" s="3" t="s">
        <v>12</v>
      </c>
      <c r="C27" s="3"/>
      <c r="D27" s="3" t="s">
        <v>62</v>
      </c>
      <c r="E27" s="3"/>
      <c r="F27" s="3"/>
      <c r="G27" s="3"/>
      <c r="H27" s="3"/>
      <c r="I27" s="4">
        <f>SUM(I28:I33)</f>
        <v>0</v>
      </c>
    </row>
    <row r="28" spans="1:9" ht="25.5" x14ac:dyDescent="0.25">
      <c r="A28" s="5" t="s">
        <v>63</v>
      </c>
      <c r="B28" s="6" t="s">
        <v>12</v>
      </c>
      <c r="C28" s="7" t="s">
        <v>64</v>
      </c>
      <c r="D28" s="8" t="s">
        <v>65</v>
      </c>
      <c r="E28" s="9" t="s">
        <v>43</v>
      </c>
      <c r="F28" s="10">
        <v>4050</v>
      </c>
      <c r="G28" s="11">
        <v>0</v>
      </c>
      <c r="H28" s="12">
        <f t="shared" si="0"/>
        <v>0</v>
      </c>
      <c r="I28" s="13">
        <f t="shared" si="1"/>
        <v>0</v>
      </c>
    </row>
    <row r="29" spans="1:9" ht="76.5" x14ac:dyDescent="0.25">
      <c r="A29" s="5" t="s">
        <v>66</v>
      </c>
      <c r="B29" s="6" t="s">
        <v>12</v>
      </c>
      <c r="C29" s="7" t="s">
        <v>67</v>
      </c>
      <c r="D29" s="8" t="s">
        <v>68</v>
      </c>
      <c r="E29" s="9" t="s">
        <v>69</v>
      </c>
      <c r="F29" s="10">
        <v>1500</v>
      </c>
      <c r="G29" s="11">
        <v>0</v>
      </c>
      <c r="H29" s="12">
        <f t="shared" si="0"/>
        <v>0</v>
      </c>
      <c r="I29" s="13">
        <f t="shared" si="1"/>
        <v>0</v>
      </c>
    </row>
    <row r="30" spans="1:9" ht="25.5" x14ac:dyDescent="0.25">
      <c r="A30" s="5" t="s">
        <v>70</v>
      </c>
      <c r="B30" s="6" t="s">
        <v>45</v>
      </c>
      <c r="C30" s="7" t="s">
        <v>71</v>
      </c>
      <c r="D30" s="8" t="s">
        <v>72</v>
      </c>
      <c r="E30" s="9" t="s">
        <v>69</v>
      </c>
      <c r="F30" s="10">
        <v>300</v>
      </c>
      <c r="G30" s="11">
        <v>0</v>
      </c>
      <c r="H30" s="12">
        <f t="shared" si="0"/>
        <v>0</v>
      </c>
      <c r="I30" s="13">
        <f t="shared" si="1"/>
        <v>0</v>
      </c>
    </row>
    <row r="31" spans="1:9" ht="38.25" x14ac:dyDescent="0.25">
      <c r="A31" s="5" t="s">
        <v>73</v>
      </c>
      <c r="B31" s="6" t="s">
        <v>74</v>
      </c>
      <c r="C31" s="7" t="s">
        <v>75</v>
      </c>
      <c r="D31" s="8" t="s">
        <v>76</v>
      </c>
      <c r="E31" s="9" t="s">
        <v>69</v>
      </c>
      <c r="F31" s="10">
        <v>1200</v>
      </c>
      <c r="G31" s="11">
        <v>0</v>
      </c>
      <c r="H31" s="12">
        <f t="shared" si="0"/>
        <v>0</v>
      </c>
      <c r="I31" s="13">
        <f t="shared" si="1"/>
        <v>0</v>
      </c>
    </row>
    <row r="32" spans="1:9" ht="25.5" x14ac:dyDescent="0.25">
      <c r="A32" s="5" t="s">
        <v>77</v>
      </c>
      <c r="B32" s="6" t="s">
        <v>74</v>
      </c>
      <c r="C32" s="7" t="s">
        <v>78</v>
      </c>
      <c r="D32" s="8" t="s">
        <v>79</v>
      </c>
      <c r="E32" s="9" t="s">
        <v>80</v>
      </c>
      <c r="F32" s="10">
        <v>15600</v>
      </c>
      <c r="G32" s="11">
        <v>0</v>
      </c>
      <c r="H32" s="12">
        <f t="shared" si="0"/>
        <v>0</v>
      </c>
      <c r="I32" s="13">
        <f t="shared" si="1"/>
        <v>0</v>
      </c>
    </row>
    <row r="33" spans="1:9" x14ac:dyDescent="0.25">
      <c r="A33" s="5" t="s">
        <v>81</v>
      </c>
      <c r="B33" s="6" t="s">
        <v>30</v>
      </c>
      <c r="C33" s="7" t="s">
        <v>82</v>
      </c>
      <c r="D33" s="8" t="s">
        <v>83</v>
      </c>
      <c r="E33" s="9" t="s">
        <v>69</v>
      </c>
      <c r="F33" s="10">
        <v>1200</v>
      </c>
      <c r="G33" s="11">
        <v>0</v>
      </c>
      <c r="H33" s="12">
        <f t="shared" si="0"/>
        <v>0</v>
      </c>
      <c r="I33" s="13">
        <f t="shared" si="1"/>
        <v>0</v>
      </c>
    </row>
    <row r="34" spans="1:9" x14ac:dyDescent="0.25">
      <c r="A34" s="2" t="s">
        <v>84</v>
      </c>
      <c r="B34" s="3" t="s">
        <v>12</v>
      </c>
      <c r="C34" s="3"/>
      <c r="D34" s="3" t="s">
        <v>85</v>
      </c>
      <c r="E34" s="3"/>
      <c r="F34" s="3"/>
      <c r="G34" s="3"/>
      <c r="H34" s="3"/>
      <c r="I34" s="4">
        <f>I35+I41+I46+I52+I62+I75+I85</f>
        <v>0</v>
      </c>
    </row>
    <row r="35" spans="1:9" x14ac:dyDescent="0.25">
      <c r="A35" s="2" t="s">
        <v>86</v>
      </c>
      <c r="B35" s="3" t="s">
        <v>12</v>
      </c>
      <c r="C35" s="3"/>
      <c r="D35" s="3" t="s">
        <v>87</v>
      </c>
      <c r="E35" s="3"/>
      <c r="F35" s="3"/>
      <c r="G35" s="3"/>
      <c r="H35" s="3"/>
      <c r="I35" s="4">
        <f>SUM(I36:I40)</f>
        <v>0</v>
      </c>
    </row>
    <row r="36" spans="1:9" ht="63.75" x14ac:dyDescent="0.25">
      <c r="A36" s="5" t="s">
        <v>88</v>
      </c>
      <c r="B36" s="6" t="s">
        <v>12</v>
      </c>
      <c r="C36" s="7" t="s">
        <v>89</v>
      </c>
      <c r="D36" s="8" t="s">
        <v>90</v>
      </c>
      <c r="E36" s="9" t="s">
        <v>91</v>
      </c>
      <c r="F36" s="10">
        <v>1000</v>
      </c>
      <c r="G36" s="11">
        <v>0</v>
      </c>
      <c r="H36" s="12">
        <f t="shared" si="0"/>
        <v>0</v>
      </c>
      <c r="I36" s="13">
        <f t="shared" si="1"/>
        <v>0</v>
      </c>
    </row>
    <row r="37" spans="1:9" ht="51" x14ac:dyDescent="0.25">
      <c r="A37" s="5" t="s">
        <v>92</v>
      </c>
      <c r="B37" s="6" t="s">
        <v>12</v>
      </c>
      <c r="C37" s="7" t="s">
        <v>93</v>
      </c>
      <c r="D37" s="8" t="s">
        <v>94</v>
      </c>
      <c r="E37" s="9" t="s">
        <v>53</v>
      </c>
      <c r="F37" s="10">
        <v>10</v>
      </c>
      <c r="G37" s="11">
        <v>0</v>
      </c>
      <c r="H37" s="12">
        <f t="shared" si="0"/>
        <v>0</v>
      </c>
      <c r="I37" s="13">
        <f t="shared" si="1"/>
        <v>0</v>
      </c>
    </row>
    <row r="38" spans="1:9" ht="38.25" x14ac:dyDescent="0.25">
      <c r="A38" s="5" t="s">
        <v>95</v>
      </c>
      <c r="B38" s="6" t="s">
        <v>45</v>
      </c>
      <c r="C38" s="7" t="s">
        <v>96</v>
      </c>
      <c r="D38" s="8" t="s">
        <v>97</v>
      </c>
      <c r="E38" s="9" t="s">
        <v>91</v>
      </c>
      <c r="F38" s="10">
        <v>180</v>
      </c>
      <c r="G38" s="11">
        <v>0</v>
      </c>
      <c r="H38" s="12">
        <f t="shared" si="0"/>
        <v>0</v>
      </c>
      <c r="I38" s="13">
        <f t="shared" si="1"/>
        <v>0</v>
      </c>
    </row>
    <row r="39" spans="1:9" ht="63.75" x14ac:dyDescent="0.25">
      <c r="A39" s="5" t="s">
        <v>98</v>
      </c>
      <c r="B39" s="6" t="s">
        <v>12</v>
      </c>
      <c r="C39" s="7" t="s">
        <v>99</v>
      </c>
      <c r="D39" s="8" t="s">
        <v>100</v>
      </c>
      <c r="E39" s="9" t="s">
        <v>91</v>
      </c>
      <c r="F39" s="10">
        <v>100</v>
      </c>
      <c r="G39" s="11">
        <v>0</v>
      </c>
      <c r="H39" s="12">
        <f t="shared" si="0"/>
        <v>0</v>
      </c>
      <c r="I39" s="13">
        <f t="shared" si="1"/>
        <v>0</v>
      </c>
    </row>
    <row r="40" spans="1:9" x14ac:dyDescent="0.25">
      <c r="A40" s="5" t="s">
        <v>101</v>
      </c>
      <c r="B40" s="6" t="s">
        <v>74</v>
      </c>
      <c r="C40" s="7" t="s">
        <v>102</v>
      </c>
      <c r="D40" s="8" t="s">
        <v>103</v>
      </c>
      <c r="E40" s="9" t="s">
        <v>69</v>
      </c>
      <c r="F40" s="10">
        <v>33</v>
      </c>
      <c r="G40" s="11">
        <v>0</v>
      </c>
      <c r="H40" s="12">
        <f t="shared" si="0"/>
        <v>0</v>
      </c>
      <c r="I40" s="13">
        <f t="shared" si="1"/>
        <v>0</v>
      </c>
    </row>
    <row r="41" spans="1:9" x14ac:dyDescent="0.25">
      <c r="A41" s="2" t="s">
        <v>104</v>
      </c>
      <c r="B41" s="3" t="s">
        <v>12</v>
      </c>
      <c r="C41" s="3"/>
      <c r="D41" s="3" t="s">
        <v>105</v>
      </c>
      <c r="E41" s="3"/>
      <c r="F41" s="3"/>
      <c r="G41" s="3"/>
      <c r="H41" s="3"/>
      <c r="I41" s="4">
        <f>SUM(I42:I45)</f>
        <v>0</v>
      </c>
    </row>
    <row r="42" spans="1:9" ht="38.25" x14ac:dyDescent="0.25">
      <c r="A42" s="5" t="s">
        <v>106</v>
      </c>
      <c r="B42" s="6" t="s">
        <v>12</v>
      </c>
      <c r="C42" s="7" t="s">
        <v>107</v>
      </c>
      <c r="D42" s="8" t="s">
        <v>108</v>
      </c>
      <c r="E42" s="9" t="s">
        <v>91</v>
      </c>
      <c r="F42" s="10">
        <v>300</v>
      </c>
      <c r="G42" s="11">
        <v>0</v>
      </c>
      <c r="H42" s="12">
        <f t="shared" si="0"/>
        <v>0</v>
      </c>
      <c r="I42" s="13">
        <f t="shared" si="1"/>
        <v>0</v>
      </c>
    </row>
    <row r="43" spans="1:9" ht="38.25" x14ac:dyDescent="0.25">
      <c r="A43" s="5" t="s">
        <v>109</v>
      </c>
      <c r="B43" s="6" t="s">
        <v>45</v>
      </c>
      <c r="C43" s="7" t="s">
        <v>110</v>
      </c>
      <c r="D43" s="8" t="s">
        <v>111</v>
      </c>
      <c r="E43" s="9" t="s">
        <v>43</v>
      </c>
      <c r="F43" s="10">
        <v>21</v>
      </c>
      <c r="G43" s="11">
        <v>0</v>
      </c>
      <c r="H43" s="12">
        <f t="shared" si="0"/>
        <v>0</v>
      </c>
      <c r="I43" s="13">
        <f t="shared" si="1"/>
        <v>0</v>
      </c>
    </row>
    <row r="44" spans="1:9" ht="38.25" x14ac:dyDescent="0.25">
      <c r="A44" s="5" t="s">
        <v>112</v>
      </c>
      <c r="B44" s="6" t="s">
        <v>45</v>
      </c>
      <c r="C44" s="7" t="s">
        <v>113</v>
      </c>
      <c r="D44" s="8" t="s">
        <v>114</v>
      </c>
      <c r="E44" s="9" t="s">
        <v>43</v>
      </c>
      <c r="F44" s="10">
        <v>12.6</v>
      </c>
      <c r="G44" s="11">
        <v>0</v>
      </c>
      <c r="H44" s="12">
        <f t="shared" si="0"/>
        <v>0</v>
      </c>
      <c r="I44" s="13">
        <f t="shared" si="1"/>
        <v>0</v>
      </c>
    </row>
    <row r="45" spans="1:9" ht="89.25" x14ac:dyDescent="0.25">
      <c r="A45" s="5" t="s">
        <v>115</v>
      </c>
      <c r="B45" s="6" t="s">
        <v>12</v>
      </c>
      <c r="C45" s="7" t="s">
        <v>116</v>
      </c>
      <c r="D45" s="8" t="s">
        <v>117</v>
      </c>
      <c r="E45" s="9" t="s">
        <v>43</v>
      </c>
      <c r="F45" s="10">
        <v>300</v>
      </c>
      <c r="G45" s="11">
        <v>0</v>
      </c>
      <c r="H45" s="12">
        <f t="shared" si="0"/>
        <v>0</v>
      </c>
      <c r="I45" s="13">
        <f t="shared" si="1"/>
        <v>0</v>
      </c>
    </row>
    <row r="46" spans="1:9" x14ac:dyDescent="0.25">
      <c r="A46" s="2" t="s">
        <v>118</v>
      </c>
      <c r="B46" s="3" t="s">
        <v>12</v>
      </c>
      <c r="C46" s="3"/>
      <c r="D46" s="3" t="s">
        <v>119</v>
      </c>
      <c r="E46" s="3"/>
      <c r="F46" s="3"/>
      <c r="G46" s="3"/>
      <c r="H46" s="3"/>
      <c r="I46" s="4">
        <f>SUM(I47:I51)</f>
        <v>0</v>
      </c>
    </row>
    <row r="47" spans="1:9" ht="51" x14ac:dyDescent="0.25">
      <c r="A47" s="5" t="s">
        <v>120</v>
      </c>
      <c r="B47" s="6" t="s">
        <v>12</v>
      </c>
      <c r="C47" s="7" t="s">
        <v>121</v>
      </c>
      <c r="D47" s="8" t="s">
        <v>122</v>
      </c>
      <c r="E47" s="9" t="s">
        <v>69</v>
      </c>
      <c r="F47" s="10">
        <v>554.69999999999993</v>
      </c>
      <c r="G47" s="11">
        <v>0</v>
      </c>
      <c r="H47" s="12">
        <f t="shared" si="0"/>
        <v>0</v>
      </c>
      <c r="I47" s="13">
        <f t="shared" si="1"/>
        <v>0</v>
      </c>
    </row>
    <row r="48" spans="1:9" ht="51" x14ac:dyDescent="0.25">
      <c r="A48" s="5" t="s">
        <v>123</v>
      </c>
      <c r="B48" s="6" t="s">
        <v>12</v>
      </c>
      <c r="C48" s="7" t="s">
        <v>124</v>
      </c>
      <c r="D48" s="8" t="s">
        <v>125</v>
      </c>
      <c r="E48" s="9" t="s">
        <v>69</v>
      </c>
      <c r="F48" s="10">
        <v>554.69999999999993</v>
      </c>
      <c r="G48" s="11">
        <v>0</v>
      </c>
      <c r="H48" s="12">
        <f t="shared" si="0"/>
        <v>0</v>
      </c>
      <c r="I48" s="13">
        <f t="shared" si="1"/>
        <v>0</v>
      </c>
    </row>
    <row r="49" spans="1:9" x14ac:dyDescent="0.25">
      <c r="A49" s="5" t="s">
        <v>126</v>
      </c>
      <c r="B49" s="6" t="s">
        <v>74</v>
      </c>
      <c r="C49" s="7" t="s">
        <v>102</v>
      </c>
      <c r="D49" s="8" t="s">
        <v>103</v>
      </c>
      <c r="E49" s="9" t="s">
        <v>69</v>
      </c>
      <c r="F49" s="10">
        <v>184.9</v>
      </c>
      <c r="G49" s="11">
        <v>0</v>
      </c>
      <c r="H49" s="12">
        <f t="shared" si="0"/>
        <v>0</v>
      </c>
      <c r="I49" s="13">
        <f t="shared" si="1"/>
        <v>0</v>
      </c>
    </row>
    <row r="50" spans="1:9" ht="25.5" x14ac:dyDescent="0.25">
      <c r="A50" s="5" t="s">
        <v>127</v>
      </c>
      <c r="B50" s="6" t="s">
        <v>12</v>
      </c>
      <c r="C50" s="7" t="s">
        <v>128</v>
      </c>
      <c r="D50" s="8" t="s">
        <v>129</v>
      </c>
      <c r="E50" s="9" t="s">
        <v>43</v>
      </c>
      <c r="F50" s="10">
        <v>5000</v>
      </c>
      <c r="G50" s="11">
        <v>0</v>
      </c>
      <c r="H50" s="12">
        <f t="shared" si="0"/>
        <v>0</v>
      </c>
      <c r="I50" s="13">
        <f t="shared" si="1"/>
        <v>0</v>
      </c>
    </row>
    <row r="51" spans="1:9" ht="25.5" x14ac:dyDescent="0.25">
      <c r="A51" s="5" t="s">
        <v>130</v>
      </c>
      <c r="B51" s="6" t="s">
        <v>131</v>
      </c>
      <c r="C51" s="7" t="s">
        <v>132</v>
      </c>
      <c r="D51" s="8" t="s">
        <v>133</v>
      </c>
      <c r="E51" s="9" t="s">
        <v>43</v>
      </c>
      <c r="F51" s="10">
        <v>5000</v>
      </c>
      <c r="G51" s="11">
        <v>0</v>
      </c>
      <c r="H51" s="12">
        <f t="shared" si="0"/>
        <v>0</v>
      </c>
      <c r="I51" s="13">
        <f t="shared" si="1"/>
        <v>0</v>
      </c>
    </row>
    <row r="52" spans="1:9" x14ac:dyDescent="0.25">
      <c r="A52" s="2" t="s">
        <v>134</v>
      </c>
      <c r="B52" s="3" t="s">
        <v>12</v>
      </c>
      <c r="C52" s="3"/>
      <c r="D52" s="3" t="s">
        <v>135</v>
      </c>
      <c r="E52" s="3"/>
      <c r="F52" s="3"/>
      <c r="G52" s="3"/>
      <c r="H52" s="3"/>
      <c r="I52" s="4">
        <f>SUM(I53:I61)</f>
        <v>0</v>
      </c>
    </row>
    <row r="53" spans="1:9" ht="76.5" x14ac:dyDescent="0.25">
      <c r="A53" s="5" t="s">
        <v>136</v>
      </c>
      <c r="B53" s="6" t="s">
        <v>45</v>
      </c>
      <c r="C53" s="7" t="s">
        <v>137</v>
      </c>
      <c r="D53" s="8" t="s">
        <v>138</v>
      </c>
      <c r="E53" s="9" t="s">
        <v>139</v>
      </c>
      <c r="F53" s="10">
        <v>12</v>
      </c>
      <c r="G53" s="11">
        <v>0</v>
      </c>
      <c r="H53" s="12">
        <f t="shared" si="0"/>
        <v>0</v>
      </c>
      <c r="I53" s="13">
        <f t="shared" si="1"/>
        <v>0</v>
      </c>
    </row>
    <row r="54" spans="1:9" ht="63.75" x14ac:dyDescent="0.25">
      <c r="A54" s="5" t="s">
        <v>140</v>
      </c>
      <c r="B54" s="6" t="s">
        <v>12</v>
      </c>
      <c r="C54" s="7" t="s">
        <v>141</v>
      </c>
      <c r="D54" s="8" t="s">
        <v>142</v>
      </c>
      <c r="E54" s="9" t="s">
        <v>53</v>
      </c>
      <c r="F54" s="10">
        <v>1</v>
      </c>
      <c r="G54" s="11">
        <v>0</v>
      </c>
      <c r="H54" s="12">
        <f t="shared" si="0"/>
        <v>0</v>
      </c>
      <c r="I54" s="13">
        <f t="shared" si="1"/>
        <v>0</v>
      </c>
    </row>
    <row r="55" spans="1:9" ht="25.5" x14ac:dyDescent="0.25">
      <c r="A55" s="5" t="s">
        <v>143</v>
      </c>
      <c r="B55" s="6" t="s">
        <v>45</v>
      </c>
      <c r="C55" s="7" t="s">
        <v>144</v>
      </c>
      <c r="D55" s="8" t="s">
        <v>145</v>
      </c>
      <c r="E55" s="9" t="s">
        <v>53</v>
      </c>
      <c r="F55" s="10">
        <v>12</v>
      </c>
      <c r="G55" s="11">
        <v>0</v>
      </c>
      <c r="H55" s="12">
        <f t="shared" si="0"/>
        <v>0</v>
      </c>
      <c r="I55" s="13">
        <f t="shared" si="1"/>
        <v>0</v>
      </c>
    </row>
    <row r="56" spans="1:9" ht="25.5" x14ac:dyDescent="0.25">
      <c r="A56" s="5" t="s">
        <v>146</v>
      </c>
      <c r="B56" s="6" t="s">
        <v>45</v>
      </c>
      <c r="C56" s="7" t="s">
        <v>147</v>
      </c>
      <c r="D56" s="8" t="s">
        <v>148</v>
      </c>
      <c r="E56" s="9" t="s">
        <v>91</v>
      </c>
      <c r="F56" s="10">
        <v>500</v>
      </c>
      <c r="G56" s="11">
        <v>0</v>
      </c>
      <c r="H56" s="12">
        <f t="shared" si="0"/>
        <v>0</v>
      </c>
      <c r="I56" s="13">
        <f t="shared" si="1"/>
        <v>0</v>
      </c>
    </row>
    <row r="57" spans="1:9" ht="25.5" x14ac:dyDescent="0.25">
      <c r="A57" s="5" t="s">
        <v>149</v>
      </c>
      <c r="B57" s="6" t="s">
        <v>45</v>
      </c>
      <c r="C57" s="7" t="s">
        <v>150</v>
      </c>
      <c r="D57" s="8" t="s">
        <v>151</v>
      </c>
      <c r="E57" s="9" t="s">
        <v>91</v>
      </c>
      <c r="F57" s="10">
        <v>600</v>
      </c>
      <c r="G57" s="11">
        <v>0</v>
      </c>
      <c r="H57" s="12">
        <f t="shared" si="0"/>
        <v>0</v>
      </c>
      <c r="I57" s="13">
        <f t="shared" si="1"/>
        <v>0</v>
      </c>
    </row>
    <row r="58" spans="1:9" ht="25.5" x14ac:dyDescent="0.25">
      <c r="A58" s="5" t="s">
        <v>152</v>
      </c>
      <c r="B58" s="6" t="s">
        <v>45</v>
      </c>
      <c r="C58" s="7" t="s">
        <v>153</v>
      </c>
      <c r="D58" s="8" t="s">
        <v>154</v>
      </c>
      <c r="E58" s="9" t="s">
        <v>91</v>
      </c>
      <c r="F58" s="10">
        <v>800</v>
      </c>
      <c r="G58" s="11">
        <v>0</v>
      </c>
      <c r="H58" s="12">
        <f t="shared" si="0"/>
        <v>0</v>
      </c>
      <c r="I58" s="13">
        <f t="shared" si="1"/>
        <v>0</v>
      </c>
    </row>
    <row r="59" spans="1:9" ht="25.5" x14ac:dyDescent="0.25">
      <c r="A59" s="5" t="s">
        <v>155</v>
      </c>
      <c r="B59" s="6" t="s">
        <v>45</v>
      </c>
      <c r="C59" s="7" t="s">
        <v>156</v>
      </c>
      <c r="D59" s="8" t="s">
        <v>157</v>
      </c>
      <c r="E59" s="9" t="s">
        <v>91</v>
      </c>
      <c r="F59" s="10">
        <v>1000</v>
      </c>
      <c r="G59" s="11">
        <v>0</v>
      </c>
      <c r="H59" s="12">
        <f t="shared" si="0"/>
        <v>0</v>
      </c>
      <c r="I59" s="13">
        <f t="shared" si="1"/>
        <v>0</v>
      </c>
    </row>
    <row r="60" spans="1:9" ht="25.5" x14ac:dyDescent="0.25">
      <c r="A60" s="5" t="s">
        <v>158</v>
      </c>
      <c r="B60" s="6" t="s">
        <v>45</v>
      </c>
      <c r="C60" s="7" t="s">
        <v>159</v>
      </c>
      <c r="D60" s="8" t="s">
        <v>160</v>
      </c>
      <c r="E60" s="9" t="s">
        <v>91</v>
      </c>
      <c r="F60" s="10">
        <v>600</v>
      </c>
      <c r="G60" s="11">
        <v>0</v>
      </c>
      <c r="H60" s="12">
        <f t="shared" si="0"/>
        <v>0</v>
      </c>
      <c r="I60" s="13">
        <f t="shared" si="1"/>
        <v>0</v>
      </c>
    </row>
    <row r="61" spans="1:9" ht="25.5" x14ac:dyDescent="0.25">
      <c r="A61" s="5" t="s">
        <v>161</v>
      </c>
      <c r="B61" s="6" t="s">
        <v>45</v>
      </c>
      <c r="C61" s="7" t="s">
        <v>162</v>
      </c>
      <c r="D61" s="8" t="s">
        <v>163</v>
      </c>
      <c r="E61" s="9" t="s">
        <v>91</v>
      </c>
      <c r="F61" s="10">
        <v>300</v>
      </c>
      <c r="G61" s="11">
        <v>0</v>
      </c>
      <c r="H61" s="12">
        <f t="shared" si="0"/>
        <v>0</v>
      </c>
      <c r="I61" s="13">
        <f t="shared" si="1"/>
        <v>0</v>
      </c>
    </row>
    <row r="62" spans="1:9" x14ac:dyDescent="0.25">
      <c r="A62" s="2" t="s">
        <v>164</v>
      </c>
      <c r="B62" s="3" t="s">
        <v>12</v>
      </c>
      <c r="C62" s="3"/>
      <c r="D62" s="3" t="s">
        <v>165</v>
      </c>
      <c r="E62" s="3"/>
      <c r="F62" s="3"/>
      <c r="G62" s="3"/>
      <c r="H62" s="3"/>
      <c r="I62" s="4">
        <f>SUM(I63:I74)</f>
        <v>0</v>
      </c>
    </row>
    <row r="63" spans="1:9" ht="25.5" x14ac:dyDescent="0.25">
      <c r="A63" s="5" t="s">
        <v>166</v>
      </c>
      <c r="B63" s="6" t="s">
        <v>167</v>
      </c>
      <c r="C63" s="7" t="s">
        <v>168</v>
      </c>
      <c r="D63" s="8" t="s">
        <v>169</v>
      </c>
      <c r="E63" s="9" t="s">
        <v>69</v>
      </c>
      <c r="F63" s="10">
        <v>413.4</v>
      </c>
      <c r="G63" s="11">
        <v>0</v>
      </c>
      <c r="H63" s="12">
        <f t="shared" si="0"/>
        <v>0</v>
      </c>
      <c r="I63" s="13">
        <f>H63*F63</f>
        <v>0</v>
      </c>
    </row>
    <row r="64" spans="1:9" ht="51" x14ac:dyDescent="0.25">
      <c r="A64" s="5" t="s">
        <v>170</v>
      </c>
      <c r="B64" s="6" t="s">
        <v>12</v>
      </c>
      <c r="C64" s="7" t="s">
        <v>171</v>
      </c>
      <c r="D64" s="8" t="s">
        <v>172</v>
      </c>
      <c r="E64" s="9" t="s">
        <v>69</v>
      </c>
      <c r="F64" s="10">
        <v>90.45</v>
      </c>
      <c r="G64" s="11">
        <v>0</v>
      </c>
      <c r="H64" s="12">
        <f t="shared" si="0"/>
        <v>0</v>
      </c>
      <c r="I64" s="13">
        <f t="shared" si="1"/>
        <v>0</v>
      </c>
    </row>
    <row r="65" spans="1:9" ht="25.5" x14ac:dyDescent="0.25">
      <c r="A65" s="5" t="s">
        <v>173</v>
      </c>
      <c r="B65" s="6" t="s">
        <v>45</v>
      </c>
      <c r="C65" s="7" t="s">
        <v>174</v>
      </c>
      <c r="D65" s="8" t="s">
        <v>175</v>
      </c>
      <c r="E65" s="9" t="s">
        <v>91</v>
      </c>
      <c r="F65" s="10">
        <v>120</v>
      </c>
      <c r="G65" s="11">
        <v>0</v>
      </c>
      <c r="H65" s="12">
        <f t="shared" si="0"/>
        <v>0</v>
      </c>
      <c r="I65" s="13">
        <f t="shared" si="1"/>
        <v>0</v>
      </c>
    </row>
    <row r="66" spans="1:9" ht="38.25" x14ac:dyDescent="0.25">
      <c r="A66" s="5" t="s">
        <v>176</v>
      </c>
      <c r="B66" s="6" t="s">
        <v>167</v>
      </c>
      <c r="C66" s="7" t="s">
        <v>177</v>
      </c>
      <c r="D66" s="8" t="s">
        <v>178</v>
      </c>
      <c r="E66" s="9" t="s">
        <v>179</v>
      </c>
      <c r="F66" s="10">
        <v>1</v>
      </c>
      <c r="G66" s="11">
        <v>0</v>
      </c>
      <c r="H66" s="12">
        <f t="shared" si="0"/>
        <v>0</v>
      </c>
      <c r="I66" s="13">
        <f t="shared" si="1"/>
        <v>0</v>
      </c>
    </row>
    <row r="67" spans="1:9" ht="51" x14ac:dyDescent="0.25">
      <c r="A67" s="5" t="s">
        <v>180</v>
      </c>
      <c r="B67" s="6" t="s">
        <v>12</v>
      </c>
      <c r="C67" s="7" t="s">
        <v>181</v>
      </c>
      <c r="D67" s="8" t="s">
        <v>182</v>
      </c>
      <c r="E67" s="9" t="s">
        <v>43</v>
      </c>
      <c r="F67" s="10">
        <v>275.60000000000002</v>
      </c>
      <c r="G67" s="11">
        <v>0</v>
      </c>
      <c r="H67" s="12">
        <f t="shared" si="0"/>
        <v>0</v>
      </c>
      <c r="I67" s="13">
        <f t="shared" si="1"/>
        <v>0</v>
      </c>
    </row>
    <row r="68" spans="1:9" ht="38.25" x14ac:dyDescent="0.25">
      <c r="A68" s="5" t="s">
        <v>183</v>
      </c>
      <c r="B68" s="6" t="s">
        <v>12</v>
      </c>
      <c r="C68" s="7" t="s">
        <v>184</v>
      </c>
      <c r="D68" s="8" t="s">
        <v>185</v>
      </c>
      <c r="E68" s="9" t="s">
        <v>69</v>
      </c>
      <c r="F68" s="10">
        <v>27.56</v>
      </c>
      <c r="G68" s="11">
        <v>0</v>
      </c>
      <c r="H68" s="12">
        <f t="shared" si="0"/>
        <v>0</v>
      </c>
      <c r="I68" s="13">
        <f t="shared" si="1"/>
        <v>0</v>
      </c>
    </row>
    <row r="69" spans="1:9" x14ac:dyDescent="0.25">
      <c r="A69" s="5" t="s">
        <v>186</v>
      </c>
      <c r="B69" s="6" t="s">
        <v>45</v>
      </c>
      <c r="C69" s="7" t="s">
        <v>187</v>
      </c>
      <c r="D69" s="8" t="s">
        <v>188</v>
      </c>
      <c r="E69" s="9" t="s">
        <v>189</v>
      </c>
      <c r="F69" s="10">
        <v>1653.59</v>
      </c>
      <c r="G69" s="11">
        <v>0</v>
      </c>
      <c r="H69" s="12">
        <f t="shared" si="0"/>
        <v>0</v>
      </c>
      <c r="I69" s="13">
        <f t="shared" si="1"/>
        <v>0</v>
      </c>
    </row>
    <row r="70" spans="1:9" ht="51" x14ac:dyDescent="0.25">
      <c r="A70" s="5" t="s">
        <v>190</v>
      </c>
      <c r="B70" s="6" t="s">
        <v>12</v>
      </c>
      <c r="C70" s="7" t="s">
        <v>191</v>
      </c>
      <c r="D70" s="8" t="s">
        <v>192</v>
      </c>
      <c r="E70" s="9" t="s">
        <v>189</v>
      </c>
      <c r="F70" s="10">
        <v>1653.59</v>
      </c>
      <c r="G70" s="11">
        <v>0</v>
      </c>
      <c r="H70" s="12">
        <f t="shared" si="0"/>
        <v>0</v>
      </c>
      <c r="I70" s="13">
        <f t="shared" si="1"/>
        <v>0</v>
      </c>
    </row>
    <row r="71" spans="1:9" ht="25.5" x14ac:dyDescent="0.25">
      <c r="A71" s="5" t="s">
        <v>193</v>
      </c>
      <c r="B71" s="6" t="s">
        <v>12</v>
      </c>
      <c r="C71" s="7" t="s">
        <v>194</v>
      </c>
      <c r="D71" s="8" t="s">
        <v>195</v>
      </c>
      <c r="E71" s="9" t="s">
        <v>43</v>
      </c>
      <c r="F71" s="10">
        <v>275.60000000000002</v>
      </c>
      <c r="G71" s="11">
        <v>0</v>
      </c>
      <c r="H71" s="12">
        <f t="shared" si="0"/>
        <v>0</v>
      </c>
      <c r="I71" s="13">
        <f t="shared" si="1"/>
        <v>0</v>
      </c>
    </row>
    <row r="72" spans="1:9" ht="38.25" x14ac:dyDescent="0.25">
      <c r="A72" s="5" t="s">
        <v>196</v>
      </c>
      <c r="B72" s="6" t="s">
        <v>12</v>
      </c>
      <c r="C72" s="7" t="s">
        <v>197</v>
      </c>
      <c r="D72" s="8" t="s">
        <v>198</v>
      </c>
      <c r="E72" s="9" t="s">
        <v>43</v>
      </c>
      <c r="F72" s="10">
        <v>551.20000000000005</v>
      </c>
      <c r="G72" s="11">
        <v>0</v>
      </c>
      <c r="H72" s="12">
        <f t="shared" si="0"/>
        <v>0</v>
      </c>
      <c r="I72" s="13">
        <f t="shared" si="1"/>
        <v>0</v>
      </c>
    </row>
    <row r="73" spans="1:9" ht="25.5" x14ac:dyDescent="0.25">
      <c r="A73" s="5" t="s">
        <v>199</v>
      </c>
      <c r="B73" s="6" t="s">
        <v>45</v>
      </c>
      <c r="C73" s="7" t="s">
        <v>200</v>
      </c>
      <c r="D73" s="8" t="s">
        <v>201</v>
      </c>
      <c r="E73" s="9" t="s">
        <v>53</v>
      </c>
      <c r="F73" s="10">
        <v>4</v>
      </c>
      <c r="G73" s="11">
        <v>0</v>
      </c>
      <c r="H73" s="12">
        <f t="shared" si="0"/>
        <v>0</v>
      </c>
      <c r="I73" s="13">
        <f t="shared" si="1"/>
        <v>0</v>
      </c>
    </row>
    <row r="74" spans="1:9" ht="25.5" x14ac:dyDescent="0.25">
      <c r="A74" s="5" t="s">
        <v>202</v>
      </c>
      <c r="B74" s="6" t="s">
        <v>12</v>
      </c>
      <c r="C74" s="7" t="s">
        <v>203</v>
      </c>
      <c r="D74" s="8" t="s">
        <v>204</v>
      </c>
      <c r="E74" s="9" t="s">
        <v>91</v>
      </c>
      <c r="F74" s="10">
        <v>18</v>
      </c>
      <c r="G74" s="11">
        <v>0</v>
      </c>
      <c r="H74" s="12">
        <f t="shared" si="0"/>
        <v>0</v>
      </c>
      <c r="I74" s="13">
        <f t="shared" si="1"/>
        <v>0</v>
      </c>
    </row>
    <row r="75" spans="1:9" x14ac:dyDescent="0.25">
      <c r="A75" s="2" t="s">
        <v>205</v>
      </c>
      <c r="B75" s="3" t="s">
        <v>12</v>
      </c>
      <c r="C75" s="3"/>
      <c r="D75" s="3" t="s">
        <v>206</v>
      </c>
      <c r="E75" s="3"/>
      <c r="F75" s="3"/>
      <c r="G75" s="3"/>
      <c r="H75" s="3"/>
      <c r="I75" s="4">
        <f>SUM(I76:I84)</f>
        <v>0</v>
      </c>
    </row>
    <row r="76" spans="1:9" ht="51" x14ac:dyDescent="0.25">
      <c r="A76" s="5" t="s">
        <v>207</v>
      </c>
      <c r="B76" s="6" t="s">
        <v>12</v>
      </c>
      <c r="C76" s="7" t="s">
        <v>208</v>
      </c>
      <c r="D76" s="8" t="s">
        <v>209</v>
      </c>
      <c r="E76" s="9" t="s">
        <v>69</v>
      </c>
      <c r="F76" s="10">
        <v>13.799999999999999</v>
      </c>
      <c r="G76" s="11">
        <v>0</v>
      </c>
      <c r="H76" s="12">
        <f t="shared" ref="H76:H84" si="2">ROUND(G76*(1+$H$8),2)</f>
        <v>0</v>
      </c>
      <c r="I76" s="13">
        <f t="shared" ref="I76:I139" si="3">ROUND(H76*F76,2)</f>
        <v>0</v>
      </c>
    </row>
    <row r="77" spans="1:9" ht="51" x14ac:dyDescent="0.25">
      <c r="A77" s="5" t="s">
        <v>210</v>
      </c>
      <c r="B77" s="6" t="s">
        <v>12</v>
      </c>
      <c r="C77" s="7" t="s">
        <v>211</v>
      </c>
      <c r="D77" s="8" t="s">
        <v>212</v>
      </c>
      <c r="E77" s="9" t="s">
        <v>43</v>
      </c>
      <c r="F77" s="10">
        <v>35.200000000000003</v>
      </c>
      <c r="G77" s="11">
        <v>0</v>
      </c>
      <c r="H77" s="12">
        <f t="shared" si="2"/>
        <v>0</v>
      </c>
      <c r="I77" s="13">
        <f t="shared" si="3"/>
        <v>0</v>
      </c>
    </row>
    <row r="78" spans="1:9" ht="38.25" x14ac:dyDescent="0.25">
      <c r="A78" s="5" t="s">
        <v>213</v>
      </c>
      <c r="B78" s="6" t="s">
        <v>12</v>
      </c>
      <c r="C78" s="7" t="s">
        <v>214</v>
      </c>
      <c r="D78" s="8" t="s">
        <v>215</v>
      </c>
      <c r="E78" s="9" t="s">
        <v>189</v>
      </c>
      <c r="F78" s="10">
        <v>1248</v>
      </c>
      <c r="G78" s="11">
        <v>0</v>
      </c>
      <c r="H78" s="12">
        <f t="shared" si="2"/>
        <v>0</v>
      </c>
      <c r="I78" s="13">
        <f t="shared" si="3"/>
        <v>0</v>
      </c>
    </row>
    <row r="79" spans="1:9" x14ac:dyDescent="0.25">
      <c r="A79" s="5" t="s">
        <v>216</v>
      </c>
      <c r="B79" s="6" t="s">
        <v>45</v>
      </c>
      <c r="C79" s="7" t="s">
        <v>187</v>
      </c>
      <c r="D79" s="8" t="s">
        <v>188</v>
      </c>
      <c r="E79" s="9" t="s">
        <v>189</v>
      </c>
      <c r="F79" s="10">
        <v>1248</v>
      </c>
      <c r="G79" s="11">
        <v>0</v>
      </c>
      <c r="H79" s="12">
        <f t="shared" si="2"/>
        <v>0</v>
      </c>
      <c r="I79" s="13">
        <f t="shared" si="3"/>
        <v>0</v>
      </c>
    </row>
    <row r="80" spans="1:9" ht="51" x14ac:dyDescent="0.25">
      <c r="A80" s="5" t="s">
        <v>217</v>
      </c>
      <c r="B80" s="6" t="s">
        <v>12</v>
      </c>
      <c r="C80" s="7" t="s">
        <v>218</v>
      </c>
      <c r="D80" s="8" t="s">
        <v>219</v>
      </c>
      <c r="E80" s="9" t="s">
        <v>69</v>
      </c>
      <c r="F80" s="10">
        <v>20.8</v>
      </c>
      <c r="G80" s="11">
        <v>0</v>
      </c>
      <c r="H80" s="12">
        <f t="shared" si="2"/>
        <v>0</v>
      </c>
      <c r="I80" s="13">
        <f t="shared" si="3"/>
        <v>0</v>
      </c>
    </row>
    <row r="81" spans="1:9" ht="51" x14ac:dyDescent="0.25">
      <c r="A81" s="5" t="s">
        <v>220</v>
      </c>
      <c r="B81" s="6" t="s">
        <v>12</v>
      </c>
      <c r="C81" s="7" t="s">
        <v>221</v>
      </c>
      <c r="D81" s="8" t="s">
        <v>222</v>
      </c>
      <c r="E81" s="9" t="s">
        <v>43</v>
      </c>
      <c r="F81" s="10">
        <v>52</v>
      </c>
      <c r="G81" s="11">
        <v>0</v>
      </c>
      <c r="H81" s="12">
        <f t="shared" si="2"/>
        <v>0</v>
      </c>
      <c r="I81" s="13">
        <f t="shared" si="3"/>
        <v>0</v>
      </c>
    </row>
    <row r="82" spans="1:9" ht="51" x14ac:dyDescent="0.25">
      <c r="A82" s="5" t="s">
        <v>223</v>
      </c>
      <c r="B82" s="6" t="s">
        <v>12</v>
      </c>
      <c r="C82" s="7" t="s">
        <v>224</v>
      </c>
      <c r="D82" s="8" t="s">
        <v>225</v>
      </c>
      <c r="E82" s="9" t="s">
        <v>43</v>
      </c>
      <c r="F82" s="10">
        <v>89.600000000000009</v>
      </c>
      <c r="G82" s="11">
        <v>0</v>
      </c>
      <c r="H82" s="12">
        <f t="shared" si="2"/>
        <v>0</v>
      </c>
      <c r="I82" s="13">
        <f t="shared" si="3"/>
        <v>0</v>
      </c>
    </row>
    <row r="83" spans="1:9" ht="25.5" x14ac:dyDescent="0.25">
      <c r="A83" s="5" t="s">
        <v>226</v>
      </c>
      <c r="B83" s="6" t="s">
        <v>45</v>
      </c>
      <c r="C83" s="7" t="s">
        <v>227</v>
      </c>
      <c r="D83" s="8" t="s">
        <v>228</v>
      </c>
      <c r="E83" s="9" t="s">
        <v>43</v>
      </c>
      <c r="F83" s="10">
        <v>26.4</v>
      </c>
      <c r="G83" s="11">
        <v>0</v>
      </c>
      <c r="H83" s="12">
        <f t="shared" si="2"/>
        <v>0</v>
      </c>
      <c r="I83" s="13">
        <f t="shared" si="3"/>
        <v>0</v>
      </c>
    </row>
    <row r="84" spans="1:9" ht="25.5" x14ac:dyDescent="0.25">
      <c r="A84" s="5" t="s">
        <v>229</v>
      </c>
      <c r="B84" s="6" t="s">
        <v>45</v>
      </c>
      <c r="C84" s="7" t="s">
        <v>230</v>
      </c>
      <c r="D84" s="8" t="s">
        <v>231</v>
      </c>
      <c r="E84" s="9" t="s">
        <v>91</v>
      </c>
      <c r="F84" s="10">
        <v>22</v>
      </c>
      <c r="G84" s="11">
        <v>0</v>
      </c>
      <c r="H84" s="12">
        <f t="shared" si="2"/>
        <v>0</v>
      </c>
      <c r="I84" s="13">
        <f t="shared" si="3"/>
        <v>0</v>
      </c>
    </row>
    <row r="85" spans="1:9" x14ac:dyDescent="0.25">
      <c r="A85" s="2" t="s">
        <v>232</v>
      </c>
      <c r="B85" s="3" t="s">
        <v>12</v>
      </c>
      <c r="C85" s="3"/>
      <c r="D85" s="3" t="s">
        <v>233</v>
      </c>
      <c r="E85" s="3"/>
      <c r="F85" s="3"/>
      <c r="G85" s="3"/>
      <c r="H85" s="3"/>
      <c r="I85" s="4">
        <f>SUM(I86)</f>
        <v>0</v>
      </c>
    </row>
    <row r="86" spans="1:9" ht="38.25" x14ac:dyDescent="0.25">
      <c r="A86" s="5" t="s">
        <v>234</v>
      </c>
      <c r="B86" s="6" t="s">
        <v>12</v>
      </c>
      <c r="C86" s="7" t="s">
        <v>235</v>
      </c>
      <c r="D86" s="8" t="s">
        <v>236</v>
      </c>
      <c r="E86" s="9" t="s">
        <v>43</v>
      </c>
      <c r="F86" s="10">
        <v>179.20000000000002</v>
      </c>
      <c r="G86" s="11">
        <v>0</v>
      </c>
      <c r="H86" s="12">
        <f>ROUND(G86*(1+$H$8),2)</f>
        <v>0</v>
      </c>
      <c r="I86" s="13">
        <f t="shared" si="3"/>
        <v>0</v>
      </c>
    </row>
    <row r="87" spans="1:9" x14ac:dyDescent="0.25">
      <c r="A87" s="2" t="s">
        <v>237</v>
      </c>
      <c r="B87" s="3" t="s">
        <v>12</v>
      </c>
      <c r="C87" s="3"/>
      <c r="D87" s="3" t="s">
        <v>238</v>
      </c>
      <c r="E87" s="3"/>
      <c r="F87" s="3"/>
      <c r="G87" s="3"/>
      <c r="H87" s="3"/>
      <c r="I87" s="4">
        <f>I88+I90+I108+I116+I122+I128+I132+I135+I172+I160</f>
        <v>0</v>
      </c>
    </row>
    <row r="88" spans="1:9" x14ac:dyDescent="0.25">
      <c r="A88" s="2" t="s">
        <v>239</v>
      </c>
      <c r="B88" s="3" t="s">
        <v>12</v>
      </c>
      <c r="C88" s="3"/>
      <c r="D88" s="3" t="s">
        <v>240</v>
      </c>
      <c r="E88" s="3"/>
      <c r="F88" s="3"/>
      <c r="G88" s="3"/>
      <c r="H88" s="3"/>
      <c r="I88" s="4">
        <f>I89</f>
        <v>0</v>
      </c>
    </row>
    <row r="89" spans="1:9" ht="51" x14ac:dyDescent="0.25">
      <c r="A89" s="5" t="s">
        <v>241</v>
      </c>
      <c r="B89" s="6" t="s">
        <v>12</v>
      </c>
      <c r="C89" s="7" t="s">
        <v>242</v>
      </c>
      <c r="D89" s="8" t="s">
        <v>243</v>
      </c>
      <c r="E89" s="9" t="s">
        <v>91</v>
      </c>
      <c r="F89" s="10">
        <v>322.74</v>
      </c>
      <c r="G89" s="11">
        <v>0</v>
      </c>
      <c r="H89" s="12">
        <f>ROUND(G89*(1+$H$8),2)</f>
        <v>0</v>
      </c>
      <c r="I89" s="13">
        <f t="shared" si="3"/>
        <v>0</v>
      </c>
    </row>
    <row r="90" spans="1:9" x14ac:dyDescent="0.25">
      <c r="A90" s="2" t="s">
        <v>244</v>
      </c>
      <c r="B90" s="3" t="s">
        <v>12</v>
      </c>
      <c r="C90" s="3"/>
      <c r="D90" s="3" t="s">
        <v>245</v>
      </c>
      <c r="E90" s="3"/>
      <c r="F90" s="3"/>
      <c r="G90" s="3"/>
      <c r="H90" s="3"/>
      <c r="I90" s="4">
        <f>I91+I98+I103</f>
        <v>0</v>
      </c>
    </row>
    <row r="91" spans="1:9" x14ac:dyDescent="0.25">
      <c r="A91" s="2" t="s">
        <v>246</v>
      </c>
      <c r="B91" s="3" t="s">
        <v>12</v>
      </c>
      <c r="C91" s="3"/>
      <c r="D91" s="3" t="s">
        <v>247</v>
      </c>
      <c r="E91" s="3"/>
      <c r="F91" s="3"/>
      <c r="G91" s="3"/>
      <c r="H91" s="3"/>
      <c r="I91" s="4">
        <f>SUM(I92:I97)</f>
        <v>0</v>
      </c>
    </row>
    <row r="92" spans="1:9" ht="51" x14ac:dyDescent="0.25">
      <c r="A92" s="5" t="s">
        <v>248</v>
      </c>
      <c r="B92" s="6" t="s">
        <v>12</v>
      </c>
      <c r="C92" s="7" t="s">
        <v>208</v>
      </c>
      <c r="D92" s="8" t="s">
        <v>209</v>
      </c>
      <c r="E92" s="9" t="s">
        <v>69</v>
      </c>
      <c r="F92" s="10">
        <v>30</v>
      </c>
      <c r="G92" s="11">
        <v>0</v>
      </c>
      <c r="H92" s="12">
        <f t="shared" ref="H92:H97" si="4">ROUND(G92*(1+$H$8),2)</f>
        <v>0</v>
      </c>
      <c r="I92" s="13">
        <f t="shared" si="3"/>
        <v>0</v>
      </c>
    </row>
    <row r="93" spans="1:9" ht="51" x14ac:dyDescent="0.25">
      <c r="A93" s="5" t="s">
        <v>249</v>
      </c>
      <c r="B93" s="6" t="s">
        <v>12</v>
      </c>
      <c r="C93" s="7" t="s">
        <v>211</v>
      </c>
      <c r="D93" s="8" t="s">
        <v>212</v>
      </c>
      <c r="E93" s="9" t="s">
        <v>43</v>
      </c>
      <c r="F93" s="10">
        <v>150</v>
      </c>
      <c r="G93" s="11">
        <v>0</v>
      </c>
      <c r="H93" s="12">
        <f t="shared" si="4"/>
        <v>0</v>
      </c>
      <c r="I93" s="13">
        <f t="shared" si="3"/>
        <v>0</v>
      </c>
    </row>
    <row r="94" spans="1:9" ht="38.25" x14ac:dyDescent="0.25">
      <c r="A94" s="5" t="s">
        <v>250</v>
      </c>
      <c r="B94" s="6" t="s">
        <v>12</v>
      </c>
      <c r="C94" s="7" t="s">
        <v>214</v>
      </c>
      <c r="D94" s="8" t="s">
        <v>215</v>
      </c>
      <c r="E94" s="9" t="s">
        <v>189</v>
      </c>
      <c r="F94" s="10">
        <v>1350</v>
      </c>
      <c r="G94" s="11">
        <v>0</v>
      </c>
      <c r="H94" s="12">
        <f t="shared" si="4"/>
        <v>0</v>
      </c>
      <c r="I94" s="13">
        <f t="shared" si="3"/>
        <v>0</v>
      </c>
    </row>
    <row r="95" spans="1:9" x14ac:dyDescent="0.25">
      <c r="A95" s="5" t="s">
        <v>251</v>
      </c>
      <c r="B95" s="6" t="s">
        <v>45</v>
      </c>
      <c r="C95" s="7" t="s">
        <v>187</v>
      </c>
      <c r="D95" s="8" t="s">
        <v>188</v>
      </c>
      <c r="E95" s="9" t="s">
        <v>189</v>
      </c>
      <c r="F95" s="10">
        <v>1350</v>
      </c>
      <c r="G95" s="11">
        <v>0</v>
      </c>
      <c r="H95" s="12">
        <f t="shared" si="4"/>
        <v>0</v>
      </c>
      <c r="I95" s="13">
        <f t="shared" si="3"/>
        <v>0</v>
      </c>
    </row>
    <row r="96" spans="1:9" ht="51" x14ac:dyDescent="0.25">
      <c r="A96" s="5" t="s">
        <v>252</v>
      </c>
      <c r="B96" s="6" t="s">
        <v>12</v>
      </c>
      <c r="C96" s="7" t="s">
        <v>218</v>
      </c>
      <c r="D96" s="8" t="s">
        <v>219</v>
      </c>
      <c r="E96" s="9" t="s">
        <v>69</v>
      </c>
      <c r="F96" s="10">
        <v>22.5</v>
      </c>
      <c r="G96" s="11">
        <v>0</v>
      </c>
      <c r="H96" s="12">
        <f t="shared" si="4"/>
        <v>0</v>
      </c>
      <c r="I96" s="13">
        <f t="shared" si="3"/>
        <v>0</v>
      </c>
    </row>
    <row r="97" spans="1:9" ht="51" x14ac:dyDescent="0.25">
      <c r="A97" s="5" t="s">
        <v>253</v>
      </c>
      <c r="B97" s="6" t="s">
        <v>12</v>
      </c>
      <c r="C97" s="7" t="s">
        <v>221</v>
      </c>
      <c r="D97" s="8" t="s">
        <v>222</v>
      </c>
      <c r="E97" s="9" t="s">
        <v>43</v>
      </c>
      <c r="F97" s="10">
        <v>225</v>
      </c>
      <c r="G97" s="11">
        <v>0</v>
      </c>
      <c r="H97" s="12">
        <f t="shared" si="4"/>
        <v>0</v>
      </c>
      <c r="I97" s="13">
        <f t="shared" si="3"/>
        <v>0</v>
      </c>
    </row>
    <row r="98" spans="1:9" x14ac:dyDescent="0.25">
      <c r="A98" s="2" t="s">
        <v>254</v>
      </c>
      <c r="B98" s="3" t="s">
        <v>12</v>
      </c>
      <c r="C98" s="3"/>
      <c r="D98" s="3" t="s">
        <v>255</v>
      </c>
      <c r="E98" s="3"/>
      <c r="F98" s="3"/>
      <c r="G98" s="3"/>
      <c r="H98" s="3"/>
      <c r="I98" s="4">
        <f>SUM(I99:I102)</f>
        <v>0</v>
      </c>
    </row>
    <row r="99" spans="1:9" ht="51" x14ac:dyDescent="0.25">
      <c r="A99" s="5" t="s">
        <v>256</v>
      </c>
      <c r="B99" s="6" t="s">
        <v>12</v>
      </c>
      <c r="C99" s="7" t="s">
        <v>257</v>
      </c>
      <c r="D99" s="8" t="s">
        <v>258</v>
      </c>
      <c r="E99" s="9" t="s">
        <v>43</v>
      </c>
      <c r="F99" s="10">
        <v>100.79999999999998</v>
      </c>
      <c r="G99" s="11">
        <v>0</v>
      </c>
      <c r="H99" s="12">
        <f>ROUND(G99*(1+$H$8),2)</f>
        <v>0</v>
      </c>
      <c r="I99" s="13">
        <f t="shared" si="3"/>
        <v>0</v>
      </c>
    </row>
    <row r="100" spans="1:9" ht="51" x14ac:dyDescent="0.25">
      <c r="A100" s="5" t="s">
        <v>259</v>
      </c>
      <c r="B100" s="6" t="s">
        <v>12</v>
      </c>
      <c r="C100" s="7" t="s">
        <v>260</v>
      </c>
      <c r="D100" s="8" t="s">
        <v>261</v>
      </c>
      <c r="E100" s="9" t="s">
        <v>189</v>
      </c>
      <c r="F100" s="10">
        <v>453.6</v>
      </c>
      <c r="G100" s="11">
        <v>0</v>
      </c>
      <c r="H100" s="12">
        <f>ROUND(G100*(1+$H$8),2)</f>
        <v>0</v>
      </c>
      <c r="I100" s="13">
        <f t="shared" si="3"/>
        <v>0</v>
      </c>
    </row>
    <row r="101" spans="1:9" x14ac:dyDescent="0.25">
      <c r="A101" s="5" t="s">
        <v>262</v>
      </c>
      <c r="B101" s="6" t="s">
        <v>45</v>
      </c>
      <c r="C101" s="7" t="s">
        <v>187</v>
      </c>
      <c r="D101" s="8" t="s">
        <v>188</v>
      </c>
      <c r="E101" s="9" t="s">
        <v>189</v>
      </c>
      <c r="F101" s="10">
        <v>453.6</v>
      </c>
      <c r="G101" s="11">
        <v>0</v>
      </c>
      <c r="H101" s="12">
        <f>ROUND(G101*(1+$H$8),2)</f>
        <v>0</v>
      </c>
      <c r="I101" s="13">
        <f t="shared" si="3"/>
        <v>0</v>
      </c>
    </row>
    <row r="102" spans="1:9" ht="38.25" x14ac:dyDescent="0.25">
      <c r="A102" s="5" t="s">
        <v>263</v>
      </c>
      <c r="B102" s="6" t="s">
        <v>12</v>
      </c>
      <c r="C102" s="7" t="s">
        <v>264</v>
      </c>
      <c r="D102" s="8" t="s">
        <v>265</v>
      </c>
      <c r="E102" s="9" t="s">
        <v>69</v>
      </c>
      <c r="F102" s="10">
        <v>7.5600000000000005</v>
      </c>
      <c r="G102" s="11">
        <v>0</v>
      </c>
      <c r="H102" s="12">
        <f>ROUND(G102*(1+$H$8),2)</f>
        <v>0</v>
      </c>
      <c r="I102" s="13">
        <f t="shared" si="3"/>
        <v>0</v>
      </c>
    </row>
    <row r="103" spans="1:9" x14ac:dyDescent="0.25">
      <c r="A103" s="2" t="s">
        <v>266</v>
      </c>
      <c r="B103" s="3" t="s">
        <v>12</v>
      </c>
      <c r="C103" s="3"/>
      <c r="D103" s="3" t="s">
        <v>267</v>
      </c>
      <c r="E103" s="3"/>
      <c r="F103" s="3"/>
      <c r="G103" s="3"/>
      <c r="H103" s="3"/>
      <c r="I103" s="4">
        <f>SUM(I104:I107)</f>
        <v>0</v>
      </c>
    </row>
    <row r="104" spans="1:9" ht="38.25" x14ac:dyDescent="0.25">
      <c r="A104" s="5" t="s">
        <v>268</v>
      </c>
      <c r="B104" s="6" t="s">
        <v>12</v>
      </c>
      <c r="C104" s="7" t="s">
        <v>269</v>
      </c>
      <c r="D104" s="8" t="s">
        <v>270</v>
      </c>
      <c r="E104" s="9" t="s">
        <v>43</v>
      </c>
      <c r="F104" s="10">
        <v>150</v>
      </c>
      <c r="G104" s="11">
        <v>0</v>
      </c>
      <c r="H104" s="12">
        <f>ROUND(G104*(1+$H$8),2)</f>
        <v>0</v>
      </c>
      <c r="I104" s="13">
        <f t="shared" si="3"/>
        <v>0</v>
      </c>
    </row>
    <row r="105" spans="1:9" ht="51" x14ac:dyDescent="0.25">
      <c r="A105" s="5" t="s">
        <v>271</v>
      </c>
      <c r="B105" s="6" t="s">
        <v>12</v>
      </c>
      <c r="C105" s="7" t="s">
        <v>260</v>
      </c>
      <c r="D105" s="8" t="s">
        <v>261</v>
      </c>
      <c r="E105" s="9" t="s">
        <v>189</v>
      </c>
      <c r="F105" s="10">
        <v>1350</v>
      </c>
      <c r="G105" s="11">
        <v>0</v>
      </c>
      <c r="H105" s="12">
        <f>ROUND(G105*(1+$H$8),2)</f>
        <v>0</v>
      </c>
      <c r="I105" s="13">
        <f t="shared" si="3"/>
        <v>0</v>
      </c>
    </row>
    <row r="106" spans="1:9" x14ac:dyDescent="0.25">
      <c r="A106" s="5" t="s">
        <v>272</v>
      </c>
      <c r="B106" s="6" t="s">
        <v>45</v>
      </c>
      <c r="C106" s="7" t="s">
        <v>187</v>
      </c>
      <c r="D106" s="8" t="s">
        <v>188</v>
      </c>
      <c r="E106" s="9" t="s">
        <v>189</v>
      </c>
      <c r="F106" s="10">
        <v>1350</v>
      </c>
      <c r="G106" s="11">
        <v>0</v>
      </c>
      <c r="H106" s="12">
        <f>ROUND(G106*(1+$H$8),2)</f>
        <v>0</v>
      </c>
      <c r="I106" s="13">
        <f t="shared" si="3"/>
        <v>0</v>
      </c>
    </row>
    <row r="107" spans="1:9" ht="51" x14ac:dyDescent="0.25">
      <c r="A107" s="5" t="s">
        <v>273</v>
      </c>
      <c r="B107" s="6" t="s">
        <v>12</v>
      </c>
      <c r="C107" s="7" t="s">
        <v>274</v>
      </c>
      <c r="D107" s="8" t="s">
        <v>275</v>
      </c>
      <c r="E107" s="9" t="s">
        <v>69</v>
      </c>
      <c r="F107" s="10">
        <v>22.5</v>
      </c>
      <c r="G107" s="11">
        <v>0</v>
      </c>
      <c r="H107" s="12">
        <f>ROUND(G107*(1+$H$8),2)</f>
        <v>0</v>
      </c>
      <c r="I107" s="13">
        <f t="shared" si="3"/>
        <v>0</v>
      </c>
    </row>
    <row r="108" spans="1:9" x14ac:dyDescent="0.25">
      <c r="A108" s="2" t="s">
        <v>276</v>
      </c>
      <c r="B108" s="3" t="s">
        <v>12</v>
      </c>
      <c r="C108" s="3"/>
      <c r="D108" s="3" t="s">
        <v>277</v>
      </c>
      <c r="E108" s="3"/>
      <c r="F108" s="3"/>
      <c r="G108" s="3"/>
      <c r="H108" s="3"/>
      <c r="I108" s="4">
        <f>SUM(I109:I115)</f>
        <v>0</v>
      </c>
    </row>
    <row r="109" spans="1:9" ht="25.5" x14ac:dyDescent="0.25">
      <c r="A109" s="5" t="s">
        <v>278</v>
      </c>
      <c r="B109" s="6" t="s">
        <v>45</v>
      </c>
      <c r="C109" s="7" t="s">
        <v>279</v>
      </c>
      <c r="D109" s="8" t="s">
        <v>280</v>
      </c>
      <c r="E109" s="9" t="s">
        <v>189</v>
      </c>
      <c r="F109" s="10">
        <v>9682.2000000000007</v>
      </c>
      <c r="G109" s="11">
        <v>0</v>
      </c>
      <c r="H109" s="12">
        <f t="shared" ref="H109:H115" si="5">ROUND(G109*(1+$H$8),2)</f>
        <v>0</v>
      </c>
      <c r="I109" s="13">
        <f t="shared" si="3"/>
        <v>0</v>
      </c>
    </row>
    <row r="110" spans="1:9" ht="25.5" x14ac:dyDescent="0.25">
      <c r="A110" s="5" t="s">
        <v>281</v>
      </c>
      <c r="B110" s="6" t="s">
        <v>45</v>
      </c>
      <c r="C110" s="7" t="s">
        <v>282</v>
      </c>
      <c r="D110" s="8" t="s">
        <v>283</v>
      </c>
      <c r="E110" s="9" t="s">
        <v>189</v>
      </c>
      <c r="F110" s="10">
        <v>9682.2000000000007</v>
      </c>
      <c r="G110" s="11">
        <v>0</v>
      </c>
      <c r="H110" s="12">
        <f t="shared" si="5"/>
        <v>0</v>
      </c>
      <c r="I110" s="13">
        <f t="shared" si="3"/>
        <v>0</v>
      </c>
    </row>
    <row r="111" spans="1:9" ht="38.25" x14ac:dyDescent="0.25">
      <c r="A111" s="5" t="s">
        <v>284</v>
      </c>
      <c r="B111" s="6" t="s">
        <v>45</v>
      </c>
      <c r="C111" s="7" t="s">
        <v>285</v>
      </c>
      <c r="D111" s="8" t="s">
        <v>286</v>
      </c>
      <c r="E111" s="9" t="s">
        <v>43</v>
      </c>
      <c r="F111" s="10">
        <v>322.74</v>
      </c>
      <c r="G111" s="11">
        <v>0</v>
      </c>
      <c r="H111" s="12">
        <f t="shared" si="5"/>
        <v>0</v>
      </c>
      <c r="I111" s="13">
        <f t="shared" si="3"/>
        <v>0</v>
      </c>
    </row>
    <row r="112" spans="1:9" ht="25.5" x14ac:dyDescent="0.25">
      <c r="A112" s="5" t="s">
        <v>287</v>
      </c>
      <c r="B112" s="6" t="s">
        <v>45</v>
      </c>
      <c r="C112" s="7" t="s">
        <v>227</v>
      </c>
      <c r="D112" s="8" t="s">
        <v>228</v>
      </c>
      <c r="E112" s="9" t="s">
        <v>43</v>
      </c>
      <c r="F112" s="10">
        <v>253.96</v>
      </c>
      <c r="G112" s="11">
        <v>0</v>
      </c>
      <c r="H112" s="12">
        <f t="shared" si="5"/>
        <v>0</v>
      </c>
      <c r="I112" s="13">
        <f t="shared" si="3"/>
        <v>0</v>
      </c>
    </row>
    <row r="113" spans="1:9" ht="25.5" x14ac:dyDescent="0.25">
      <c r="A113" s="5" t="s">
        <v>288</v>
      </c>
      <c r="B113" s="6" t="s">
        <v>45</v>
      </c>
      <c r="C113" s="7" t="s">
        <v>289</v>
      </c>
      <c r="D113" s="8" t="s">
        <v>290</v>
      </c>
      <c r="E113" s="9" t="s">
        <v>91</v>
      </c>
      <c r="F113" s="10">
        <v>70</v>
      </c>
      <c r="G113" s="11">
        <v>0</v>
      </c>
      <c r="H113" s="12">
        <f t="shared" si="5"/>
        <v>0</v>
      </c>
      <c r="I113" s="13">
        <f t="shared" si="3"/>
        <v>0</v>
      </c>
    </row>
    <row r="114" spans="1:9" ht="89.25" x14ac:dyDescent="0.25">
      <c r="A114" s="5" t="s">
        <v>291</v>
      </c>
      <c r="B114" s="6" t="s">
        <v>292</v>
      </c>
      <c r="C114" s="7" t="s">
        <v>293</v>
      </c>
      <c r="D114" s="8" t="s">
        <v>294</v>
      </c>
      <c r="E114" s="9" t="s">
        <v>91</v>
      </c>
      <c r="F114" s="10">
        <v>144</v>
      </c>
      <c r="G114" s="11">
        <v>0</v>
      </c>
      <c r="H114" s="12">
        <f t="shared" si="5"/>
        <v>0</v>
      </c>
      <c r="I114" s="13">
        <f t="shared" si="3"/>
        <v>0</v>
      </c>
    </row>
    <row r="115" spans="1:9" ht="51" x14ac:dyDescent="0.25">
      <c r="A115" s="5" t="s">
        <v>295</v>
      </c>
      <c r="B115" s="6" t="s">
        <v>12</v>
      </c>
      <c r="C115" s="7" t="s">
        <v>93</v>
      </c>
      <c r="D115" s="8" t="s">
        <v>94</v>
      </c>
      <c r="E115" s="9" t="s">
        <v>53</v>
      </c>
      <c r="F115" s="10">
        <v>12</v>
      </c>
      <c r="G115" s="11">
        <v>0</v>
      </c>
      <c r="H115" s="12">
        <f t="shared" si="5"/>
        <v>0</v>
      </c>
      <c r="I115" s="13">
        <f t="shared" si="3"/>
        <v>0</v>
      </c>
    </row>
    <row r="116" spans="1:9" x14ac:dyDescent="0.25">
      <c r="A116" s="2" t="s">
        <v>296</v>
      </c>
      <c r="B116" s="3" t="s">
        <v>12</v>
      </c>
      <c r="C116" s="3"/>
      <c r="D116" s="3" t="s">
        <v>297</v>
      </c>
      <c r="E116" s="3"/>
      <c r="F116" s="3"/>
      <c r="G116" s="3"/>
      <c r="H116" s="3"/>
      <c r="I116" s="4">
        <f>SUM(I117:I121)</f>
        <v>0</v>
      </c>
    </row>
    <row r="117" spans="1:9" ht="25.5" x14ac:dyDescent="0.25">
      <c r="A117" s="5" t="s">
        <v>298</v>
      </c>
      <c r="B117" s="6" t="s">
        <v>45</v>
      </c>
      <c r="C117" s="7" t="s">
        <v>299</v>
      </c>
      <c r="D117" s="8" t="s">
        <v>300</v>
      </c>
      <c r="E117" s="9" t="s">
        <v>43</v>
      </c>
      <c r="F117" s="10">
        <v>25.2</v>
      </c>
      <c r="G117" s="11">
        <v>0</v>
      </c>
      <c r="H117" s="12">
        <f>ROUND(G117*(1+$H$8),2)</f>
        <v>0</v>
      </c>
      <c r="I117" s="13">
        <f t="shared" si="3"/>
        <v>0</v>
      </c>
    </row>
    <row r="118" spans="1:9" ht="89.25" x14ac:dyDescent="0.25">
      <c r="A118" s="5" t="s">
        <v>301</v>
      </c>
      <c r="B118" s="6" t="s">
        <v>12</v>
      </c>
      <c r="C118" s="7" t="s">
        <v>302</v>
      </c>
      <c r="D118" s="8" t="s">
        <v>303</v>
      </c>
      <c r="E118" s="9" t="s">
        <v>53</v>
      </c>
      <c r="F118" s="10">
        <v>20</v>
      </c>
      <c r="G118" s="11">
        <v>0</v>
      </c>
      <c r="H118" s="12">
        <f>ROUND(G118*(1+$H$8),2)</f>
        <v>0</v>
      </c>
      <c r="I118" s="13">
        <f t="shared" si="3"/>
        <v>0</v>
      </c>
    </row>
    <row r="119" spans="1:9" ht="25.5" x14ac:dyDescent="0.25">
      <c r="A119" s="5" t="s">
        <v>304</v>
      </c>
      <c r="B119" s="6" t="s">
        <v>12</v>
      </c>
      <c r="C119" s="7" t="s">
        <v>305</v>
      </c>
      <c r="D119" s="8" t="s">
        <v>306</v>
      </c>
      <c r="E119" s="9" t="s">
        <v>53</v>
      </c>
      <c r="F119" s="10">
        <v>20</v>
      </c>
      <c r="G119" s="11">
        <v>0</v>
      </c>
      <c r="H119" s="12">
        <f>ROUND(G119*(1+$H$8),2)</f>
        <v>0</v>
      </c>
      <c r="I119" s="13">
        <f t="shared" si="3"/>
        <v>0</v>
      </c>
    </row>
    <row r="120" spans="1:9" ht="25.5" x14ac:dyDescent="0.25">
      <c r="A120" s="5" t="s">
        <v>307</v>
      </c>
      <c r="B120" s="6" t="s">
        <v>45</v>
      </c>
      <c r="C120" s="7" t="s">
        <v>308</v>
      </c>
      <c r="D120" s="8" t="s">
        <v>309</v>
      </c>
      <c r="E120" s="9" t="s">
        <v>43</v>
      </c>
      <c r="F120" s="10">
        <v>16.36</v>
      </c>
      <c r="G120" s="11">
        <v>0</v>
      </c>
      <c r="H120" s="12">
        <f>ROUND(G120*(1+$H$8),2)</f>
        <v>0</v>
      </c>
      <c r="I120" s="13">
        <f t="shared" si="3"/>
        <v>0</v>
      </c>
    </row>
    <row r="121" spans="1:9" ht="25.5" x14ac:dyDescent="0.25">
      <c r="A121" s="5" t="s">
        <v>310</v>
      </c>
      <c r="B121" s="6" t="s">
        <v>45</v>
      </c>
      <c r="C121" s="7" t="s">
        <v>311</v>
      </c>
      <c r="D121" s="8" t="s">
        <v>312</v>
      </c>
      <c r="E121" s="9" t="s">
        <v>43</v>
      </c>
      <c r="F121" s="10">
        <v>16.36</v>
      </c>
      <c r="G121" s="11">
        <v>0</v>
      </c>
      <c r="H121" s="12">
        <f>ROUND(G121*(1+$H$8),2)</f>
        <v>0</v>
      </c>
      <c r="I121" s="13">
        <f t="shared" si="3"/>
        <v>0</v>
      </c>
    </row>
    <row r="122" spans="1:9" x14ac:dyDescent="0.25">
      <c r="A122" s="2" t="s">
        <v>313</v>
      </c>
      <c r="B122" s="3" t="s">
        <v>12</v>
      </c>
      <c r="C122" s="3"/>
      <c r="D122" s="3" t="s">
        <v>314</v>
      </c>
      <c r="E122" s="3"/>
      <c r="F122" s="3"/>
      <c r="G122" s="3"/>
      <c r="H122" s="3"/>
      <c r="I122" s="4">
        <f>SUM(I123:I127)</f>
        <v>0</v>
      </c>
    </row>
    <row r="123" spans="1:9" ht="63.75" x14ac:dyDescent="0.25">
      <c r="A123" s="5" t="s">
        <v>315</v>
      </c>
      <c r="B123" s="6" t="s">
        <v>12</v>
      </c>
      <c r="C123" s="7" t="s">
        <v>316</v>
      </c>
      <c r="D123" s="8" t="s">
        <v>317</v>
      </c>
      <c r="E123" s="9" t="s">
        <v>43</v>
      </c>
      <c r="F123" s="10">
        <v>800</v>
      </c>
      <c r="G123" s="11">
        <v>0</v>
      </c>
      <c r="H123" s="12">
        <f>ROUND(G123*(1+$H$8),2)</f>
        <v>0</v>
      </c>
      <c r="I123" s="13">
        <f t="shared" si="3"/>
        <v>0</v>
      </c>
    </row>
    <row r="124" spans="1:9" ht="63.75" x14ac:dyDescent="0.25">
      <c r="A124" s="5" t="s">
        <v>318</v>
      </c>
      <c r="B124" s="6" t="s">
        <v>12</v>
      </c>
      <c r="C124" s="7" t="s">
        <v>319</v>
      </c>
      <c r="D124" s="8" t="s">
        <v>320</v>
      </c>
      <c r="E124" s="9" t="s">
        <v>43</v>
      </c>
      <c r="F124" s="10">
        <v>1600</v>
      </c>
      <c r="G124" s="11">
        <v>0</v>
      </c>
      <c r="H124" s="12">
        <f>ROUND(G124*(1+$H$8),2)</f>
        <v>0</v>
      </c>
      <c r="I124" s="13">
        <f t="shared" si="3"/>
        <v>0</v>
      </c>
    </row>
    <row r="125" spans="1:9" ht="89.25" x14ac:dyDescent="0.25">
      <c r="A125" s="5" t="s">
        <v>321</v>
      </c>
      <c r="B125" s="6" t="s">
        <v>12</v>
      </c>
      <c r="C125" s="7" t="s">
        <v>322</v>
      </c>
      <c r="D125" s="8" t="s">
        <v>323</v>
      </c>
      <c r="E125" s="9" t="s">
        <v>43</v>
      </c>
      <c r="F125" s="10">
        <v>1600</v>
      </c>
      <c r="G125" s="11">
        <v>0</v>
      </c>
      <c r="H125" s="12">
        <f>ROUND(G125*(1+$H$8),2)</f>
        <v>0</v>
      </c>
      <c r="I125" s="13">
        <f t="shared" si="3"/>
        <v>0</v>
      </c>
    </row>
    <row r="126" spans="1:9" ht="25.5" x14ac:dyDescent="0.25">
      <c r="A126" s="5" t="s">
        <v>324</v>
      </c>
      <c r="B126" s="6" t="s">
        <v>45</v>
      </c>
      <c r="C126" s="7" t="s">
        <v>325</v>
      </c>
      <c r="D126" s="8" t="s">
        <v>326</v>
      </c>
      <c r="E126" s="9" t="s">
        <v>43</v>
      </c>
      <c r="F126" s="10">
        <v>800</v>
      </c>
      <c r="G126" s="11">
        <v>0</v>
      </c>
      <c r="H126" s="12">
        <f>ROUND(G126*(1+$H$8),2)</f>
        <v>0</v>
      </c>
      <c r="I126" s="13">
        <f t="shared" si="3"/>
        <v>0</v>
      </c>
    </row>
    <row r="127" spans="1:9" ht="51" x14ac:dyDescent="0.25">
      <c r="A127" s="5" t="s">
        <v>327</v>
      </c>
      <c r="B127" s="6" t="s">
        <v>328</v>
      </c>
      <c r="C127" s="7" t="s">
        <v>329</v>
      </c>
      <c r="D127" s="8" t="s">
        <v>330</v>
      </c>
      <c r="E127" s="9" t="s">
        <v>43</v>
      </c>
      <c r="F127" s="10">
        <v>800</v>
      </c>
      <c r="G127" s="11">
        <v>0</v>
      </c>
      <c r="H127" s="12">
        <f>ROUND(G127*(1+$H$8),2)</f>
        <v>0</v>
      </c>
      <c r="I127" s="13">
        <f t="shared" si="3"/>
        <v>0</v>
      </c>
    </row>
    <row r="128" spans="1:9" x14ac:dyDescent="0.25">
      <c r="A128" s="2" t="s">
        <v>331</v>
      </c>
      <c r="B128" s="3" t="s">
        <v>12</v>
      </c>
      <c r="C128" s="3"/>
      <c r="D128" s="3" t="s">
        <v>332</v>
      </c>
      <c r="E128" s="3"/>
      <c r="F128" s="3"/>
      <c r="G128" s="3"/>
      <c r="H128" s="3"/>
      <c r="I128" s="4">
        <f>SUM(I129:I131)</f>
        <v>0</v>
      </c>
    </row>
    <row r="129" spans="1:9" ht="51" x14ac:dyDescent="0.25">
      <c r="A129" s="5" t="s">
        <v>333</v>
      </c>
      <c r="B129" s="6" t="s">
        <v>12</v>
      </c>
      <c r="C129" s="7" t="s">
        <v>124</v>
      </c>
      <c r="D129" s="8" t="s">
        <v>125</v>
      </c>
      <c r="E129" s="9" t="s">
        <v>69</v>
      </c>
      <c r="F129" s="10">
        <v>48.41</v>
      </c>
      <c r="G129" s="11">
        <v>0</v>
      </c>
      <c r="H129" s="12">
        <f>ROUND(G129*(1+$H$8),2)</f>
        <v>0</v>
      </c>
      <c r="I129" s="13">
        <f t="shared" si="3"/>
        <v>0</v>
      </c>
    </row>
    <row r="130" spans="1:9" ht="63.75" x14ac:dyDescent="0.25">
      <c r="A130" s="5" t="s">
        <v>334</v>
      </c>
      <c r="B130" s="6" t="s">
        <v>328</v>
      </c>
      <c r="C130" s="7" t="s">
        <v>335</v>
      </c>
      <c r="D130" s="8" t="s">
        <v>336</v>
      </c>
      <c r="E130" s="9" t="s">
        <v>43</v>
      </c>
      <c r="F130" s="10">
        <v>322.74</v>
      </c>
      <c r="G130" s="11">
        <v>0</v>
      </c>
      <c r="H130" s="12">
        <f>ROUND(G130*(1+$H$8),2)</f>
        <v>0</v>
      </c>
      <c r="I130" s="13">
        <f t="shared" si="3"/>
        <v>0</v>
      </c>
    </row>
    <row r="131" spans="1:9" ht="63.75" x14ac:dyDescent="0.25">
      <c r="A131" s="5" t="s">
        <v>337</v>
      </c>
      <c r="B131" s="6" t="s">
        <v>12</v>
      </c>
      <c r="C131" s="7" t="s">
        <v>338</v>
      </c>
      <c r="D131" s="8" t="s">
        <v>339</v>
      </c>
      <c r="E131" s="9" t="s">
        <v>43</v>
      </c>
      <c r="F131" s="10">
        <v>322.74</v>
      </c>
      <c r="G131" s="11">
        <v>0</v>
      </c>
      <c r="H131" s="12">
        <f>ROUND(G131*(1+$H$8),2)</f>
        <v>0</v>
      </c>
      <c r="I131" s="13">
        <f t="shared" si="3"/>
        <v>0</v>
      </c>
    </row>
    <row r="132" spans="1:9" x14ac:dyDescent="0.25">
      <c r="A132" s="2" t="s">
        <v>340</v>
      </c>
      <c r="B132" s="3" t="s">
        <v>12</v>
      </c>
      <c r="C132" s="3"/>
      <c r="D132" s="3" t="s">
        <v>233</v>
      </c>
      <c r="E132" s="3"/>
      <c r="F132" s="3"/>
      <c r="G132" s="3"/>
      <c r="H132" s="3"/>
      <c r="I132" s="4">
        <f>SUM(I133:I134)</f>
        <v>0</v>
      </c>
    </row>
    <row r="133" spans="1:9" ht="38.25" x14ac:dyDescent="0.25">
      <c r="A133" s="5" t="s">
        <v>341</v>
      </c>
      <c r="B133" s="6" t="s">
        <v>12</v>
      </c>
      <c r="C133" s="7" t="s">
        <v>235</v>
      </c>
      <c r="D133" s="8" t="s">
        <v>236</v>
      </c>
      <c r="E133" s="9" t="s">
        <v>43</v>
      </c>
      <c r="F133" s="10">
        <v>500</v>
      </c>
      <c r="G133" s="11">
        <v>0</v>
      </c>
      <c r="H133" s="12">
        <f>ROUND(G133*(1+$H$8),2)</f>
        <v>0</v>
      </c>
      <c r="I133" s="13">
        <f t="shared" si="3"/>
        <v>0</v>
      </c>
    </row>
    <row r="134" spans="1:9" ht="38.25" x14ac:dyDescent="0.25">
      <c r="A134" s="5" t="s">
        <v>342</v>
      </c>
      <c r="B134" s="6" t="s">
        <v>12</v>
      </c>
      <c r="C134" s="7" t="s">
        <v>343</v>
      </c>
      <c r="D134" s="8" t="s">
        <v>344</v>
      </c>
      <c r="E134" s="9" t="s">
        <v>43</v>
      </c>
      <c r="F134" s="10">
        <v>300</v>
      </c>
      <c r="G134" s="11">
        <v>0</v>
      </c>
      <c r="H134" s="12">
        <f>ROUND(G134*(1+$H$8),2)</f>
        <v>0</v>
      </c>
      <c r="I134" s="13">
        <f t="shared" si="3"/>
        <v>0</v>
      </c>
    </row>
    <row r="135" spans="1:9" x14ac:dyDescent="0.25">
      <c r="A135" s="2" t="s">
        <v>345</v>
      </c>
      <c r="B135" s="3" t="s">
        <v>12</v>
      </c>
      <c r="C135" s="3"/>
      <c r="D135" s="3" t="s">
        <v>346</v>
      </c>
      <c r="E135" s="3"/>
      <c r="F135" s="3"/>
      <c r="G135" s="3"/>
      <c r="H135" s="3"/>
      <c r="I135" s="4">
        <f>I136+I152</f>
        <v>0</v>
      </c>
    </row>
    <row r="136" spans="1:9" x14ac:dyDescent="0.25">
      <c r="A136" s="2" t="s">
        <v>347</v>
      </c>
      <c r="B136" s="3" t="s">
        <v>12</v>
      </c>
      <c r="C136" s="3"/>
      <c r="D136" s="3" t="s">
        <v>348</v>
      </c>
      <c r="E136" s="3"/>
      <c r="F136" s="3"/>
      <c r="G136" s="3"/>
      <c r="H136" s="3"/>
      <c r="I136" s="4">
        <f>SUM(I137:I151)</f>
        <v>0</v>
      </c>
    </row>
    <row r="137" spans="1:9" ht="102" x14ac:dyDescent="0.25">
      <c r="A137" s="5" t="s">
        <v>349</v>
      </c>
      <c r="B137" s="6" t="s">
        <v>292</v>
      </c>
      <c r="C137" s="7" t="s">
        <v>350</v>
      </c>
      <c r="D137" s="8" t="s">
        <v>351</v>
      </c>
      <c r="E137" s="9" t="s">
        <v>53</v>
      </c>
      <c r="F137" s="10">
        <v>60</v>
      </c>
      <c r="G137" s="11">
        <v>0</v>
      </c>
      <c r="H137" s="12">
        <f>ROUND(G137*(1+$H$8),2)</f>
        <v>0</v>
      </c>
      <c r="I137" s="13">
        <f t="shared" si="3"/>
        <v>0</v>
      </c>
    </row>
    <row r="138" spans="1:9" ht="25.5" x14ac:dyDescent="0.25">
      <c r="A138" s="5" t="s">
        <v>352</v>
      </c>
      <c r="B138" s="6" t="s">
        <v>45</v>
      </c>
      <c r="C138" s="7" t="s">
        <v>353</v>
      </c>
      <c r="D138" s="8" t="s">
        <v>354</v>
      </c>
      <c r="E138" s="9" t="s">
        <v>53</v>
      </c>
      <c r="F138" s="10">
        <v>60</v>
      </c>
      <c r="G138" s="11">
        <v>0</v>
      </c>
      <c r="H138" s="12">
        <f>ROUND(G138*(1+$H$8),2)</f>
        <v>0</v>
      </c>
      <c r="I138" s="13">
        <f t="shared" si="3"/>
        <v>0</v>
      </c>
    </row>
    <row r="139" spans="1:9" x14ac:dyDescent="0.25">
      <c r="A139" s="5" t="s">
        <v>355</v>
      </c>
      <c r="B139" s="6" t="s">
        <v>45</v>
      </c>
      <c r="C139" s="7" t="s">
        <v>356</v>
      </c>
      <c r="D139" s="8" t="s">
        <v>357</v>
      </c>
      <c r="E139" s="9" t="s">
        <v>53</v>
      </c>
      <c r="F139" s="10">
        <v>120</v>
      </c>
      <c r="G139" s="11">
        <v>0</v>
      </c>
      <c r="H139" s="12">
        <f>ROUND(G139*(1+$H$8),2)</f>
        <v>0</v>
      </c>
      <c r="I139" s="13">
        <f t="shared" si="3"/>
        <v>0</v>
      </c>
    </row>
    <row r="140" spans="1:9" ht="89.25" x14ac:dyDescent="0.25">
      <c r="A140" s="5" t="s">
        <v>358</v>
      </c>
      <c r="B140" s="6" t="s">
        <v>359</v>
      </c>
      <c r="C140" s="7" t="s">
        <v>360</v>
      </c>
      <c r="D140" s="8" t="s">
        <v>361</v>
      </c>
      <c r="E140" s="9" t="s">
        <v>53</v>
      </c>
      <c r="F140" s="10">
        <v>18</v>
      </c>
      <c r="G140" s="11">
        <v>0</v>
      </c>
      <c r="H140" s="12">
        <f t="shared" ref="H140:H202" si="6">ROUND(G140*(1+$H$8),2)</f>
        <v>0</v>
      </c>
      <c r="I140" s="13">
        <f t="shared" ref="I140:I202" si="7">ROUND(H140*F140,2)</f>
        <v>0</v>
      </c>
    </row>
    <row r="141" spans="1:9" ht="89.25" x14ac:dyDescent="0.25">
      <c r="A141" s="5" t="s">
        <v>362</v>
      </c>
      <c r="B141" s="6" t="s">
        <v>359</v>
      </c>
      <c r="C141" s="7" t="s">
        <v>363</v>
      </c>
      <c r="D141" s="8" t="s">
        <v>364</v>
      </c>
      <c r="E141" s="9" t="s">
        <v>53</v>
      </c>
      <c r="F141" s="10">
        <v>40</v>
      </c>
      <c r="G141" s="11">
        <v>0</v>
      </c>
      <c r="H141" s="12">
        <f t="shared" si="6"/>
        <v>0</v>
      </c>
      <c r="I141" s="13">
        <f t="shared" si="7"/>
        <v>0</v>
      </c>
    </row>
    <row r="142" spans="1:9" ht="25.5" x14ac:dyDescent="0.25">
      <c r="A142" s="5" t="s">
        <v>365</v>
      </c>
      <c r="B142" s="6" t="s">
        <v>45</v>
      </c>
      <c r="C142" s="7" t="s">
        <v>366</v>
      </c>
      <c r="D142" s="8" t="s">
        <v>367</v>
      </c>
      <c r="E142" s="9" t="s">
        <v>53</v>
      </c>
      <c r="F142" s="10">
        <v>5</v>
      </c>
      <c r="G142" s="11">
        <v>0</v>
      </c>
      <c r="H142" s="12">
        <f t="shared" si="6"/>
        <v>0</v>
      </c>
      <c r="I142" s="13">
        <f t="shared" si="7"/>
        <v>0</v>
      </c>
    </row>
    <row r="143" spans="1:9" ht="38.25" x14ac:dyDescent="0.25">
      <c r="A143" s="5" t="s">
        <v>368</v>
      </c>
      <c r="B143" s="6" t="s">
        <v>12</v>
      </c>
      <c r="C143" s="7" t="s">
        <v>369</v>
      </c>
      <c r="D143" s="8" t="s">
        <v>370</v>
      </c>
      <c r="E143" s="9" t="s">
        <v>53</v>
      </c>
      <c r="F143" s="10">
        <v>40</v>
      </c>
      <c r="G143" s="11">
        <v>0</v>
      </c>
      <c r="H143" s="12">
        <f t="shared" si="6"/>
        <v>0</v>
      </c>
      <c r="I143" s="13">
        <f t="shared" si="7"/>
        <v>0</v>
      </c>
    </row>
    <row r="144" spans="1:9" ht="38.25" x14ac:dyDescent="0.25">
      <c r="A144" s="5" t="s">
        <v>371</v>
      </c>
      <c r="B144" s="6" t="s">
        <v>12</v>
      </c>
      <c r="C144" s="7" t="s">
        <v>372</v>
      </c>
      <c r="D144" s="8" t="s">
        <v>373</v>
      </c>
      <c r="E144" s="9" t="s">
        <v>53</v>
      </c>
      <c r="F144" s="10">
        <v>40</v>
      </c>
      <c r="G144" s="11">
        <v>0</v>
      </c>
      <c r="H144" s="12">
        <f t="shared" si="6"/>
        <v>0</v>
      </c>
      <c r="I144" s="13">
        <f t="shared" si="7"/>
        <v>0</v>
      </c>
    </row>
    <row r="145" spans="1:9" ht="25.5" x14ac:dyDescent="0.25">
      <c r="A145" s="5" t="s">
        <v>374</v>
      </c>
      <c r="B145" s="6" t="s">
        <v>45</v>
      </c>
      <c r="C145" s="7" t="s">
        <v>375</v>
      </c>
      <c r="D145" s="8" t="s">
        <v>376</v>
      </c>
      <c r="E145" s="9" t="s">
        <v>53</v>
      </c>
      <c r="F145" s="10">
        <v>5</v>
      </c>
      <c r="G145" s="11">
        <v>0</v>
      </c>
      <c r="H145" s="12">
        <f t="shared" si="6"/>
        <v>0</v>
      </c>
      <c r="I145" s="13">
        <f t="shared" si="7"/>
        <v>0</v>
      </c>
    </row>
    <row r="146" spans="1:9" ht="25.5" x14ac:dyDescent="0.25">
      <c r="A146" s="5" t="s">
        <v>377</v>
      </c>
      <c r="B146" s="6" t="s">
        <v>45</v>
      </c>
      <c r="C146" s="7" t="s">
        <v>147</v>
      </c>
      <c r="D146" s="8" t="s">
        <v>148</v>
      </c>
      <c r="E146" s="9" t="s">
        <v>91</v>
      </c>
      <c r="F146" s="10">
        <v>200</v>
      </c>
      <c r="G146" s="11">
        <v>0</v>
      </c>
      <c r="H146" s="12">
        <f t="shared" si="6"/>
        <v>0</v>
      </c>
      <c r="I146" s="13">
        <f t="shared" si="7"/>
        <v>0</v>
      </c>
    </row>
    <row r="147" spans="1:9" ht="25.5" x14ac:dyDescent="0.25">
      <c r="A147" s="5" t="s">
        <v>378</v>
      </c>
      <c r="B147" s="6" t="s">
        <v>45</v>
      </c>
      <c r="C147" s="7" t="s">
        <v>150</v>
      </c>
      <c r="D147" s="8" t="s">
        <v>151</v>
      </c>
      <c r="E147" s="9" t="s">
        <v>91</v>
      </c>
      <c r="F147" s="10">
        <v>250</v>
      </c>
      <c r="G147" s="11">
        <v>0</v>
      </c>
      <c r="H147" s="12">
        <f t="shared" si="6"/>
        <v>0</v>
      </c>
      <c r="I147" s="13">
        <f t="shared" si="7"/>
        <v>0</v>
      </c>
    </row>
    <row r="148" spans="1:9" ht="25.5" x14ac:dyDescent="0.25">
      <c r="A148" s="5" t="s">
        <v>379</v>
      </c>
      <c r="B148" s="6" t="s">
        <v>45</v>
      </c>
      <c r="C148" s="7" t="s">
        <v>153</v>
      </c>
      <c r="D148" s="8" t="s">
        <v>154</v>
      </c>
      <c r="E148" s="9" t="s">
        <v>91</v>
      </c>
      <c r="F148" s="10">
        <v>300</v>
      </c>
      <c r="G148" s="11">
        <v>0</v>
      </c>
      <c r="H148" s="12">
        <f t="shared" si="6"/>
        <v>0</v>
      </c>
      <c r="I148" s="13">
        <f t="shared" si="7"/>
        <v>0</v>
      </c>
    </row>
    <row r="149" spans="1:9" ht="25.5" x14ac:dyDescent="0.25">
      <c r="A149" s="5" t="s">
        <v>380</v>
      </c>
      <c r="B149" s="6" t="s">
        <v>45</v>
      </c>
      <c r="C149" s="7" t="s">
        <v>156</v>
      </c>
      <c r="D149" s="8" t="s">
        <v>157</v>
      </c>
      <c r="E149" s="9" t="s">
        <v>91</v>
      </c>
      <c r="F149" s="10">
        <v>1000</v>
      </c>
      <c r="G149" s="11">
        <v>0</v>
      </c>
      <c r="H149" s="12">
        <f t="shared" si="6"/>
        <v>0</v>
      </c>
      <c r="I149" s="13">
        <f t="shared" si="7"/>
        <v>0</v>
      </c>
    </row>
    <row r="150" spans="1:9" ht="25.5" x14ac:dyDescent="0.25">
      <c r="A150" s="5" t="s">
        <v>381</v>
      </c>
      <c r="B150" s="6" t="s">
        <v>45</v>
      </c>
      <c r="C150" s="7" t="s">
        <v>159</v>
      </c>
      <c r="D150" s="8" t="s">
        <v>160</v>
      </c>
      <c r="E150" s="9" t="s">
        <v>91</v>
      </c>
      <c r="F150" s="10">
        <v>1200</v>
      </c>
      <c r="G150" s="11">
        <v>0</v>
      </c>
      <c r="H150" s="12">
        <f t="shared" si="6"/>
        <v>0</v>
      </c>
      <c r="I150" s="13">
        <f t="shared" si="7"/>
        <v>0</v>
      </c>
    </row>
    <row r="151" spans="1:9" ht="25.5" x14ac:dyDescent="0.25">
      <c r="A151" s="5" t="s">
        <v>382</v>
      </c>
      <c r="B151" s="6" t="s">
        <v>45</v>
      </c>
      <c r="C151" s="7" t="s">
        <v>162</v>
      </c>
      <c r="D151" s="8" t="s">
        <v>163</v>
      </c>
      <c r="E151" s="9" t="s">
        <v>91</v>
      </c>
      <c r="F151" s="10">
        <v>800</v>
      </c>
      <c r="G151" s="11">
        <v>0</v>
      </c>
      <c r="H151" s="12">
        <f t="shared" si="6"/>
        <v>0</v>
      </c>
      <c r="I151" s="13">
        <f t="shared" si="7"/>
        <v>0</v>
      </c>
    </row>
    <row r="152" spans="1:9" x14ac:dyDescent="0.25">
      <c r="A152" s="2" t="s">
        <v>383</v>
      </c>
      <c r="B152" s="3" t="s">
        <v>12</v>
      </c>
      <c r="C152" s="3"/>
      <c r="D152" s="3" t="s">
        <v>384</v>
      </c>
      <c r="E152" s="3"/>
      <c r="F152" s="3"/>
      <c r="G152" s="3"/>
      <c r="H152" s="3"/>
      <c r="I152" s="4">
        <f>SUM(I153:I159)</f>
        <v>0</v>
      </c>
    </row>
    <row r="153" spans="1:9" ht="63.75" x14ac:dyDescent="0.25">
      <c r="A153" s="5" t="s">
        <v>385</v>
      </c>
      <c r="B153" s="6" t="s">
        <v>292</v>
      </c>
      <c r="C153" s="7" t="s">
        <v>386</v>
      </c>
      <c r="D153" s="8" t="s">
        <v>387</v>
      </c>
      <c r="E153" s="9" t="s">
        <v>53</v>
      </c>
      <c r="F153" s="10">
        <v>62</v>
      </c>
      <c r="G153" s="11">
        <v>0</v>
      </c>
      <c r="H153" s="12">
        <f t="shared" si="6"/>
        <v>0</v>
      </c>
      <c r="I153" s="13">
        <f t="shared" si="7"/>
        <v>0</v>
      </c>
    </row>
    <row r="154" spans="1:9" ht="89.25" x14ac:dyDescent="0.25">
      <c r="A154" s="5" t="s">
        <v>388</v>
      </c>
      <c r="B154" s="6" t="s">
        <v>292</v>
      </c>
      <c r="C154" s="7" t="s">
        <v>389</v>
      </c>
      <c r="D154" s="8" t="s">
        <v>390</v>
      </c>
      <c r="E154" s="9" t="s">
        <v>391</v>
      </c>
      <c r="F154" s="10">
        <v>88</v>
      </c>
      <c r="G154" s="11">
        <v>0</v>
      </c>
      <c r="H154" s="12">
        <f t="shared" si="6"/>
        <v>0</v>
      </c>
      <c r="I154" s="13">
        <f t="shared" si="7"/>
        <v>0</v>
      </c>
    </row>
    <row r="155" spans="1:9" ht="89.25" x14ac:dyDescent="0.25">
      <c r="A155" s="5" t="s">
        <v>392</v>
      </c>
      <c r="B155" s="6" t="s">
        <v>292</v>
      </c>
      <c r="C155" s="7" t="s">
        <v>393</v>
      </c>
      <c r="D155" s="8" t="s">
        <v>394</v>
      </c>
      <c r="E155" s="9" t="s">
        <v>395</v>
      </c>
      <c r="F155" s="10">
        <v>322.74</v>
      </c>
      <c r="G155" s="11">
        <v>0</v>
      </c>
      <c r="H155" s="12">
        <f t="shared" si="6"/>
        <v>0</v>
      </c>
      <c r="I155" s="13">
        <f t="shared" si="7"/>
        <v>0</v>
      </c>
    </row>
    <row r="156" spans="1:9" ht="63.75" x14ac:dyDescent="0.25">
      <c r="A156" s="5" t="s">
        <v>396</v>
      </c>
      <c r="B156" s="6" t="s">
        <v>292</v>
      </c>
      <c r="C156" s="7" t="s">
        <v>397</v>
      </c>
      <c r="D156" s="8" t="s">
        <v>398</v>
      </c>
      <c r="E156" s="9" t="s">
        <v>53</v>
      </c>
      <c r="F156" s="10">
        <v>50</v>
      </c>
      <c r="G156" s="11">
        <v>0</v>
      </c>
      <c r="H156" s="12">
        <f t="shared" si="6"/>
        <v>0</v>
      </c>
      <c r="I156" s="13">
        <f t="shared" si="7"/>
        <v>0</v>
      </c>
    </row>
    <row r="157" spans="1:9" ht="51" x14ac:dyDescent="0.25">
      <c r="A157" s="5" t="s">
        <v>399</v>
      </c>
      <c r="B157" s="6" t="s">
        <v>12</v>
      </c>
      <c r="C157" s="7" t="s">
        <v>400</v>
      </c>
      <c r="D157" s="8" t="s">
        <v>401</v>
      </c>
      <c r="E157" s="9" t="s">
        <v>53</v>
      </c>
      <c r="F157" s="10">
        <v>62</v>
      </c>
      <c r="G157" s="11">
        <v>0</v>
      </c>
      <c r="H157" s="12">
        <f t="shared" si="6"/>
        <v>0</v>
      </c>
      <c r="I157" s="13">
        <f t="shared" si="7"/>
        <v>0</v>
      </c>
    </row>
    <row r="158" spans="1:9" ht="51" x14ac:dyDescent="0.25">
      <c r="A158" s="5" t="s">
        <v>402</v>
      </c>
      <c r="B158" s="6" t="s">
        <v>12</v>
      </c>
      <c r="C158" s="7" t="s">
        <v>403</v>
      </c>
      <c r="D158" s="8" t="s">
        <v>404</v>
      </c>
      <c r="E158" s="9" t="s">
        <v>53</v>
      </c>
      <c r="F158" s="10">
        <v>30</v>
      </c>
      <c r="G158" s="11">
        <v>0</v>
      </c>
      <c r="H158" s="12">
        <f t="shared" si="6"/>
        <v>0</v>
      </c>
      <c r="I158" s="13">
        <f t="shared" si="7"/>
        <v>0</v>
      </c>
    </row>
    <row r="159" spans="1:9" x14ac:dyDescent="0.25">
      <c r="A159" s="5" t="s">
        <v>405</v>
      </c>
      <c r="B159" s="6" t="s">
        <v>45</v>
      </c>
      <c r="C159" s="7" t="s">
        <v>406</v>
      </c>
      <c r="D159" s="8" t="s">
        <v>407</v>
      </c>
      <c r="E159" s="9" t="s">
        <v>53</v>
      </c>
      <c r="F159" s="10">
        <v>8</v>
      </c>
      <c r="G159" s="11">
        <v>0</v>
      </c>
      <c r="H159" s="12">
        <f t="shared" si="6"/>
        <v>0</v>
      </c>
      <c r="I159" s="13">
        <f t="shared" si="7"/>
        <v>0</v>
      </c>
    </row>
    <row r="160" spans="1:9" x14ac:dyDescent="0.25">
      <c r="A160" s="2" t="s">
        <v>408</v>
      </c>
      <c r="B160" s="3" t="s">
        <v>12</v>
      </c>
      <c r="C160" s="3"/>
      <c r="D160" s="3" t="s">
        <v>409</v>
      </c>
      <c r="E160" s="3"/>
      <c r="F160" s="3"/>
      <c r="G160" s="3"/>
      <c r="H160" s="3"/>
      <c r="I160" s="4">
        <f>SUM(I161:I171)</f>
        <v>0</v>
      </c>
    </row>
    <row r="161" spans="1:9" ht="51" x14ac:dyDescent="0.25">
      <c r="A161" s="5" t="s">
        <v>410</v>
      </c>
      <c r="B161" s="6" t="s">
        <v>12</v>
      </c>
      <c r="C161" s="7" t="s">
        <v>411</v>
      </c>
      <c r="D161" s="8" t="s">
        <v>412</v>
      </c>
      <c r="E161" s="9" t="s">
        <v>43</v>
      </c>
      <c r="F161" s="10">
        <v>162.54</v>
      </c>
      <c r="G161" s="11">
        <v>0</v>
      </c>
      <c r="H161" s="12">
        <f t="shared" si="6"/>
        <v>0</v>
      </c>
      <c r="I161" s="13">
        <f t="shared" si="7"/>
        <v>0</v>
      </c>
    </row>
    <row r="162" spans="1:9" x14ac:dyDescent="0.25">
      <c r="A162" s="5" t="s">
        <v>413</v>
      </c>
      <c r="B162" s="6" t="s">
        <v>167</v>
      </c>
      <c r="C162" s="7" t="s">
        <v>414</v>
      </c>
      <c r="D162" s="8" t="s">
        <v>415</v>
      </c>
      <c r="E162" s="9" t="s">
        <v>91</v>
      </c>
      <c r="F162" s="10">
        <v>16</v>
      </c>
      <c r="G162" s="11">
        <v>0</v>
      </c>
      <c r="H162" s="12">
        <f t="shared" si="6"/>
        <v>0</v>
      </c>
      <c r="I162" s="13">
        <f t="shared" si="7"/>
        <v>0</v>
      </c>
    </row>
    <row r="163" spans="1:9" x14ac:dyDescent="0.25">
      <c r="A163" s="5" t="s">
        <v>416</v>
      </c>
      <c r="B163" s="6" t="s">
        <v>167</v>
      </c>
      <c r="C163" s="7" t="s">
        <v>417</v>
      </c>
      <c r="D163" s="8" t="s">
        <v>418</v>
      </c>
      <c r="E163" s="9" t="s">
        <v>53</v>
      </c>
      <c r="F163" s="10">
        <v>26</v>
      </c>
      <c r="G163" s="11">
        <v>0</v>
      </c>
      <c r="H163" s="12">
        <f t="shared" si="6"/>
        <v>0</v>
      </c>
      <c r="I163" s="13">
        <f t="shared" si="7"/>
        <v>0</v>
      </c>
    </row>
    <row r="164" spans="1:9" ht="51" x14ac:dyDescent="0.25">
      <c r="A164" s="5" t="s">
        <v>419</v>
      </c>
      <c r="B164" s="6" t="s">
        <v>12</v>
      </c>
      <c r="C164" s="7" t="s">
        <v>420</v>
      </c>
      <c r="D164" s="8" t="s">
        <v>421</v>
      </c>
      <c r="E164" s="9" t="s">
        <v>53</v>
      </c>
      <c r="F164" s="10">
        <v>16</v>
      </c>
      <c r="G164" s="11">
        <v>0</v>
      </c>
      <c r="H164" s="12">
        <f t="shared" si="6"/>
        <v>0</v>
      </c>
      <c r="I164" s="13">
        <f t="shared" si="7"/>
        <v>0</v>
      </c>
    </row>
    <row r="165" spans="1:9" ht="25.5" x14ac:dyDescent="0.25">
      <c r="A165" s="5" t="s">
        <v>422</v>
      </c>
      <c r="B165" s="6" t="s">
        <v>45</v>
      </c>
      <c r="C165" s="7" t="s">
        <v>423</v>
      </c>
      <c r="D165" s="8" t="s">
        <v>424</v>
      </c>
      <c r="E165" s="9" t="s">
        <v>53</v>
      </c>
      <c r="F165" s="10">
        <v>16</v>
      </c>
      <c r="G165" s="11">
        <v>0</v>
      </c>
      <c r="H165" s="12">
        <f t="shared" si="6"/>
        <v>0</v>
      </c>
      <c r="I165" s="13">
        <f t="shared" si="7"/>
        <v>0</v>
      </c>
    </row>
    <row r="166" spans="1:9" ht="25.5" x14ac:dyDescent="0.25">
      <c r="A166" s="5" t="s">
        <v>425</v>
      </c>
      <c r="B166" s="6" t="s">
        <v>45</v>
      </c>
      <c r="C166" s="7" t="s">
        <v>426</v>
      </c>
      <c r="D166" s="8" t="s">
        <v>427</v>
      </c>
      <c r="E166" s="9" t="s">
        <v>53</v>
      </c>
      <c r="F166" s="10">
        <v>12</v>
      </c>
      <c r="G166" s="11">
        <v>0</v>
      </c>
      <c r="H166" s="12">
        <f t="shared" si="6"/>
        <v>0</v>
      </c>
      <c r="I166" s="13">
        <f t="shared" si="7"/>
        <v>0</v>
      </c>
    </row>
    <row r="167" spans="1:9" x14ac:dyDescent="0.25">
      <c r="A167" s="5" t="s">
        <v>428</v>
      </c>
      <c r="B167" s="6" t="s">
        <v>45</v>
      </c>
      <c r="C167" s="7" t="s">
        <v>429</v>
      </c>
      <c r="D167" s="8" t="s">
        <v>430</v>
      </c>
      <c r="E167" s="9" t="s">
        <v>43</v>
      </c>
      <c r="F167" s="10">
        <v>12.8</v>
      </c>
      <c r="G167" s="11">
        <v>0</v>
      </c>
      <c r="H167" s="12">
        <f t="shared" si="6"/>
        <v>0</v>
      </c>
      <c r="I167" s="13">
        <f t="shared" si="7"/>
        <v>0</v>
      </c>
    </row>
    <row r="168" spans="1:9" ht="25.5" x14ac:dyDescent="0.25">
      <c r="A168" s="5" t="s">
        <v>431</v>
      </c>
      <c r="B168" s="6" t="s">
        <v>12</v>
      </c>
      <c r="C168" s="7" t="s">
        <v>432</v>
      </c>
      <c r="D168" s="8" t="s">
        <v>433</v>
      </c>
      <c r="E168" s="9" t="s">
        <v>53</v>
      </c>
      <c r="F168" s="10">
        <v>18</v>
      </c>
      <c r="G168" s="11">
        <v>0</v>
      </c>
      <c r="H168" s="12">
        <f t="shared" si="6"/>
        <v>0</v>
      </c>
      <c r="I168" s="13">
        <f t="shared" si="7"/>
        <v>0</v>
      </c>
    </row>
    <row r="169" spans="1:9" x14ac:dyDescent="0.25">
      <c r="A169" s="5" t="s">
        <v>434</v>
      </c>
      <c r="B169" s="6" t="s">
        <v>45</v>
      </c>
      <c r="C169" s="7" t="s">
        <v>435</v>
      </c>
      <c r="D169" s="8" t="s">
        <v>436</v>
      </c>
      <c r="E169" s="9" t="s">
        <v>53</v>
      </c>
      <c r="F169" s="10">
        <v>8</v>
      </c>
      <c r="G169" s="11">
        <v>0</v>
      </c>
      <c r="H169" s="12">
        <f t="shared" si="6"/>
        <v>0</v>
      </c>
      <c r="I169" s="13">
        <f t="shared" si="7"/>
        <v>0</v>
      </c>
    </row>
    <row r="170" spans="1:9" ht="51" x14ac:dyDescent="0.25">
      <c r="A170" s="5" t="s">
        <v>437</v>
      </c>
      <c r="B170" s="6" t="s">
        <v>12</v>
      </c>
      <c r="C170" s="7" t="s">
        <v>438</v>
      </c>
      <c r="D170" s="8" t="s">
        <v>439</v>
      </c>
      <c r="E170" s="9" t="s">
        <v>53</v>
      </c>
      <c r="F170" s="10">
        <v>18</v>
      </c>
      <c r="G170" s="11">
        <v>0</v>
      </c>
      <c r="H170" s="12">
        <f t="shared" si="6"/>
        <v>0</v>
      </c>
      <c r="I170" s="13">
        <f t="shared" si="7"/>
        <v>0</v>
      </c>
    </row>
    <row r="171" spans="1:9" ht="38.25" x14ac:dyDescent="0.25">
      <c r="A171" s="5" t="s">
        <v>440</v>
      </c>
      <c r="B171" s="6" t="s">
        <v>12</v>
      </c>
      <c r="C171" s="7" t="s">
        <v>441</v>
      </c>
      <c r="D171" s="8" t="s">
        <v>442</v>
      </c>
      <c r="E171" s="9" t="s">
        <v>53</v>
      </c>
      <c r="F171" s="10">
        <v>29</v>
      </c>
      <c r="G171" s="11">
        <v>0</v>
      </c>
      <c r="H171" s="12">
        <f t="shared" si="6"/>
        <v>0</v>
      </c>
      <c r="I171" s="13">
        <f t="shared" si="7"/>
        <v>0</v>
      </c>
    </row>
    <row r="172" spans="1:9" x14ac:dyDescent="0.25">
      <c r="A172" s="2" t="s">
        <v>443</v>
      </c>
      <c r="B172" s="3" t="s">
        <v>12</v>
      </c>
      <c r="C172" s="3"/>
      <c r="D172" s="3" t="s">
        <v>444</v>
      </c>
      <c r="E172" s="3"/>
      <c r="F172" s="3"/>
      <c r="G172" s="3"/>
      <c r="H172" s="3"/>
      <c r="I172" s="4">
        <f>SUM(I173:I179)</f>
        <v>0</v>
      </c>
    </row>
    <row r="173" spans="1:9" ht="38.25" x14ac:dyDescent="0.25">
      <c r="A173" s="5" t="s">
        <v>445</v>
      </c>
      <c r="B173" s="6" t="s">
        <v>12</v>
      </c>
      <c r="C173" s="7" t="s">
        <v>446</v>
      </c>
      <c r="D173" s="8" t="s">
        <v>447</v>
      </c>
      <c r="E173" s="9" t="s">
        <v>53</v>
      </c>
      <c r="F173" s="10">
        <v>18</v>
      </c>
      <c r="G173" s="11">
        <v>0</v>
      </c>
      <c r="H173" s="12">
        <f t="shared" si="6"/>
        <v>0</v>
      </c>
      <c r="I173" s="13">
        <f t="shared" si="7"/>
        <v>0</v>
      </c>
    </row>
    <row r="174" spans="1:9" ht="25.5" x14ac:dyDescent="0.25">
      <c r="A174" s="5" t="s">
        <v>448</v>
      </c>
      <c r="B174" s="6" t="s">
        <v>449</v>
      </c>
      <c r="C174" s="7" t="s">
        <v>450</v>
      </c>
      <c r="D174" s="8" t="s">
        <v>451</v>
      </c>
      <c r="E174" s="9" t="s">
        <v>53</v>
      </c>
      <c r="F174" s="10">
        <v>36</v>
      </c>
      <c r="G174" s="11">
        <v>0</v>
      </c>
      <c r="H174" s="12">
        <f t="shared" si="6"/>
        <v>0</v>
      </c>
      <c r="I174" s="13">
        <f t="shared" si="7"/>
        <v>0</v>
      </c>
    </row>
    <row r="175" spans="1:9" ht="25.5" x14ac:dyDescent="0.25">
      <c r="A175" s="5" t="s">
        <v>452</v>
      </c>
      <c r="B175" s="6" t="s">
        <v>45</v>
      </c>
      <c r="C175" s="7" t="s">
        <v>453</v>
      </c>
      <c r="D175" s="8" t="s">
        <v>454</v>
      </c>
      <c r="E175" s="9" t="s">
        <v>53</v>
      </c>
      <c r="F175" s="10">
        <v>1</v>
      </c>
      <c r="G175" s="11">
        <v>0</v>
      </c>
      <c r="H175" s="12">
        <f t="shared" si="6"/>
        <v>0</v>
      </c>
      <c r="I175" s="13">
        <f t="shared" si="7"/>
        <v>0</v>
      </c>
    </row>
    <row r="176" spans="1:9" x14ac:dyDescent="0.25">
      <c r="A176" s="5" t="s">
        <v>455</v>
      </c>
      <c r="B176" s="6" t="s">
        <v>449</v>
      </c>
      <c r="C176" s="7" t="s">
        <v>456</v>
      </c>
      <c r="D176" s="8" t="s">
        <v>457</v>
      </c>
      <c r="E176" s="9" t="s">
        <v>53</v>
      </c>
      <c r="F176" s="10">
        <v>1</v>
      </c>
      <c r="G176" s="11">
        <v>0</v>
      </c>
      <c r="H176" s="12">
        <f t="shared" si="6"/>
        <v>0</v>
      </c>
      <c r="I176" s="13">
        <f t="shared" si="7"/>
        <v>0</v>
      </c>
    </row>
    <row r="177" spans="1:9" x14ac:dyDescent="0.25">
      <c r="A177" s="5" t="s">
        <v>458</v>
      </c>
      <c r="B177" s="6" t="s">
        <v>449</v>
      </c>
      <c r="C177" s="7" t="s">
        <v>459</v>
      </c>
      <c r="D177" s="8" t="s">
        <v>460</v>
      </c>
      <c r="E177" s="9" t="s">
        <v>53</v>
      </c>
      <c r="F177" s="10">
        <v>1.54</v>
      </c>
      <c r="G177" s="11">
        <v>0</v>
      </c>
      <c r="H177" s="12">
        <f t="shared" si="6"/>
        <v>0</v>
      </c>
      <c r="I177" s="13">
        <f t="shared" si="7"/>
        <v>0</v>
      </c>
    </row>
    <row r="178" spans="1:9" ht="51" x14ac:dyDescent="0.25">
      <c r="A178" s="5" t="s">
        <v>461</v>
      </c>
      <c r="B178" s="6" t="s">
        <v>12</v>
      </c>
      <c r="C178" s="7" t="s">
        <v>462</v>
      </c>
      <c r="D178" s="8" t="s">
        <v>463</v>
      </c>
      <c r="E178" s="9" t="s">
        <v>53</v>
      </c>
      <c r="F178" s="10">
        <v>2</v>
      </c>
      <c r="G178" s="11">
        <v>0</v>
      </c>
      <c r="H178" s="12">
        <f t="shared" si="6"/>
        <v>0</v>
      </c>
      <c r="I178" s="13">
        <f t="shared" si="7"/>
        <v>0</v>
      </c>
    </row>
    <row r="179" spans="1:9" ht="25.5" x14ac:dyDescent="0.25">
      <c r="A179" s="5" t="s">
        <v>464</v>
      </c>
      <c r="B179" s="6" t="s">
        <v>45</v>
      </c>
      <c r="C179" s="7" t="s">
        <v>465</v>
      </c>
      <c r="D179" s="8" t="s">
        <v>466</v>
      </c>
      <c r="E179" s="9" t="s">
        <v>43</v>
      </c>
      <c r="F179" s="10">
        <v>18</v>
      </c>
      <c r="G179" s="11">
        <v>0</v>
      </c>
      <c r="H179" s="12">
        <f t="shared" si="6"/>
        <v>0</v>
      </c>
      <c r="I179" s="13">
        <f t="shared" si="7"/>
        <v>0</v>
      </c>
    </row>
    <row r="180" spans="1:9" x14ac:dyDescent="0.25">
      <c r="A180" s="2" t="s">
        <v>467</v>
      </c>
      <c r="B180" s="3" t="s">
        <v>12</v>
      </c>
      <c r="C180" s="3"/>
      <c r="D180" s="3" t="s">
        <v>468</v>
      </c>
      <c r="E180" s="3"/>
      <c r="F180" s="3"/>
      <c r="G180" s="3"/>
      <c r="H180" s="3"/>
      <c r="I180" s="4">
        <f>I181+I189+I193+I198</f>
        <v>0</v>
      </c>
    </row>
    <row r="181" spans="1:9" x14ac:dyDescent="0.25">
      <c r="A181" s="2" t="s">
        <v>469</v>
      </c>
      <c r="B181" s="3" t="s">
        <v>12</v>
      </c>
      <c r="C181" s="3"/>
      <c r="D181" s="3" t="s">
        <v>470</v>
      </c>
      <c r="E181" s="3"/>
      <c r="F181" s="3"/>
      <c r="G181" s="3"/>
      <c r="H181" s="3"/>
      <c r="I181" s="4">
        <f>SUM(I182:I188)</f>
        <v>0</v>
      </c>
    </row>
    <row r="182" spans="1:9" ht="38.25" x14ac:dyDescent="0.25">
      <c r="A182" s="5" t="s">
        <v>471</v>
      </c>
      <c r="B182" s="6" t="s">
        <v>12</v>
      </c>
      <c r="C182" s="7" t="s">
        <v>472</v>
      </c>
      <c r="D182" s="8" t="s">
        <v>473</v>
      </c>
      <c r="E182" s="9" t="s">
        <v>43</v>
      </c>
      <c r="F182" s="10">
        <v>500</v>
      </c>
      <c r="G182" s="11">
        <v>0</v>
      </c>
      <c r="H182" s="12">
        <f t="shared" si="6"/>
        <v>0</v>
      </c>
      <c r="I182" s="13">
        <f t="shared" si="7"/>
        <v>0</v>
      </c>
    </row>
    <row r="183" spans="1:9" ht="51" x14ac:dyDescent="0.25">
      <c r="A183" s="5" t="s">
        <v>474</v>
      </c>
      <c r="B183" s="6" t="s">
        <v>12</v>
      </c>
      <c r="C183" s="7" t="s">
        <v>475</v>
      </c>
      <c r="D183" s="8" t="s">
        <v>476</v>
      </c>
      <c r="E183" s="9" t="s">
        <v>69</v>
      </c>
      <c r="F183" s="10">
        <v>50</v>
      </c>
      <c r="G183" s="11">
        <v>0</v>
      </c>
      <c r="H183" s="12">
        <f t="shared" si="6"/>
        <v>0</v>
      </c>
      <c r="I183" s="13">
        <f t="shared" si="7"/>
        <v>0</v>
      </c>
    </row>
    <row r="184" spans="1:9" ht="76.5" x14ac:dyDescent="0.25">
      <c r="A184" s="5" t="s">
        <v>477</v>
      </c>
      <c r="B184" s="6" t="s">
        <v>12</v>
      </c>
      <c r="C184" s="7" t="s">
        <v>478</v>
      </c>
      <c r="D184" s="8" t="s">
        <v>479</v>
      </c>
      <c r="E184" s="9" t="s">
        <v>69</v>
      </c>
      <c r="F184" s="10">
        <v>50</v>
      </c>
      <c r="G184" s="11">
        <v>0</v>
      </c>
      <c r="H184" s="12">
        <f t="shared" si="6"/>
        <v>0</v>
      </c>
      <c r="I184" s="13">
        <f t="shared" si="7"/>
        <v>0</v>
      </c>
    </row>
    <row r="185" spans="1:9" ht="38.25" x14ac:dyDescent="0.25">
      <c r="A185" s="5" t="s">
        <v>480</v>
      </c>
      <c r="B185" s="6" t="s">
        <v>12</v>
      </c>
      <c r="C185" s="7" t="s">
        <v>481</v>
      </c>
      <c r="D185" s="8" t="s">
        <v>482</v>
      </c>
      <c r="E185" s="9" t="s">
        <v>80</v>
      </c>
      <c r="F185" s="10">
        <v>650</v>
      </c>
      <c r="G185" s="11">
        <v>0</v>
      </c>
      <c r="H185" s="12">
        <f t="shared" si="6"/>
        <v>0</v>
      </c>
      <c r="I185" s="13">
        <f t="shared" si="7"/>
        <v>0</v>
      </c>
    </row>
    <row r="186" spans="1:9" ht="51" x14ac:dyDescent="0.25">
      <c r="A186" s="5" t="s">
        <v>483</v>
      </c>
      <c r="B186" s="6" t="s">
        <v>12</v>
      </c>
      <c r="C186" s="7" t="s">
        <v>484</v>
      </c>
      <c r="D186" s="8" t="s">
        <v>485</v>
      </c>
      <c r="E186" s="9" t="s">
        <v>69</v>
      </c>
      <c r="F186" s="10">
        <v>12</v>
      </c>
      <c r="G186" s="11">
        <v>0</v>
      </c>
      <c r="H186" s="12">
        <f t="shared" si="6"/>
        <v>0</v>
      </c>
      <c r="I186" s="13">
        <f t="shared" si="7"/>
        <v>0</v>
      </c>
    </row>
    <row r="187" spans="1:9" ht="38.25" x14ac:dyDescent="0.25">
      <c r="A187" s="5" t="s">
        <v>486</v>
      </c>
      <c r="B187" s="6" t="s">
        <v>12</v>
      </c>
      <c r="C187" s="7" t="s">
        <v>487</v>
      </c>
      <c r="D187" s="8" t="s">
        <v>488</v>
      </c>
      <c r="E187" s="9" t="s">
        <v>43</v>
      </c>
      <c r="F187" s="10">
        <v>600</v>
      </c>
      <c r="G187" s="11">
        <v>0</v>
      </c>
      <c r="H187" s="12">
        <f t="shared" si="6"/>
        <v>0</v>
      </c>
      <c r="I187" s="13">
        <f t="shared" si="7"/>
        <v>0</v>
      </c>
    </row>
    <row r="188" spans="1:9" ht="25.5" x14ac:dyDescent="0.25">
      <c r="A188" s="5" t="s">
        <v>489</v>
      </c>
      <c r="B188" s="6" t="s">
        <v>45</v>
      </c>
      <c r="C188" s="7" t="s">
        <v>490</v>
      </c>
      <c r="D188" s="8" t="s">
        <v>491</v>
      </c>
      <c r="E188" s="9" t="s">
        <v>91</v>
      </c>
      <c r="F188" s="10">
        <v>120</v>
      </c>
      <c r="G188" s="11">
        <v>0</v>
      </c>
      <c r="H188" s="12">
        <f t="shared" si="6"/>
        <v>0</v>
      </c>
      <c r="I188" s="13">
        <f t="shared" si="7"/>
        <v>0</v>
      </c>
    </row>
    <row r="189" spans="1:9" x14ac:dyDescent="0.25">
      <c r="A189" s="2" t="s">
        <v>492</v>
      </c>
      <c r="B189" s="3" t="s">
        <v>12</v>
      </c>
      <c r="C189" s="3"/>
      <c r="D189" s="3" t="s">
        <v>493</v>
      </c>
      <c r="E189" s="3"/>
      <c r="F189" s="3"/>
      <c r="G189" s="3"/>
      <c r="H189" s="3"/>
      <c r="I189" s="4">
        <f>SUM(I190:I192)</f>
        <v>0</v>
      </c>
    </row>
    <row r="190" spans="1:9" ht="25.5" x14ac:dyDescent="0.25">
      <c r="A190" s="5" t="s">
        <v>494</v>
      </c>
      <c r="B190" s="6" t="s">
        <v>45</v>
      </c>
      <c r="C190" s="7" t="s">
        <v>495</v>
      </c>
      <c r="D190" s="8" t="s">
        <v>496</v>
      </c>
      <c r="E190" s="9" t="s">
        <v>53</v>
      </c>
      <c r="F190" s="10">
        <v>1</v>
      </c>
      <c r="G190" s="11">
        <v>0</v>
      </c>
      <c r="H190" s="12">
        <f t="shared" si="6"/>
        <v>0</v>
      </c>
      <c r="I190" s="13">
        <f t="shared" si="7"/>
        <v>0</v>
      </c>
    </row>
    <row r="191" spans="1:9" ht="63.75" x14ac:dyDescent="0.25">
      <c r="A191" s="5" t="s">
        <v>497</v>
      </c>
      <c r="B191" s="6" t="s">
        <v>12</v>
      </c>
      <c r="C191" s="7" t="s">
        <v>498</v>
      </c>
      <c r="D191" s="8" t="s">
        <v>499</v>
      </c>
      <c r="E191" s="9" t="s">
        <v>91</v>
      </c>
      <c r="F191" s="10">
        <v>45</v>
      </c>
      <c r="G191" s="11">
        <v>0</v>
      </c>
      <c r="H191" s="12">
        <f t="shared" si="6"/>
        <v>0</v>
      </c>
      <c r="I191" s="13">
        <f t="shared" si="7"/>
        <v>0</v>
      </c>
    </row>
    <row r="192" spans="1:9" ht="63.75" x14ac:dyDescent="0.25">
      <c r="A192" s="5" t="s">
        <v>500</v>
      </c>
      <c r="B192" s="6" t="s">
        <v>12</v>
      </c>
      <c r="C192" s="7" t="s">
        <v>501</v>
      </c>
      <c r="D192" s="8" t="s">
        <v>502</v>
      </c>
      <c r="E192" s="9" t="s">
        <v>91</v>
      </c>
      <c r="F192" s="10">
        <v>15</v>
      </c>
      <c r="G192" s="11">
        <v>0</v>
      </c>
      <c r="H192" s="12">
        <f t="shared" si="6"/>
        <v>0</v>
      </c>
      <c r="I192" s="13">
        <f t="shared" si="7"/>
        <v>0</v>
      </c>
    </row>
    <row r="193" spans="1:9" x14ac:dyDescent="0.25">
      <c r="A193" s="2" t="s">
        <v>503</v>
      </c>
      <c r="B193" s="3" t="s">
        <v>12</v>
      </c>
      <c r="C193" s="3"/>
      <c r="D193" s="3" t="s">
        <v>504</v>
      </c>
      <c r="E193" s="3"/>
      <c r="F193" s="3"/>
      <c r="G193" s="3"/>
      <c r="H193" s="3"/>
      <c r="I193" s="4">
        <f>SUM(I194:I197)</f>
        <v>0</v>
      </c>
    </row>
    <row r="194" spans="1:9" ht="51" x14ac:dyDescent="0.25">
      <c r="A194" s="5" t="s">
        <v>505</v>
      </c>
      <c r="B194" s="6" t="s">
        <v>12</v>
      </c>
      <c r="C194" s="7" t="s">
        <v>506</v>
      </c>
      <c r="D194" s="8" t="s">
        <v>507</v>
      </c>
      <c r="E194" s="9" t="s">
        <v>53</v>
      </c>
      <c r="F194" s="10">
        <v>12</v>
      </c>
      <c r="G194" s="11">
        <v>0</v>
      </c>
      <c r="H194" s="12">
        <f t="shared" si="6"/>
        <v>0</v>
      </c>
      <c r="I194" s="13">
        <f t="shared" si="7"/>
        <v>0</v>
      </c>
    </row>
    <row r="195" spans="1:9" ht="38.25" x14ac:dyDescent="0.25">
      <c r="A195" s="5" t="s">
        <v>508</v>
      </c>
      <c r="B195" s="6" t="s">
        <v>12</v>
      </c>
      <c r="C195" s="7" t="s">
        <v>509</v>
      </c>
      <c r="D195" s="8" t="s">
        <v>510</v>
      </c>
      <c r="E195" s="9" t="s">
        <v>53</v>
      </c>
      <c r="F195" s="10">
        <v>12</v>
      </c>
      <c r="G195" s="11">
        <v>0</v>
      </c>
      <c r="H195" s="12">
        <f t="shared" si="6"/>
        <v>0</v>
      </c>
      <c r="I195" s="13">
        <f t="shared" si="7"/>
        <v>0</v>
      </c>
    </row>
    <row r="196" spans="1:9" ht="38.25" x14ac:dyDescent="0.25">
      <c r="A196" s="5" t="s">
        <v>511</v>
      </c>
      <c r="B196" s="6" t="s">
        <v>12</v>
      </c>
      <c r="C196" s="7" t="s">
        <v>512</v>
      </c>
      <c r="D196" s="8" t="s">
        <v>513</v>
      </c>
      <c r="E196" s="9" t="s">
        <v>91</v>
      </c>
      <c r="F196" s="10">
        <v>180</v>
      </c>
      <c r="G196" s="11">
        <v>0</v>
      </c>
      <c r="H196" s="12">
        <f t="shared" si="6"/>
        <v>0</v>
      </c>
      <c r="I196" s="13">
        <f t="shared" si="7"/>
        <v>0</v>
      </c>
    </row>
    <row r="197" spans="1:9" ht="25.5" x14ac:dyDescent="0.25">
      <c r="A197" s="5" t="s">
        <v>514</v>
      </c>
      <c r="B197" s="6" t="s">
        <v>45</v>
      </c>
      <c r="C197" s="7" t="s">
        <v>515</v>
      </c>
      <c r="D197" s="8" t="s">
        <v>516</v>
      </c>
      <c r="E197" s="9" t="s">
        <v>53</v>
      </c>
      <c r="F197" s="10">
        <v>12</v>
      </c>
      <c r="G197" s="11">
        <v>0</v>
      </c>
      <c r="H197" s="12">
        <f t="shared" si="6"/>
        <v>0</v>
      </c>
      <c r="I197" s="13">
        <f t="shared" si="7"/>
        <v>0</v>
      </c>
    </row>
    <row r="198" spans="1:9" x14ac:dyDescent="0.25">
      <c r="A198" s="2" t="s">
        <v>517</v>
      </c>
      <c r="B198" s="3" t="s">
        <v>12</v>
      </c>
      <c r="C198" s="3"/>
      <c r="D198" s="3" t="s">
        <v>518</v>
      </c>
      <c r="E198" s="3"/>
      <c r="F198" s="3"/>
      <c r="G198" s="3"/>
      <c r="H198" s="3"/>
      <c r="I198" s="4">
        <f>SUM(I199:I202)</f>
        <v>0</v>
      </c>
    </row>
    <row r="199" spans="1:9" ht="38.25" x14ac:dyDescent="0.25">
      <c r="A199" s="5" t="s">
        <v>519</v>
      </c>
      <c r="B199" s="6" t="s">
        <v>45</v>
      </c>
      <c r="C199" s="7" t="s">
        <v>520</v>
      </c>
      <c r="D199" s="8" t="s">
        <v>521</v>
      </c>
      <c r="E199" s="9" t="s">
        <v>522</v>
      </c>
      <c r="F199" s="10">
        <v>1</v>
      </c>
      <c r="G199" s="11">
        <v>0</v>
      </c>
      <c r="H199" s="12">
        <f t="shared" si="6"/>
        <v>0</v>
      </c>
      <c r="I199" s="13">
        <f t="shared" si="7"/>
        <v>0</v>
      </c>
    </row>
    <row r="200" spans="1:9" ht="25.5" x14ac:dyDescent="0.25">
      <c r="A200" s="5" t="s">
        <v>523</v>
      </c>
      <c r="B200" s="6" t="s">
        <v>45</v>
      </c>
      <c r="C200" s="7" t="s">
        <v>524</v>
      </c>
      <c r="D200" s="8" t="s">
        <v>525</v>
      </c>
      <c r="E200" s="9" t="s">
        <v>53</v>
      </c>
      <c r="F200" s="10">
        <v>12</v>
      </c>
      <c r="G200" s="11">
        <v>0</v>
      </c>
      <c r="H200" s="12">
        <f t="shared" si="6"/>
        <v>0</v>
      </c>
      <c r="I200" s="13">
        <f t="shared" si="7"/>
        <v>0</v>
      </c>
    </row>
    <row r="201" spans="1:9" ht="25.5" x14ac:dyDescent="0.25">
      <c r="A201" s="5" t="s">
        <v>526</v>
      </c>
      <c r="B201" s="6" t="s">
        <v>45</v>
      </c>
      <c r="C201" s="7" t="s">
        <v>527</v>
      </c>
      <c r="D201" s="8" t="s">
        <v>528</v>
      </c>
      <c r="E201" s="9" t="s">
        <v>53</v>
      </c>
      <c r="F201" s="10">
        <v>12</v>
      </c>
      <c r="G201" s="11">
        <v>0</v>
      </c>
      <c r="H201" s="12">
        <f t="shared" si="6"/>
        <v>0</v>
      </c>
      <c r="I201" s="13">
        <f t="shared" si="7"/>
        <v>0</v>
      </c>
    </row>
    <row r="202" spans="1:9" ht="38.25" x14ac:dyDescent="0.25">
      <c r="A202" s="5" t="s">
        <v>529</v>
      </c>
      <c r="B202" s="6" t="s">
        <v>167</v>
      </c>
      <c r="C202" s="7" t="s">
        <v>530</v>
      </c>
      <c r="D202" s="8" t="s">
        <v>531</v>
      </c>
      <c r="E202" s="9" t="s">
        <v>53</v>
      </c>
      <c r="F202" s="10">
        <v>60</v>
      </c>
      <c r="G202" s="11">
        <v>0</v>
      </c>
      <c r="H202" s="12">
        <f t="shared" si="6"/>
        <v>0</v>
      </c>
      <c r="I202" s="13">
        <f t="shared" si="7"/>
        <v>0</v>
      </c>
    </row>
    <row r="203" spans="1:9" ht="15.75" thickBot="1" x14ac:dyDescent="0.3">
      <c r="A203" s="14"/>
      <c r="I203" s="15"/>
    </row>
    <row r="204" spans="1:9" ht="15.75" thickBot="1" x14ac:dyDescent="0.3">
      <c r="A204" s="16"/>
      <c r="G204" s="76" t="s">
        <v>539</v>
      </c>
      <c r="H204" s="77"/>
      <c r="I204" s="33">
        <f>I11+I24+I34+I87+I180</f>
        <v>0</v>
      </c>
    </row>
    <row r="205" spans="1:9" ht="15.75" thickBot="1" x14ac:dyDescent="0.3">
      <c r="A205" s="50"/>
      <c r="B205" s="51"/>
      <c r="I205" s="15"/>
    </row>
    <row r="206" spans="1:9" s="18" customFormat="1" ht="67.5" customHeight="1" thickBot="1" x14ac:dyDescent="0.3">
      <c r="A206" s="36"/>
      <c r="B206" s="54" t="s">
        <v>540</v>
      </c>
      <c r="C206" s="54"/>
      <c r="D206" s="37"/>
      <c r="E206" s="38"/>
      <c r="F206" s="38"/>
      <c r="G206" s="38"/>
      <c r="H206" s="38"/>
      <c r="I206" s="39"/>
    </row>
    <row r="207" spans="1:9" s="18" customFormat="1" ht="31.5" customHeight="1" thickTop="1" x14ac:dyDescent="0.25">
      <c r="A207" s="40"/>
      <c r="B207" s="55" t="s">
        <v>541</v>
      </c>
      <c r="C207" s="55"/>
      <c r="D207" s="35"/>
      <c r="E207" s="41"/>
      <c r="F207" s="41"/>
      <c r="G207" s="41"/>
      <c r="H207" s="41"/>
      <c r="I207" s="42"/>
    </row>
    <row r="208" spans="1:9" s="18" customFormat="1" x14ac:dyDescent="0.25">
      <c r="A208" s="40"/>
      <c r="B208" s="43"/>
      <c r="C208" s="43"/>
      <c r="D208" s="44"/>
      <c r="E208" s="41"/>
      <c r="F208" s="41"/>
      <c r="G208" s="41"/>
      <c r="H208" s="41"/>
      <c r="I208" s="42"/>
    </row>
    <row r="209" spans="1:9" s="18" customFormat="1" ht="57" customHeight="1" thickBot="1" x14ac:dyDescent="0.3">
      <c r="A209" s="40"/>
      <c r="B209" s="56" t="s">
        <v>540</v>
      </c>
      <c r="C209" s="56"/>
      <c r="D209" s="34"/>
      <c r="E209" s="41"/>
      <c r="F209" s="41"/>
      <c r="G209" s="41"/>
      <c r="H209" s="41"/>
      <c r="I209" s="42"/>
    </row>
    <row r="210" spans="1:9" s="18" customFormat="1" ht="27.75" customHeight="1" thickTop="1" x14ac:dyDescent="0.25">
      <c r="A210" s="40"/>
      <c r="B210" s="55" t="s">
        <v>542</v>
      </c>
      <c r="C210" s="55"/>
      <c r="D210" s="35"/>
      <c r="E210" s="41"/>
      <c r="F210" s="41"/>
      <c r="G210" s="41"/>
      <c r="H210" s="41"/>
      <c r="I210" s="42"/>
    </row>
    <row r="211" spans="1:9" s="18" customFormat="1" ht="24" customHeight="1" x14ac:dyDescent="0.25">
      <c r="A211" s="40"/>
      <c r="B211" s="75" t="s">
        <v>543</v>
      </c>
      <c r="C211" s="75"/>
      <c r="D211" s="35"/>
      <c r="E211" s="41"/>
      <c r="F211" s="41"/>
      <c r="G211" s="41"/>
      <c r="H211" s="41"/>
      <c r="I211" s="42"/>
    </row>
    <row r="212" spans="1:9" s="18" customFormat="1" x14ac:dyDescent="0.25">
      <c r="A212" s="45"/>
      <c r="B212" s="41"/>
      <c r="C212" s="41"/>
      <c r="D212" s="41"/>
      <c r="E212" s="41"/>
      <c r="F212" s="41"/>
      <c r="G212" s="41"/>
      <c r="H212" s="41"/>
      <c r="I212" s="42"/>
    </row>
    <row r="213" spans="1:9" s="18" customFormat="1" ht="15.75" thickBot="1" x14ac:dyDescent="0.3">
      <c r="A213" s="47"/>
      <c r="B213" s="48"/>
      <c r="C213" s="48"/>
      <c r="D213" s="48"/>
      <c r="E213" s="48"/>
      <c r="F213" s="48"/>
      <c r="G213" s="48"/>
      <c r="H213" s="48"/>
      <c r="I213" s="49"/>
    </row>
    <row r="214" spans="1:9" s="18" customFormat="1" x14ac:dyDescent="0.25">
      <c r="A214" s="46" t="s">
        <v>544</v>
      </c>
      <c r="B214" s="41"/>
      <c r="C214" s="41"/>
      <c r="D214" s="41"/>
      <c r="E214" s="41"/>
      <c r="F214" s="41"/>
      <c r="G214" s="41"/>
      <c r="H214" s="41"/>
      <c r="I214" s="42"/>
    </row>
    <row r="215" spans="1:9" s="18" customFormat="1" x14ac:dyDescent="0.25">
      <c r="A215" s="46" t="s">
        <v>545</v>
      </c>
      <c r="B215" s="41"/>
      <c r="C215" s="41"/>
      <c r="D215" s="41"/>
      <c r="E215" s="41"/>
      <c r="F215" s="41"/>
      <c r="G215" s="41"/>
      <c r="H215" s="41"/>
      <c r="I215" s="42"/>
    </row>
    <row r="216" spans="1:9" s="18" customFormat="1" ht="15.75" thickBot="1" x14ac:dyDescent="0.3">
      <c r="A216" s="47"/>
      <c r="B216" s="48"/>
      <c r="C216" s="48"/>
      <c r="D216" s="48"/>
      <c r="E216" s="48"/>
      <c r="F216" s="48"/>
      <c r="G216" s="48"/>
      <c r="H216" s="48"/>
      <c r="I216" s="49"/>
    </row>
  </sheetData>
  <mergeCells count="16">
    <mergeCell ref="B211:C211"/>
    <mergeCell ref="G204:H204"/>
    <mergeCell ref="B210:C210"/>
    <mergeCell ref="A1:I1"/>
    <mergeCell ref="A2:I2"/>
    <mergeCell ref="A3:B3"/>
    <mergeCell ref="C3:H3"/>
    <mergeCell ref="A4:B4"/>
    <mergeCell ref="C4:H4"/>
    <mergeCell ref="A8:F8"/>
    <mergeCell ref="A9:I9"/>
    <mergeCell ref="A5:B5"/>
    <mergeCell ref="C5:H5"/>
    <mergeCell ref="B206:C206"/>
    <mergeCell ref="B207:C207"/>
    <mergeCell ref="B209:C209"/>
  </mergeCells>
  <pageMargins left="0.51181102362204722" right="0.51181102362204722" top="0.78740157480314965" bottom="0.78740157480314965" header="0.31496062992125984" footer="0.31496062992125984"/>
  <pageSetup paperSize="9" scale="54" fitToHeight="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Proposta Campo Oratório</vt:lpstr>
      <vt:lpstr>'Proposta Campo Oratório'!Area_de_impressao</vt:lpstr>
      <vt:lpstr>'Proposta Campo Oratório'!Titulos_de_impressao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Edson Lazzari</dc:creator>
  <cp:lastModifiedBy>Carlos Edson Lazzari</cp:lastModifiedBy>
  <cp:lastPrinted>2024-09-02T18:43:00Z</cp:lastPrinted>
  <dcterms:created xsi:type="dcterms:W3CDTF">2024-09-02T17:44:06Z</dcterms:created>
  <dcterms:modified xsi:type="dcterms:W3CDTF">2024-10-17T17:58:06Z</dcterms:modified>
</cp:coreProperties>
</file>